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:\VO\DD a DSS VK\"/>
    </mc:Choice>
  </mc:AlternateContent>
  <xr:revisionPtr revIDLastSave="0" documentId="8_{E013695B-0075-4E88-ABC9-7C96DD08B01F}" xr6:coauthVersionLast="47" xr6:coauthVersionMax="47" xr10:uidLastSave="{00000000-0000-0000-0000-000000000000}"/>
  <bookViews>
    <workbookView xWindow="-120" yWindow="-120" windowWidth="29040" windowHeight="15990" activeTab="4" xr2:uid="{00000000-000D-0000-FFFF-FFFF00000000}"/>
  </bookViews>
  <sheets>
    <sheet name="Rekapitulácia stavby" sheetId="1" r:id="rId1"/>
    <sheet name="III. - Architektúra, stav..." sheetId="2" r:id="rId2"/>
    <sheet name="IV. - Zdravotechnika" sheetId="3" r:id="rId3"/>
    <sheet name="V. - Ústredné vykurovanie" sheetId="4" r:id="rId4"/>
    <sheet name="VI.a - Prípojka NN   " sheetId="5" r:id="rId5"/>
    <sheet name="VI.b - Areálové osvetlenie  " sheetId="6" r:id="rId6"/>
    <sheet name="VI.c - Elektroinštalácie   " sheetId="7" r:id="rId7"/>
    <sheet name="VI.d - Bleskozvod a uzemn..." sheetId="8" r:id="rId8"/>
    <sheet name="VII. - Vnútorné slaboprúd..." sheetId="9" r:id="rId9"/>
    <sheet name="VIII. - Vzduchotechnika" sheetId="10" r:id="rId10"/>
    <sheet name="IX.a - Plynová  prípojka " sheetId="11" r:id="rId11"/>
    <sheet name="IX.b - Vnútorný plynovod" sheetId="12" r:id="rId12"/>
    <sheet name="X. - Výťah" sheetId="13" r:id="rId13"/>
    <sheet name="XI. - Chodník" sheetId="14" r:id="rId14"/>
    <sheet name="Zoznam figúr" sheetId="15" r:id="rId15"/>
  </sheets>
  <definedNames>
    <definedName name="_xlnm._FilterDatabase" localSheetId="1" hidden="1">'III. - Architektúra, stav...'!$C$151:$K$2330</definedName>
    <definedName name="_xlnm._FilterDatabase" localSheetId="2" hidden="1">'IV. - Zdravotechnika'!$C$132:$K$372</definedName>
    <definedName name="_xlnm._FilterDatabase" localSheetId="10" hidden="1">'IX.a - Plynová  prípojka '!$C$131:$K$208</definedName>
    <definedName name="_xlnm._FilterDatabase" localSheetId="11" hidden="1">'IX.b - Vnútorný plynovod'!$C$125:$K$147</definedName>
    <definedName name="_xlnm._FilterDatabase" localSheetId="3" hidden="1">'V. - Ústredné vykurovanie'!$C$134:$K$321</definedName>
    <definedName name="_xlnm._FilterDatabase" localSheetId="4" hidden="1">'VI.a - Prípojka NN   '!$C$124:$K$151</definedName>
    <definedName name="_xlnm._FilterDatabase" localSheetId="5" hidden="1">'VI.b - Areálové osvetlenie  '!$C$124:$K$162</definedName>
    <definedName name="_xlnm._FilterDatabase" localSheetId="6" hidden="1">'VI.c - Elektroinštalácie   '!$C$126:$K$230</definedName>
    <definedName name="_xlnm._FilterDatabase" localSheetId="7" hidden="1">'VI.d - Bleskozvod a uzemn...'!$C$124:$K$180</definedName>
    <definedName name="_xlnm._FilterDatabase" localSheetId="8" hidden="1">'VII. - Vnútorné slaboprúd...'!$C$140:$K$293</definedName>
    <definedName name="_xlnm._FilterDatabase" localSheetId="9" hidden="1">'VIII. - Vzduchotechnika'!$C$127:$K$226</definedName>
    <definedName name="_xlnm._FilterDatabase" localSheetId="12" hidden="1">'X. - Výťah'!$C$117:$K$121</definedName>
    <definedName name="_xlnm._FilterDatabase" localSheetId="13" hidden="1">'XI. - Chodník'!$C$125:$K$206</definedName>
    <definedName name="_xlnm.Print_Titles" localSheetId="1">'III. - Architektúra, stav...'!$151:$151</definedName>
    <definedName name="_xlnm.Print_Titles" localSheetId="2">'IV. - Zdravotechnika'!$132:$132</definedName>
    <definedName name="_xlnm.Print_Titles" localSheetId="10">'IX.a - Plynová  prípojka '!$131:$131</definedName>
    <definedName name="_xlnm.Print_Titles" localSheetId="11">'IX.b - Vnútorný plynovod'!$125:$125</definedName>
    <definedName name="_xlnm.Print_Titles" localSheetId="0">'Rekapitulácia stavby'!$92:$92</definedName>
    <definedName name="_xlnm.Print_Titles" localSheetId="3">'V. - Ústredné vykurovanie'!$134:$134</definedName>
    <definedName name="_xlnm.Print_Titles" localSheetId="4">'VI.a - Prípojka NN   '!$124:$124</definedName>
    <definedName name="_xlnm.Print_Titles" localSheetId="5">'VI.b - Areálové osvetlenie  '!$124:$124</definedName>
    <definedName name="_xlnm.Print_Titles" localSheetId="6">'VI.c - Elektroinštalácie   '!$126:$126</definedName>
    <definedName name="_xlnm.Print_Titles" localSheetId="7">'VI.d - Bleskozvod a uzemn...'!$124:$124</definedName>
    <definedName name="_xlnm.Print_Titles" localSheetId="8">'VII. - Vnútorné slaboprúd...'!$140:$140</definedName>
    <definedName name="_xlnm.Print_Titles" localSheetId="9">'VIII. - Vzduchotechnika'!$127:$127</definedName>
    <definedName name="_xlnm.Print_Titles" localSheetId="12">'X. - Výťah'!$117:$117</definedName>
    <definedName name="_xlnm.Print_Titles" localSheetId="13">'XI. - Chodník'!$125:$125</definedName>
    <definedName name="_xlnm.Print_Titles" localSheetId="14">'Zoznam figúr'!$9:$9</definedName>
    <definedName name="_xlnm.Print_Area" localSheetId="1">'III. - Architektúra, stav...'!$C$4:$J$76,'III. - Architektúra, stav...'!$C$82:$J$133,'III. - Architektúra, stav...'!$C$139:$J$2330</definedName>
    <definedName name="_xlnm.Print_Area" localSheetId="2">'IV. - Zdravotechnika'!$C$4:$J$76,'IV. - Zdravotechnika'!$C$82:$J$114,'IV. - Zdravotechnika'!$C$120:$J$372</definedName>
    <definedName name="_xlnm.Print_Area" localSheetId="10">'IX.a - Plynová  prípojka '!$C$4:$J$76,'IX.a - Plynová  prípojka '!$C$82:$J$111,'IX.a - Plynová  prípojka '!$C$117:$J$208</definedName>
    <definedName name="_xlnm.Print_Area" localSheetId="11">'IX.b - Vnútorný plynovod'!$C$4:$J$76,'IX.b - Vnútorný plynovod'!$C$82:$J$105,'IX.b - Vnútorný plynovod'!$C$111:$J$147</definedName>
    <definedName name="_xlnm.Print_Area" localSheetId="0">'Rekapitulácia stavby'!$D$4:$AO$76,'Rekapitulácia stavby'!$C$82:$AQ$110</definedName>
    <definedName name="_xlnm.Print_Area" localSheetId="3">'V. - Ústredné vykurovanie'!$C$4:$J$76,'V. - Ústredné vykurovanie'!$C$82:$J$116,'V. - Ústredné vykurovanie'!$C$122:$J$321</definedName>
    <definedName name="_xlnm.Print_Area" localSheetId="4">'VI.a - Prípojka NN   '!$C$4:$J$76,'VI.a - Prípojka NN   '!$C$82:$J$104,'VI.a - Prípojka NN   '!$C$110:$J$151</definedName>
    <definedName name="_xlnm.Print_Area" localSheetId="5">'VI.b - Areálové osvetlenie  '!$C$4:$J$76,'VI.b - Areálové osvetlenie  '!$C$82:$J$104,'VI.b - Areálové osvetlenie  '!$C$110:$J$162</definedName>
    <definedName name="_xlnm.Print_Area" localSheetId="6">'VI.c - Elektroinštalácie   '!$C$4:$J$76,'VI.c - Elektroinštalácie   '!$C$82:$J$106,'VI.c - Elektroinštalácie   '!$C$112:$J$230</definedName>
    <definedName name="_xlnm.Print_Area" localSheetId="7">'VI.d - Bleskozvod a uzemn...'!$C$4:$J$76,'VI.d - Bleskozvod a uzemn...'!$C$82:$J$104,'VI.d - Bleskozvod a uzemn...'!$C$110:$J$180</definedName>
    <definedName name="_xlnm.Print_Area" localSheetId="8">'VII. - Vnútorné slaboprúd...'!$C$4:$J$76,'VII. - Vnútorné slaboprúd...'!$C$82:$J$122,'VII. - Vnútorné slaboprúd...'!$C$128:$J$293</definedName>
    <definedName name="_xlnm.Print_Area" localSheetId="9">'VIII. - Vzduchotechnika'!$C$4:$J$76,'VIII. - Vzduchotechnika'!$C$82:$J$109,'VIII. - Vzduchotechnika'!$C$115:$J$226</definedName>
    <definedName name="_xlnm.Print_Area" localSheetId="12">'X. - Výťah'!$C$4:$J$76,'X. - Výťah'!$C$82:$J$99,'X. - Výťah'!$C$105:$J$121</definedName>
    <definedName name="_xlnm.Print_Area" localSheetId="13">'XI. - Chodník'!$C$4:$J$76,'XI. - Chodník'!$C$82:$J$107,'XI. - Chodník'!$C$113:$J$206</definedName>
    <definedName name="_xlnm.Print_Area" localSheetId="14">'Zoznam figúr'!$C$4:$G$1282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5" l="1"/>
  <c r="J37" i="14"/>
  <c r="J36" i="14"/>
  <c r="AY109" i="1" s="1"/>
  <c r="J35" i="14"/>
  <c r="AX109" i="1" s="1"/>
  <c r="BI206" i="14"/>
  <c r="BH206" i="14"/>
  <c r="BG206" i="14"/>
  <c r="BE206" i="14"/>
  <c r="T206" i="14"/>
  <c r="R206" i="14"/>
  <c r="P206" i="14"/>
  <c r="BI205" i="14"/>
  <c r="BH205" i="14"/>
  <c r="BG205" i="14"/>
  <c r="BE205" i="14"/>
  <c r="T205" i="14"/>
  <c r="R205" i="14"/>
  <c r="P205" i="14"/>
  <c r="BI204" i="14"/>
  <c r="BH204" i="14"/>
  <c r="BG204" i="14"/>
  <c r="BE204" i="14"/>
  <c r="T204" i="14"/>
  <c r="R204" i="14"/>
  <c r="P204" i="14"/>
  <c r="BI203" i="14"/>
  <c r="BH203" i="14"/>
  <c r="BG203" i="14"/>
  <c r="BE203" i="14"/>
  <c r="T203" i="14"/>
  <c r="R203" i="14"/>
  <c r="P203" i="14"/>
  <c r="BI201" i="14"/>
  <c r="BH201" i="14"/>
  <c r="BG201" i="14"/>
  <c r="BE201" i="14"/>
  <c r="T201" i="14"/>
  <c r="R201" i="14"/>
  <c r="P201" i="14"/>
  <c r="BI200" i="14"/>
  <c r="BH200" i="14"/>
  <c r="BG200" i="14"/>
  <c r="BE200" i="14"/>
  <c r="T200" i="14"/>
  <c r="R200" i="14"/>
  <c r="P200" i="14"/>
  <c r="BI198" i="14"/>
  <c r="BH198" i="14"/>
  <c r="BG198" i="14"/>
  <c r="BE198" i="14"/>
  <c r="T198" i="14"/>
  <c r="R198" i="14"/>
  <c r="P198" i="14"/>
  <c r="BI197" i="14"/>
  <c r="BH197" i="14"/>
  <c r="BG197" i="14"/>
  <c r="BE197" i="14"/>
  <c r="T197" i="14"/>
  <c r="R197" i="14"/>
  <c r="P197" i="14"/>
  <c r="BI196" i="14"/>
  <c r="BH196" i="14"/>
  <c r="BG196" i="14"/>
  <c r="BE196" i="14"/>
  <c r="T196" i="14"/>
  <c r="R196" i="14"/>
  <c r="P196" i="14"/>
  <c r="BI195" i="14"/>
  <c r="BH195" i="14"/>
  <c r="BG195" i="14"/>
  <c r="BE195" i="14"/>
  <c r="T195" i="14"/>
  <c r="R195" i="14"/>
  <c r="P195" i="14"/>
  <c r="BI192" i="14"/>
  <c r="BH192" i="14"/>
  <c r="BG192" i="14"/>
  <c r="BE192" i="14"/>
  <c r="T192" i="14"/>
  <c r="R192" i="14"/>
  <c r="P192" i="14"/>
  <c r="BI191" i="14"/>
  <c r="BH191" i="14"/>
  <c r="BG191" i="14"/>
  <c r="BE191" i="14"/>
  <c r="T191" i="14"/>
  <c r="R191" i="14"/>
  <c r="P191" i="14"/>
  <c r="BI189" i="14"/>
  <c r="BH189" i="14"/>
  <c r="BG189" i="14"/>
  <c r="BE189" i="14"/>
  <c r="T189" i="14"/>
  <c r="R189" i="14"/>
  <c r="P189" i="14"/>
  <c r="BI188" i="14"/>
  <c r="BH188" i="14"/>
  <c r="BG188" i="14"/>
  <c r="BE188" i="14"/>
  <c r="T188" i="14"/>
  <c r="R188" i="14"/>
  <c r="P188" i="14"/>
  <c r="BI187" i="14"/>
  <c r="BH187" i="14"/>
  <c r="BG187" i="14"/>
  <c r="BE187" i="14"/>
  <c r="T187" i="14"/>
  <c r="R187" i="14"/>
  <c r="P187" i="14"/>
  <c r="BI186" i="14"/>
  <c r="BH186" i="14"/>
  <c r="BG186" i="14"/>
  <c r="BE186" i="14"/>
  <c r="T186" i="14"/>
  <c r="R186" i="14"/>
  <c r="P186" i="14"/>
  <c r="BI185" i="14"/>
  <c r="BH185" i="14"/>
  <c r="BG185" i="14"/>
  <c r="BE185" i="14"/>
  <c r="T185" i="14"/>
  <c r="R185" i="14"/>
  <c r="P185" i="14"/>
  <c r="BI184" i="14"/>
  <c r="BH184" i="14"/>
  <c r="BG184" i="14"/>
  <c r="BE184" i="14"/>
  <c r="T184" i="14"/>
  <c r="R184" i="14"/>
  <c r="P184" i="14"/>
  <c r="BI183" i="14"/>
  <c r="BH183" i="14"/>
  <c r="BG183" i="14"/>
  <c r="BE183" i="14"/>
  <c r="T183" i="14"/>
  <c r="R183" i="14"/>
  <c r="P183" i="14"/>
  <c r="BI182" i="14"/>
  <c r="BH182" i="14"/>
  <c r="BG182" i="14"/>
  <c r="BE182" i="14"/>
  <c r="T182" i="14"/>
  <c r="R182" i="14"/>
  <c r="P182" i="14"/>
  <c r="BI181" i="14"/>
  <c r="BH181" i="14"/>
  <c r="BG181" i="14"/>
  <c r="BE181" i="14"/>
  <c r="T181" i="14"/>
  <c r="R181" i="14"/>
  <c r="P181" i="14"/>
  <c r="BI180" i="14"/>
  <c r="BH180" i="14"/>
  <c r="BG180" i="14"/>
  <c r="BE180" i="14"/>
  <c r="T180" i="14"/>
  <c r="R180" i="14"/>
  <c r="P180" i="14"/>
  <c r="BI179" i="14"/>
  <c r="BH179" i="14"/>
  <c r="BG179" i="14"/>
  <c r="BE179" i="14"/>
  <c r="T179" i="14"/>
  <c r="R179" i="14"/>
  <c r="P179" i="14"/>
  <c r="BI178" i="14"/>
  <c r="BH178" i="14"/>
  <c r="BG178" i="14"/>
  <c r="BE178" i="14"/>
  <c r="T178" i="14"/>
  <c r="R178" i="14"/>
  <c r="P178" i="14"/>
  <c r="BI177" i="14"/>
  <c r="BH177" i="14"/>
  <c r="BG177" i="14"/>
  <c r="BE177" i="14"/>
  <c r="T177" i="14"/>
  <c r="R177" i="14"/>
  <c r="P177" i="14"/>
  <c r="BI176" i="14"/>
  <c r="BH176" i="14"/>
  <c r="BG176" i="14"/>
  <c r="BE176" i="14"/>
  <c r="T176" i="14"/>
  <c r="R176" i="14"/>
  <c r="P176" i="14"/>
  <c r="BI175" i="14"/>
  <c r="BH175" i="14"/>
  <c r="BG175" i="14"/>
  <c r="BE175" i="14"/>
  <c r="T175" i="14"/>
  <c r="R175" i="14"/>
  <c r="P175" i="14"/>
  <c r="BI174" i="14"/>
  <c r="BH174" i="14"/>
  <c r="BG174" i="14"/>
  <c r="BE174" i="14"/>
  <c r="T174" i="14"/>
  <c r="R174" i="14"/>
  <c r="P174" i="14"/>
  <c r="BI173" i="14"/>
  <c r="BH173" i="14"/>
  <c r="BG173" i="14"/>
  <c r="BE173" i="14"/>
  <c r="T173" i="14"/>
  <c r="R173" i="14"/>
  <c r="P173" i="14"/>
  <c r="BI172" i="14"/>
  <c r="BH172" i="14"/>
  <c r="BG172" i="14"/>
  <c r="BE172" i="14"/>
  <c r="T172" i="14"/>
  <c r="R172" i="14"/>
  <c r="P172" i="14"/>
  <c r="BI171" i="14"/>
  <c r="BH171" i="14"/>
  <c r="BG171" i="14"/>
  <c r="BE171" i="14"/>
  <c r="T171" i="14"/>
  <c r="R171" i="14"/>
  <c r="P171" i="14"/>
  <c r="BI170" i="14"/>
  <c r="BH170" i="14"/>
  <c r="BG170" i="14"/>
  <c r="BE170" i="14"/>
  <c r="T170" i="14"/>
  <c r="R170" i="14"/>
  <c r="P170" i="14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1" i="14"/>
  <c r="BH151" i="14"/>
  <c r="BG151" i="14"/>
  <c r="BE151" i="14"/>
  <c r="T151" i="14"/>
  <c r="T150" i="14"/>
  <c r="R151" i="14"/>
  <c r="R150" i="14" s="1"/>
  <c r="P151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J123" i="14"/>
  <c r="J122" i="14"/>
  <c r="F122" i="14"/>
  <c r="F120" i="14"/>
  <c r="E118" i="14"/>
  <c r="J92" i="14"/>
  <c r="J91" i="14"/>
  <c r="F91" i="14"/>
  <c r="F89" i="14"/>
  <c r="E87" i="14"/>
  <c r="J18" i="14"/>
  <c r="E18" i="14"/>
  <c r="F123" i="14"/>
  <c r="J17" i="14"/>
  <c r="J12" i="14"/>
  <c r="J120" i="14" s="1"/>
  <c r="E7" i="14"/>
  <c r="E85" i="14" s="1"/>
  <c r="J37" i="13"/>
  <c r="J36" i="13"/>
  <c r="AY108" i="1"/>
  <c r="J35" i="13"/>
  <c r="AX108" i="1" s="1"/>
  <c r="BI121" i="13"/>
  <c r="BH121" i="13"/>
  <c r="BG121" i="13"/>
  <c r="BE121" i="13"/>
  <c r="F33" i="13" s="1"/>
  <c r="AZ108" i="1" s="1"/>
  <c r="T121" i="13"/>
  <c r="T120" i="13" s="1"/>
  <c r="T119" i="13" s="1"/>
  <c r="T118" i="13" s="1"/>
  <c r="R121" i="13"/>
  <c r="R120" i="13"/>
  <c r="R119" i="13" s="1"/>
  <c r="R118" i="13" s="1"/>
  <c r="P121" i="13"/>
  <c r="P120" i="13"/>
  <c r="P119" i="13" s="1"/>
  <c r="P118" i="13" s="1"/>
  <c r="AU108" i="1" s="1"/>
  <c r="J115" i="13"/>
  <c r="J114" i="13"/>
  <c r="F114" i="13"/>
  <c r="F112" i="13"/>
  <c r="E110" i="13"/>
  <c r="J92" i="13"/>
  <c r="J91" i="13"/>
  <c r="F91" i="13"/>
  <c r="F89" i="13"/>
  <c r="E87" i="13"/>
  <c r="J18" i="13"/>
  <c r="E18" i="13"/>
  <c r="F115" i="13"/>
  <c r="J17" i="13"/>
  <c r="J12" i="13"/>
  <c r="J89" i="13" s="1"/>
  <c r="E7" i="13"/>
  <c r="E85" i="13" s="1"/>
  <c r="J39" i="12"/>
  <c r="J38" i="12"/>
  <c r="AY107" i="1"/>
  <c r="J37" i="12"/>
  <c r="AX107" i="1" s="1"/>
  <c r="BI147" i="12"/>
  <c r="BH147" i="12"/>
  <c r="BG147" i="12"/>
  <c r="BE147" i="12"/>
  <c r="T147" i="12"/>
  <c r="T146" i="12" s="1"/>
  <c r="R147" i="12"/>
  <c r="R146" i="12" s="1"/>
  <c r="P147" i="12"/>
  <c r="P146" i="12" s="1"/>
  <c r="BI145" i="12"/>
  <c r="BH145" i="12"/>
  <c r="BG145" i="12"/>
  <c r="BE145" i="12"/>
  <c r="T145" i="12"/>
  <c r="T144" i="12" s="1"/>
  <c r="R145" i="12"/>
  <c r="R144" i="12"/>
  <c r="P145" i="12"/>
  <c r="P144" i="12" s="1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0" i="12"/>
  <c r="BH130" i="12"/>
  <c r="BG130" i="12"/>
  <c r="BE130" i="12"/>
  <c r="T130" i="12"/>
  <c r="R130" i="12"/>
  <c r="P130" i="12"/>
  <c r="BI129" i="12"/>
  <c r="BH129" i="12"/>
  <c r="BG129" i="12"/>
  <c r="BE129" i="12"/>
  <c r="T129" i="12"/>
  <c r="R129" i="12"/>
  <c r="P129" i="12"/>
  <c r="J123" i="12"/>
  <c r="J122" i="12"/>
  <c r="F122" i="12"/>
  <c r="F120" i="12"/>
  <c r="E118" i="12"/>
  <c r="J94" i="12"/>
  <c r="J93" i="12"/>
  <c r="F93" i="12"/>
  <c r="F91" i="12"/>
  <c r="E89" i="12"/>
  <c r="J20" i="12"/>
  <c r="E20" i="12"/>
  <c r="F94" i="12" s="1"/>
  <c r="J19" i="12"/>
  <c r="J14" i="12"/>
  <c r="J120" i="12" s="1"/>
  <c r="E7" i="12"/>
  <c r="E85" i="12" s="1"/>
  <c r="J39" i="11"/>
  <c r="J38" i="11"/>
  <c r="AY106" i="1" s="1"/>
  <c r="J37" i="11"/>
  <c r="AX106" i="1"/>
  <c r="BI208" i="11"/>
  <c r="BH208" i="11"/>
  <c r="BG208" i="11"/>
  <c r="BE208" i="11"/>
  <c r="T208" i="11"/>
  <c r="R208" i="11"/>
  <c r="P208" i="11"/>
  <c r="BI207" i="11"/>
  <c r="BH207" i="11"/>
  <c r="BG207" i="11"/>
  <c r="BE207" i="11"/>
  <c r="T207" i="11"/>
  <c r="R207" i="11"/>
  <c r="P207" i="11"/>
  <c r="BI206" i="11"/>
  <c r="BH206" i="11"/>
  <c r="BG206" i="11"/>
  <c r="BE206" i="11"/>
  <c r="T206" i="11"/>
  <c r="R206" i="11"/>
  <c r="P206" i="11"/>
  <c r="BI204" i="11"/>
  <c r="BH204" i="11"/>
  <c r="BG204" i="11"/>
  <c r="BE204" i="11"/>
  <c r="T204" i="11"/>
  <c r="R204" i="11"/>
  <c r="P204" i="11"/>
  <c r="BI203" i="11"/>
  <c r="BH203" i="11"/>
  <c r="BG203" i="11"/>
  <c r="BE203" i="11"/>
  <c r="T203" i="11"/>
  <c r="R203" i="11"/>
  <c r="P203" i="11"/>
  <c r="BI202" i="11"/>
  <c r="BH202" i="11"/>
  <c r="BG202" i="11"/>
  <c r="BE202" i="11"/>
  <c r="T202" i="11"/>
  <c r="R202" i="11"/>
  <c r="P202" i="11"/>
  <c r="BI201" i="11"/>
  <c r="BH201" i="11"/>
  <c r="BG201" i="11"/>
  <c r="BE201" i="11"/>
  <c r="T201" i="11"/>
  <c r="R201" i="11"/>
  <c r="P201" i="11"/>
  <c r="BI200" i="11"/>
  <c r="BH200" i="11"/>
  <c r="BG200" i="11"/>
  <c r="BE200" i="11"/>
  <c r="T200" i="11"/>
  <c r="R200" i="11"/>
  <c r="P200" i="11"/>
  <c r="BI199" i="11"/>
  <c r="BH199" i="11"/>
  <c r="BG199" i="11"/>
  <c r="BE199" i="11"/>
  <c r="T199" i="11"/>
  <c r="R199" i="11"/>
  <c r="P199" i="11"/>
  <c r="BI198" i="11"/>
  <c r="BH198" i="11"/>
  <c r="BG198" i="11"/>
  <c r="BE198" i="11"/>
  <c r="T198" i="11"/>
  <c r="R198" i="11"/>
  <c r="P198" i="11"/>
  <c r="BI197" i="11"/>
  <c r="BH197" i="11"/>
  <c r="BG197" i="11"/>
  <c r="BE197" i="11"/>
  <c r="T197" i="11"/>
  <c r="R197" i="11"/>
  <c r="P197" i="11"/>
  <c r="BI196" i="11"/>
  <c r="BH196" i="11"/>
  <c r="BG196" i="11"/>
  <c r="BE196" i="11"/>
  <c r="T196" i="11"/>
  <c r="R196" i="11"/>
  <c r="P196" i="11"/>
  <c r="BI195" i="11"/>
  <c r="BH195" i="11"/>
  <c r="BG195" i="11"/>
  <c r="BE195" i="11"/>
  <c r="T195" i="11"/>
  <c r="R195" i="11"/>
  <c r="P195" i="11"/>
  <c r="BI194" i="11"/>
  <c r="BH194" i="11"/>
  <c r="BG194" i="11"/>
  <c r="BE194" i="11"/>
  <c r="T194" i="11"/>
  <c r="R194" i="11"/>
  <c r="P194" i="11"/>
  <c r="BI193" i="11"/>
  <c r="BH193" i="11"/>
  <c r="BG193" i="11"/>
  <c r="BE193" i="11"/>
  <c r="T193" i="11"/>
  <c r="R193" i="11"/>
  <c r="P193" i="11"/>
  <c r="BI192" i="11"/>
  <c r="BH192" i="11"/>
  <c r="BG192" i="11"/>
  <c r="BE192" i="11"/>
  <c r="T192" i="11"/>
  <c r="R192" i="11"/>
  <c r="P192" i="11"/>
  <c r="BI191" i="11"/>
  <c r="BH191" i="11"/>
  <c r="BG191" i="11"/>
  <c r="BE191" i="11"/>
  <c r="T191" i="11"/>
  <c r="R191" i="11"/>
  <c r="P191" i="11"/>
  <c r="BI190" i="11"/>
  <c r="BH190" i="11"/>
  <c r="BG190" i="11"/>
  <c r="BE190" i="11"/>
  <c r="T190" i="11"/>
  <c r="R190" i="11"/>
  <c r="P190" i="11"/>
  <c r="BI189" i="11"/>
  <c r="BH189" i="11"/>
  <c r="BG189" i="11"/>
  <c r="BE189" i="11"/>
  <c r="T189" i="11"/>
  <c r="R189" i="11"/>
  <c r="P189" i="11"/>
  <c r="BI188" i="11"/>
  <c r="BH188" i="11"/>
  <c r="BG188" i="11"/>
  <c r="BE188" i="11"/>
  <c r="T188" i="11"/>
  <c r="R188" i="11"/>
  <c r="P188" i="11"/>
  <c r="BI187" i="11"/>
  <c r="BH187" i="11"/>
  <c r="BG187" i="11"/>
  <c r="BE187" i="11"/>
  <c r="T187" i="11"/>
  <c r="R187" i="11"/>
  <c r="P187" i="11"/>
  <c r="BI186" i="11"/>
  <c r="BH186" i="11"/>
  <c r="BG186" i="11"/>
  <c r="BE186" i="11"/>
  <c r="T186" i="11"/>
  <c r="R186" i="11"/>
  <c r="P186" i="11"/>
  <c r="BI185" i="11"/>
  <c r="BH185" i="11"/>
  <c r="BG185" i="11"/>
  <c r="BE185" i="11"/>
  <c r="T185" i="11"/>
  <c r="R185" i="11"/>
  <c r="P185" i="11"/>
  <c r="BI184" i="11"/>
  <c r="BH184" i="11"/>
  <c r="BG184" i="11"/>
  <c r="BE184" i="11"/>
  <c r="T184" i="11"/>
  <c r="R184" i="11"/>
  <c r="P184" i="11"/>
  <c r="BI183" i="11"/>
  <c r="BH183" i="11"/>
  <c r="BG183" i="11"/>
  <c r="BE183" i="11"/>
  <c r="T183" i="11"/>
  <c r="R183" i="11"/>
  <c r="P183" i="1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5" i="11"/>
  <c r="BH165" i="11"/>
  <c r="BG165" i="11"/>
  <c r="BE165" i="11"/>
  <c r="T165" i="11"/>
  <c r="T164" i="11" s="1"/>
  <c r="R165" i="11"/>
  <c r="R164" i="11" s="1"/>
  <c r="P165" i="11"/>
  <c r="P164" i="11" s="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0" i="11"/>
  <c r="BH150" i="11"/>
  <c r="BG150" i="11"/>
  <c r="BE150" i="11"/>
  <c r="T150" i="11"/>
  <c r="T149" i="11"/>
  <c r="R150" i="11"/>
  <c r="R149" i="11" s="1"/>
  <c r="P150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J129" i="11"/>
  <c r="J128" i="11"/>
  <c r="F128" i="11"/>
  <c r="F126" i="11"/>
  <c r="E124" i="11"/>
  <c r="J94" i="11"/>
  <c r="J93" i="11"/>
  <c r="F93" i="11"/>
  <c r="F91" i="11"/>
  <c r="E89" i="11"/>
  <c r="J20" i="11"/>
  <c r="E20" i="11"/>
  <c r="F129" i="11" s="1"/>
  <c r="J19" i="11"/>
  <c r="J14" i="11"/>
  <c r="J126" i="11" s="1"/>
  <c r="E7" i="11"/>
  <c r="E120" i="11" s="1"/>
  <c r="J37" i="10"/>
  <c r="J36" i="10"/>
  <c r="AY104" i="1"/>
  <c r="J35" i="10"/>
  <c r="AX104" i="1" s="1"/>
  <c r="BI226" i="10"/>
  <c r="BH226" i="10"/>
  <c r="BG226" i="10"/>
  <c r="BE226" i="10"/>
  <c r="T226" i="10"/>
  <c r="T225" i="10"/>
  <c r="R226" i="10"/>
  <c r="R225" i="10" s="1"/>
  <c r="P226" i="10"/>
  <c r="P225" i="10"/>
  <c r="BI224" i="10"/>
  <c r="BH224" i="10"/>
  <c r="BG224" i="10"/>
  <c r="BE224" i="10"/>
  <c r="T224" i="10"/>
  <c r="R224" i="10"/>
  <c r="P224" i="10"/>
  <c r="BI223" i="10"/>
  <c r="BH223" i="10"/>
  <c r="BG223" i="10"/>
  <c r="BE223" i="10"/>
  <c r="T223" i="10"/>
  <c r="R223" i="10"/>
  <c r="P223" i="10"/>
  <c r="BI222" i="10"/>
  <c r="BH222" i="10"/>
  <c r="BG222" i="10"/>
  <c r="BE222" i="10"/>
  <c r="T222" i="10"/>
  <c r="R222" i="10"/>
  <c r="P222" i="10"/>
  <c r="BI221" i="10"/>
  <c r="BH221" i="10"/>
  <c r="BG221" i="10"/>
  <c r="BE221" i="10"/>
  <c r="T221" i="10"/>
  <c r="R221" i="10"/>
  <c r="P221" i="10"/>
  <c r="BI220" i="10"/>
  <c r="BH220" i="10"/>
  <c r="BG220" i="10"/>
  <c r="BE220" i="10"/>
  <c r="T220" i="10"/>
  <c r="R220" i="10"/>
  <c r="P220" i="10"/>
  <c r="BI219" i="10"/>
  <c r="BH219" i="10"/>
  <c r="BG219" i="10"/>
  <c r="BE219" i="10"/>
  <c r="T219" i="10"/>
  <c r="R219" i="10"/>
  <c r="P219" i="10"/>
  <c r="BI218" i="10"/>
  <c r="BH218" i="10"/>
  <c r="BG218" i="10"/>
  <c r="BE218" i="10"/>
  <c r="T218" i="10"/>
  <c r="R218" i="10"/>
  <c r="P218" i="10"/>
  <c r="BI217" i="10"/>
  <c r="BH217" i="10"/>
  <c r="BG217" i="10"/>
  <c r="BE217" i="10"/>
  <c r="T217" i="10"/>
  <c r="R217" i="10"/>
  <c r="P217" i="10"/>
  <c r="BI216" i="10"/>
  <c r="BH216" i="10"/>
  <c r="BG216" i="10"/>
  <c r="BE216" i="10"/>
  <c r="T216" i="10"/>
  <c r="R216" i="10"/>
  <c r="P216" i="10"/>
  <c r="BI215" i="10"/>
  <c r="BH215" i="10"/>
  <c r="BG215" i="10"/>
  <c r="BE215" i="10"/>
  <c r="T215" i="10"/>
  <c r="R215" i="10"/>
  <c r="P215" i="10"/>
  <c r="BI214" i="10"/>
  <c r="BH214" i="10"/>
  <c r="BG214" i="10"/>
  <c r="BE214" i="10"/>
  <c r="T214" i="10"/>
  <c r="R214" i="10"/>
  <c r="P214" i="10"/>
  <c r="BI213" i="10"/>
  <c r="BH213" i="10"/>
  <c r="BG213" i="10"/>
  <c r="BE213" i="10"/>
  <c r="T213" i="10"/>
  <c r="R213" i="10"/>
  <c r="P213" i="10"/>
  <c r="BI212" i="10"/>
  <c r="BH212" i="10"/>
  <c r="BG212" i="10"/>
  <c r="BE212" i="10"/>
  <c r="T212" i="10"/>
  <c r="R212" i="10"/>
  <c r="P212" i="10"/>
  <c r="BI211" i="10"/>
  <c r="BH211" i="10"/>
  <c r="BG211" i="10"/>
  <c r="BE211" i="10"/>
  <c r="T211" i="10"/>
  <c r="R211" i="10"/>
  <c r="P211" i="10"/>
  <c r="BI210" i="10"/>
  <c r="BH210" i="10"/>
  <c r="BG210" i="10"/>
  <c r="BE210" i="10"/>
  <c r="T210" i="10"/>
  <c r="R210" i="10"/>
  <c r="P210" i="10"/>
  <c r="BI209" i="10"/>
  <c r="BH209" i="10"/>
  <c r="BG209" i="10"/>
  <c r="BE209" i="10"/>
  <c r="T209" i="10"/>
  <c r="R209" i="10"/>
  <c r="P209" i="10"/>
  <c r="BI208" i="10"/>
  <c r="BH208" i="10"/>
  <c r="BG208" i="10"/>
  <c r="BE208" i="10"/>
  <c r="T208" i="10"/>
  <c r="R208" i="10"/>
  <c r="P208" i="10"/>
  <c r="BI207" i="10"/>
  <c r="BH207" i="10"/>
  <c r="BG207" i="10"/>
  <c r="BE207" i="10"/>
  <c r="T207" i="10"/>
  <c r="R207" i="10"/>
  <c r="P207" i="10"/>
  <c r="BI206" i="10"/>
  <c r="BH206" i="10"/>
  <c r="BG206" i="10"/>
  <c r="BE206" i="10"/>
  <c r="T206" i="10"/>
  <c r="R206" i="10"/>
  <c r="P206" i="10"/>
  <c r="BI205" i="10"/>
  <c r="BH205" i="10"/>
  <c r="BG205" i="10"/>
  <c r="BE205" i="10"/>
  <c r="T205" i="10"/>
  <c r="R205" i="10"/>
  <c r="P205" i="10"/>
  <c r="BI204" i="10"/>
  <c r="BH204" i="10"/>
  <c r="BG204" i="10"/>
  <c r="BE204" i="10"/>
  <c r="T204" i="10"/>
  <c r="R204" i="10"/>
  <c r="P204" i="10"/>
  <c r="BI203" i="10"/>
  <c r="BH203" i="10"/>
  <c r="BG203" i="10"/>
  <c r="BE203" i="10"/>
  <c r="T203" i="10"/>
  <c r="R203" i="10"/>
  <c r="P203" i="10"/>
  <c r="BI202" i="10"/>
  <c r="BH202" i="10"/>
  <c r="BG202" i="10"/>
  <c r="BE202" i="10"/>
  <c r="T202" i="10"/>
  <c r="R202" i="10"/>
  <c r="P202" i="10"/>
  <c r="BI201" i="10"/>
  <c r="BH201" i="10"/>
  <c r="BG201" i="10"/>
  <c r="BE201" i="10"/>
  <c r="T201" i="10"/>
  <c r="R201" i="10"/>
  <c r="P201" i="10"/>
  <c r="BI200" i="10"/>
  <c r="BH200" i="10"/>
  <c r="BG200" i="10"/>
  <c r="BE200" i="10"/>
  <c r="T200" i="10"/>
  <c r="R200" i="10"/>
  <c r="P200" i="10"/>
  <c r="BI199" i="10"/>
  <c r="BH199" i="10"/>
  <c r="BG199" i="10"/>
  <c r="BE199" i="10"/>
  <c r="T199" i="10"/>
  <c r="R199" i="10"/>
  <c r="P199" i="10"/>
  <c r="BI198" i="10"/>
  <c r="BH198" i="10"/>
  <c r="BG198" i="10"/>
  <c r="BE198" i="10"/>
  <c r="T198" i="10"/>
  <c r="R198" i="10"/>
  <c r="P198" i="10"/>
  <c r="BI197" i="10"/>
  <c r="BH197" i="10"/>
  <c r="BG197" i="10"/>
  <c r="BE197" i="10"/>
  <c r="T197" i="10"/>
  <c r="R197" i="10"/>
  <c r="P197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4" i="10"/>
  <c r="BH194" i="10"/>
  <c r="BG194" i="10"/>
  <c r="BE194" i="10"/>
  <c r="T194" i="10"/>
  <c r="R194" i="10"/>
  <c r="P194" i="10"/>
  <c r="BI193" i="10"/>
  <c r="BH193" i="10"/>
  <c r="BG193" i="10"/>
  <c r="BE193" i="10"/>
  <c r="T193" i="10"/>
  <c r="R193" i="10"/>
  <c r="P193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0" i="10"/>
  <c r="BH160" i="10"/>
  <c r="BG160" i="10"/>
  <c r="BE160" i="10"/>
  <c r="T160" i="10"/>
  <c r="R160" i="10"/>
  <c r="P160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3" i="10"/>
  <c r="BH133" i="10"/>
  <c r="BG133" i="10"/>
  <c r="BE133" i="10"/>
  <c r="T133" i="10"/>
  <c r="T132" i="10" s="1"/>
  <c r="R133" i="10"/>
  <c r="R132" i="10"/>
  <c r="P133" i="10"/>
  <c r="P132" i="10" s="1"/>
  <c r="BI131" i="10"/>
  <c r="BH131" i="10"/>
  <c r="BG131" i="10"/>
  <c r="BE131" i="10"/>
  <c r="T131" i="10"/>
  <c r="T130" i="10" s="1"/>
  <c r="R131" i="10"/>
  <c r="R130" i="10" s="1"/>
  <c r="P131" i="10"/>
  <c r="P130" i="10" s="1"/>
  <c r="J125" i="10"/>
  <c r="J124" i="10"/>
  <c r="F124" i="10"/>
  <c r="F122" i="10"/>
  <c r="E120" i="10"/>
  <c r="J92" i="10"/>
  <c r="J91" i="10"/>
  <c r="F91" i="10"/>
  <c r="F89" i="10"/>
  <c r="E87" i="10"/>
  <c r="J18" i="10"/>
  <c r="E18" i="10"/>
  <c r="F125" i="10" s="1"/>
  <c r="J17" i="10"/>
  <c r="J12" i="10"/>
  <c r="J122" i="10" s="1"/>
  <c r="E7" i="10"/>
  <c r="E118" i="10" s="1"/>
  <c r="J37" i="9"/>
  <c r="J36" i="9"/>
  <c r="AY103" i="1" s="1"/>
  <c r="J35" i="9"/>
  <c r="AX103" i="1"/>
  <c r="BI293" i="9"/>
  <c r="BH293" i="9"/>
  <c r="BG293" i="9"/>
  <c r="BE293" i="9"/>
  <c r="T293" i="9"/>
  <c r="T292" i="9" s="1"/>
  <c r="R293" i="9"/>
  <c r="R292" i="9" s="1"/>
  <c r="P293" i="9"/>
  <c r="P292" i="9" s="1"/>
  <c r="BI291" i="9"/>
  <c r="BH291" i="9"/>
  <c r="BG291" i="9"/>
  <c r="BE291" i="9"/>
  <c r="T291" i="9"/>
  <c r="R291" i="9"/>
  <c r="P291" i="9"/>
  <c r="BI290" i="9"/>
  <c r="BH290" i="9"/>
  <c r="BG290" i="9"/>
  <c r="BE290" i="9"/>
  <c r="T290" i="9"/>
  <c r="R290" i="9"/>
  <c r="P290" i="9"/>
  <c r="BI289" i="9"/>
  <c r="BH289" i="9"/>
  <c r="BG289" i="9"/>
  <c r="BE289" i="9"/>
  <c r="T289" i="9"/>
  <c r="R289" i="9"/>
  <c r="P289" i="9"/>
  <c r="BI288" i="9"/>
  <c r="BH288" i="9"/>
  <c r="BG288" i="9"/>
  <c r="BE288" i="9"/>
  <c r="T288" i="9"/>
  <c r="R288" i="9"/>
  <c r="P288" i="9"/>
  <c r="BI287" i="9"/>
  <c r="BH287" i="9"/>
  <c r="BG287" i="9"/>
  <c r="BE287" i="9"/>
  <c r="T287" i="9"/>
  <c r="R287" i="9"/>
  <c r="P287" i="9"/>
  <c r="BI284" i="9"/>
  <c r="BH284" i="9"/>
  <c r="BG284" i="9"/>
  <c r="BE284" i="9"/>
  <c r="T284" i="9"/>
  <c r="R284" i="9"/>
  <c r="P284" i="9"/>
  <c r="BI283" i="9"/>
  <c r="BH283" i="9"/>
  <c r="BG283" i="9"/>
  <c r="BE283" i="9"/>
  <c r="T283" i="9"/>
  <c r="R283" i="9"/>
  <c r="P283" i="9"/>
  <c r="BI282" i="9"/>
  <c r="BH282" i="9"/>
  <c r="BG282" i="9"/>
  <c r="BE282" i="9"/>
  <c r="T282" i="9"/>
  <c r="R282" i="9"/>
  <c r="P282" i="9"/>
  <c r="BI281" i="9"/>
  <c r="BH281" i="9"/>
  <c r="BG281" i="9"/>
  <c r="BE281" i="9"/>
  <c r="T281" i="9"/>
  <c r="R281" i="9"/>
  <c r="P281" i="9"/>
  <c r="BI280" i="9"/>
  <c r="BH280" i="9"/>
  <c r="BG280" i="9"/>
  <c r="BE280" i="9"/>
  <c r="T280" i="9"/>
  <c r="R280" i="9"/>
  <c r="P280" i="9"/>
  <c r="BI279" i="9"/>
  <c r="BH279" i="9"/>
  <c r="BG279" i="9"/>
  <c r="BE279" i="9"/>
  <c r="T279" i="9"/>
  <c r="R279" i="9"/>
  <c r="P279" i="9"/>
  <c r="BI278" i="9"/>
  <c r="BH278" i="9"/>
  <c r="BG278" i="9"/>
  <c r="BE278" i="9"/>
  <c r="T278" i="9"/>
  <c r="R278" i="9"/>
  <c r="P278" i="9"/>
  <c r="BI277" i="9"/>
  <c r="BH277" i="9"/>
  <c r="BG277" i="9"/>
  <c r="BE277" i="9"/>
  <c r="T277" i="9"/>
  <c r="R277" i="9"/>
  <c r="P277" i="9"/>
  <c r="BI276" i="9"/>
  <c r="BH276" i="9"/>
  <c r="BG276" i="9"/>
  <c r="BE276" i="9"/>
  <c r="T276" i="9"/>
  <c r="R276" i="9"/>
  <c r="P276" i="9"/>
  <c r="BI275" i="9"/>
  <c r="BH275" i="9"/>
  <c r="BG275" i="9"/>
  <c r="BE275" i="9"/>
  <c r="T275" i="9"/>
  <c r="R275" i="9"/>
  <c r="P275" i="9"/>
  <c r="BI274" i="9"/>
  <c r="BH274" i="9"/>
  <c r="BG274" i="9"/>
  <c r="BE274" i="9"/>
  <c r="T274" i="9"/>
  <c r="R274" i="9"/>
  <c r="P274" i="9"/>
  <c r="BI273" i="9"/>
  <c r="BH273" i="9"/>
  <c r="BG273" i="9"/>
  <c r="BE273" i="9"/>
  <c r="T273" i="9"/>
  <c r="R273" i="9"/>
  <c r="P273" i="9"/>
  <c r="BI272" i="9"/>
  <c r="BH272" i="9"/>
  <c r="BG272" i="9"/>
  <c r="BE272" i="9"/>
  <c r="T272" i="9"/>
  <c r="R272" i="9"/>
  <c r="P272" i="9"/>
  <c r="BI271" i="9"/>
  <c r="BH271" i="9"/>
  <c r="BG271" i="9"/>
  <c r="BE271" i="9"/>
  <c r="T271" i="9"/>
  <c r="R271" i="9"/>
  <c r="P271" i="9"/>
  <c r="BI269" i="9"/>
  <c r="BH269" i="9"/>
  <c r="BG269" i="9"/>
  <c r="BE269" i="9"/>
  <c r="T269" i="9"/>
  <c r="R269" i="9"/>
  <c r="P269" i="9"/>
  <c r="BI268" i="9"/>
  <c r="BH268" i="9"/>
  <c r="BG268" i="9"/>
  <c r="BE268" i="9"/>
  <c r="T268" i="9"/>
  <c r="R268" i="9"/>
  <c r="P268" i="9"/>
  <c r="BI267" i="9"/>
  <c r="BH267" i="9"/>
  <c r="BG267" i="9"/>
  <c r="BE267" i="9"/>
  <c r="T267" i="9"/>
  <c r="R267" i="9"/>
  <c r="P267" i="9"/>
  <c r="BI265" i="9"/>
  <c r="BH265" i="9"/>
  <c r="BG265" i="9"/>
  <c r="BE265" i="9"/>
  <c r="T265" i="9"/>
  <c r="R265" i="9"/>
  <c r="P265" i="9"/>
  <c r="BI264" i="9"/>
  <c r="BH264" i="9"/>
  <c r="BG264" i="9"/>
  <c r="BE264" i="9"/>
  <c r="T264" i="9"/>
  <c r="R264" i="9"/>
  <c r="P264" i="9"/>
  <c r="BI263" i="9"/>
  <c r="BH263" i="9"/>
  <c r="BG263" i="9"/>
  <c r="BE263" i="9"/>
  <c r="T263" i="9"/>
  <c r="R263" i="9"/>
  <c r="P263" i="9"/>
  <c r="BI262" i="9"/>
  <c r="BH262" i="9"/>
  <c r="BG262" i="9"/>
  <c r="BE262" i="9"/>
  <c r="T262" i="9"/>
  <c r="R262" i="9"/>
  <c r="P262" i="9"/>
  <c r="BI259" i="9"/>
  <c r="BH259" i="9"/>
  <c r="BG259" i="9"/>
  <c r="BE259" i="9"/>
  <c r="T259" i="9"/>
  <c r="R259" i="9"/>
  <c r="P259" i="9"/>
  <c r="BI258" i="9"/>
  <c r="BH258" i="9"/>
  <c r="BG258" i="9"/>
  <c r="BE258" i="9"/>
  <c r="T258" i="9"/>
  <c r="R258" i="9"/>
  <c r="P258" i="9"/>
  <c r="BI257" i="9"/>
  <c r="BH257" i="9"/>
  <c r="BG257" i="9"/>
  <c r="BE257" i="9"/>
  <c r="T257" i="9"/>
  <c r="R257" i="9"/>
  <c r="P257" i="9"/>
  <c r="BI256" i="9"/>
  <c r="BH256" i="9"/>
  <c r="BG256" i="9"/>
  <c r="BE256" i="9"/>
  <c r="T256" i="9"/>
  <c r="R256" i="9"/>
  <c r="P256" i="9"/>
  <c r="BI255" i="9"/>
  <c r="BH255" i="9"/>
  <c r="BG255" i="9"/>
  <c r="BE255" i="9"/>
  <c r="T255" i="9"/>
  <c r="R255" i="9"/>
  <c r="P255" i="9"/>
  <c r="BI254" i="9"/>
  <c r="BH254" i="9"/>
  <c r="BG254" i="9"/>
  <c r="BE254" i="9"/>
  <c r="T254" i="9"/>
  <c r="R254" i="9"/>
  <c r="P254" i="9"/>
  <c r="BI253" i="9"/>
  <c r="BH253" i="9"/>
  <c r="BG253" i="9"/>
  <c r="BE253" i="9"/>
  <c r="T253" i="9"/>
  <c r="R253" i="9"/>
  <c r="P253" i="9"/>
  <c r="BI252" i="9"/>
  <c r="BH252" i="9"/>
  <c r="BG252" i="9"/>
  <c r="BE252" i="9"/>
  <c r="T252" i="9"/>
  <c r="R252" i="9"/>
  <c r="P252" i="9"/>
  <c r="BI251" i="9"/>
  <c r="BH251" i="9"/>
  <c r="BG251" i="9"/>
  <c r="BE251" i="9"/>
  <c r="T251" i="9"/>
  <c r="R251" i="9"/>
  <c r="P251" i="9"/>
  <c r="BI250" i="9"/>
  <c r="BH250" i="9"/>
  <c r="BG250" i="9"/>
  <c r="BE250" i="9"/>
  <c r="T250" i="9"/>
  <c r="R250" i="9"/>
  <c r="P250" i="9"/>
  <c r="BI249" i="9"/>
  <c r="BH249" i="9"/>
  <c r="BG249" i="9"/>
  <c r="BE249" i="9"/>
  <c r="T249" i="9"/>
  <c r="R249" i="9"/>
  <c r="P249" i="9"/>
  <c r="BI248" i="9"/>
  <c r="BH248" i="9"/>
  <c r="BG248" i="9"/>
  <c r="BE248" i="9"/>
  <c r="T248" i="9"/>
  <c r="R248" i="9"/>
  <c r="P248" i="9"/>
  <c r="BI247" i="9"/>
  <c r="BH247" i="9"/>
  <c r="BG247" i="9"/>
  <c r="BE247" i="9"/>
  <c r="T247" i="9"/>
  <c r="R247" i="9"/>
  <c r="P247" i="9"/>
  <c r="BI246" i="9"/>
  <c r="BH246" i="9"/>
  <c r="BG246" i="9"/>
  <c r="BE246" i="9"/>
  <c r="T246" i="9"/>
  <c r="R246" i="9"/>
  <c r="P246" i="9"/>
  <c r="BI245" i="9"/>
  <c r="BH245" i="9"/>
  <c r="BG245" i="9"/>
  <c r="BE245" i="9"/>
  <c r="T245" i="9"/>
  <c r="R245" i="9"/>
  <c r="P245" i="9"/>
  <c r="BI244" i="9"/>
  <c r="BH244" i="9"/>
  <c r="BG244" i="9"/>
  <c r="BE244" i="9"/>
  <c r="T244" i="9"/>
  <c r="R244" i="9"/>
  <c r="P244" i="9"/>
  <c r="BI243" i="9"/>
  <c r="BH243" i="9"/>
  <c r="BG243" i="9"/>
  <c r="BE243" i="9"/>
  <c r="T243" i="9"/>
  <c r="R243" i="9"/>
  <c r="P243" i="9"/>
  <c r="BI242" i="9"/>
  <c r="BH242" i="9"/>
  <c r="BG242" i="9"/>
  <c r="BE242" i="9"/>
  <c r="T242" i="9"/>
  <c r="R242" i="9"/>
  <c r="P242" i="9"/>
  <c r="BI241" i="9"/>
  <c r="BH241" i="9"/>
  <c r="BG241" i="9"/>
  <c r="BE241" i="9"/>
  <c r="T241" i="9"/>
  <c r="R241" i="9"/>
  <c r="P241" i="9"/>
  <c r="BI240" i="9"/>
  <c r="BH240" i="9"/>
  <c r="BG240" i="9"/>
  <c r="BE240" i="9"/>
  <c r="T240" i="9"/>
  <c r="R240" i="9"/>
  <c r="P240" i="9"/>
  <c r="BI239" i="9"/>
  <c r="BH239" i="9"/>
  <c r="BG239" i="9"/>
  <c r="BE239" i="9"/>
  <c r="T239" i="9"/>
  <c r="R239" i="9"/>
  <c r="P239" i="9"/>
  <c r="BI238" i="9"/>
  <c r="BH238" i="9"/>
  <c r="BG238" i="9"/>
  <c r="BE238" i="9"/>
  <c r="T238" i="9"/>
  <c r="R238" i="9"/>
  <c r="P238" i="9"/>
  <c r="BI237" i="9"/>
  <c r="BH237" i="9"/>
  <c r="BG237" i="9"/>
  <c r="BE237" i="9"/>
  <c r="T237" i="9"/>
  <c r="R237" i="9"/>
  <c r="P237" i="9"/>
  <c r="BI234" i="9"/>
  <c r="BH234" i="9"/>
  <c r="BG234" i="9"/>
  <c r="BE234" i="9"/>
  <c r="T234" i="9"/>
  <c r="R234" i="9"/>
  <c r="P234" i="9"/>
  <c r="BI233" i="9"/>
  <c r="BH233" i="9"/>
  <c r="BG233" i="9"/>
  <c r="BE233" i="9"/>
  <c r="T233" i="9"/>
  <c r="R233" i="9"/>
  <c r="P233" i="9"/>
  <c r="BI232" i="9"/>
  <c r="BH232" i="9"/>
  <c r="BG232" i="9"/>
  <c r="BE232" i="9"/>
  <c r="T232" i="9"/>
  <c r="R232" i="9"/>
  <c r="P232" i="9"/>
  <c r="BI231" i="9"/>
  <c r="BH231" i="9"/>
  <c r="BG231" i="9"/>
  <c r="BE231" i="9"/>
  <c r="T231" i="9"/>
  <c r="R231" i="9"/>
  <c r="P231" i="9"/>
  <c r="BI230" i="9"/>
  <c r="BH230" i="9"/>
  <c r="BG230" i="9"/>
  <c r="BE230" i="9"/>
  <c r="T230" i="9"/>
  <c r="R230" i="9"/>
  <c r="P230" i="9"/>
  <c r="BI229" i="9"/>
  <c r="BH229" i="9"/>
  <c r="BG229" i="9"/>
  <c r="BE229" i="9"/>
  <c r="T229" i="9"/>
  <c r="R229" i="9"/>
  <c r="P229" i="9"/>
  <c r="BI227" i="9"/>
  <c r="BH227" i="9"/>
  <c r="BG227" i="9"/>
  <c r="BE227" i="9"/>
  <c r="T227" i="9"/>
  <c r="R227" i="9"/>
  <c r="P227" i="9"/>
  <c r="BI226" i="9"/>
  <c r="BH226" i="9"/>
  <c r="BG226" i="9"/>
  <c r="BE226" i="9"/>
  <c r="T226" i="9"/>
  <c r="R226" i="9"/>
  <c r="P226" i="9"/>
  <c r="BI225" i="9"/>
  <c r="BH225" i="9"/>
  <c r="BG225" i="9"/>
  <c r="BE225" i="9"/>
  <c r="T225" i="9"/>
  <c r="R225" i="9"/>
  <c r="P225" i="9"/>
  <c r="BI224" i="9"/>
  <c r="BH224" i="9"/>
  <c r="BG224" i="9"/>
  <c r="BE224" i="9"/>
  <c r="T224" i="9"/>
  <c r="R224" i="9"/>
  <c r="P224" i="9"/>
  <c r="BI223" i="9"/>
  <c r="BH223" i="9"/>
  <c r="BG223" i="9"/>
  <c r="BE223" i="9"/>
  <c r="T223" i="9"/>
  <c r="R223" i="9"/>
  <c r="P223" i="9"/>
  <c r="BI222" i="9"/>
  <c r="BH222" i="9"/>
  <c r="BG222" i="9"/>
  <c r="BE222" i="9"/>
  <c r="T222" i="9"/>
  <c r="R222" i="9"/>
  <c r="P222" i="9"/>
  <c r="BI221" i="9"/>
  <c r="BH221" i="9"/>
  <c r="BG221" i="9"/>
  <c r="BE221" i="9"/>
  <c r="T221" i="9"/>
  <c r="R221" i="9"/>
  <c r="P221" i="9"/>
  <c r="BI220" i="9"/>
  <c r="BH220" i="9"/>
  <c r="BG220" i="9"/>
  <c r="BE220" i="9"/>
  <c r="T220" i="9"/>
  <c r="R220" i="9"/>
  <c r="P220" i="9"/>
  <c r="BI219" i="9"/>
  <c r="BH219" i="9"/>
  <c r="BG219" i="9"/>
  <c r="BE219" i="9"/>
  <c r="T219" i="9"/>
  <c r="R219" i="9"/>
  <c r="P219" i="9"/>
  <c r="BI218" i="9"/>
  <c r="BH218" i="9"/>
  <c r="BG218" i="9"/>
  <c r="BE218" i="9"/>
  <c r="T218" i="9"/>
  <c r="R218" i="9"/>
  <c r="P218" i="9"/>
  <c r="BI217" i="9"/>
  <c r="BH217" i="9"/>
  <c r="BG217" i="9"/>
  <c r="BE217" i="9"/>
  <c r="T217" i="9"/>
  <c r="R217" i="9"/>
  <c r="P217" i="9"/>
  <c r="BI216" i="9"/>
  <c r="BH216" i="9"/>
  <c r="BG216" i="9"/>
  <c r="BE216" i="9"/>
  <c r="T216" i="9"/>
  <c r="R216" i="9"/>
  <c r="P216" i="9"/>
  <c r="BI215" i="9"/>
  <c r="BH215" i="9"/>
  <c r="BG215" i="9"/>
  <c r="BE215" i="9"/>
  <c r="T215" i="9"/>
  <c r="R215" i="9"/>
  <c r="P215" i="9"/>
  <c r="BI214" i="9"/>
  <c r="BH214" i="9"/>
  <c r="BG214" i="9"/>
  <c r="BE214" i="9"/>
  <c r="T214" i="9"/>
  <c r="R214" i="9"/>
  <c r="P214" i="9"/>
  <c r="BI213" i="9"/>
  <c r="BH213" i="9"/>
  <c r="BG213" i="9"/>
  <c r="BE213" i="9"/>
  <c r="T213" i="9"/>
  <c r="R213" i="9"/>
  <c r="P213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10" i="9"/>
  <c r="BH210" i="9"/>
  <c r="BG210" i="9"/>
  <c r="BE210" i="9"/>
  <c r="T210" i="9"/>
  <c r="R210" i="9"/>
  <c r="P210" i="9"/>
  <c r="BI209" i="9"/>
  <c r="BH209" i="9"/>
  <c r="BG209" i="9"/>
  <c r="BE209" i="9"/>
  <c r="T209" i="9"/>
  <c r="R209" i="9"/>
  <c r="P209" i="9"/>
  <c r="BI208" i="9"/>
  <c r="BH208" i="9"/>
  <c r="BG208" i="9"/>
  <c r="BE208" i="9"/>
  <c r="T208" i="9"/>
  <c r="R208" i="9"/>
  <c r="P208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8" i="9"/>
  <c r="BH198" i="9"/>
  <c r="BG198" i="9"/>
  <c r="BE198" i="9"/>
  <c r="T198" i="9"/>
  <c r="R198" i="9"/>
  <c r="P198" i="9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3" i="9"/>
  <c r="BH183" i="9"/>
  <c r="BG183" i="9"/>
  <c r="BE183" i="9"/>
  <c r="T183" i="9"/>
  <c r="T182" i="9" s="1"/>
  <c r="R183" i="9"/>
  <c r="R182" i="9" s="1"/>
  <c r="P183" i="9"/>
  <c r="P182" i="9" s="1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J138" i="9"/>
  <c r="J137" i="9"/>
  <c r="F137" i="9"/>
  <c r="F135" i="9"/>
  <c r="E133" i="9"/>
  <c r="J92" i="9"/>
  <c r="J91" i="9"/>
  <c r="F91" i="9"/>
  <c r="F89" i="9"/>
  <c r="E87" i="9"/>
  <c r="J18" i="9"/>
  <c r="E18" i="9"/>
  <c r="F138" i="9"/>
  <c r="J17" i="9"/>
  <c r="J12" i="9"/>
  <c r="J89" i="9" s="1"/>
  <c r="E7" i="9"/>
  <c r="E131" i="9" s="1"/>
  <c r="J39" i="8"/>
  <c r="J38" i="8"/>
  <c r="AY102" i="1" s="1"/>
  <c r="J37" i="8"/>
  <c r="AX102" i="1" s="1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6" i="8"/>
  <c r="BH176" i="8"/>
  <c r="BG176" i="8"/>
  <c r="BE176" i="8"/>
  <c r="T176" i="8"/>
  <c r="T175" i="8"/>
  <c r="R176" i="8"/>
  <c r="R175" i="8" s="1"/>
  <c r="P176" i="8"/>
  <c r="P175" i="8" s="1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J122" i="8"/>
  <c r="J121" i="8"/>
  <c r="F121" i="8"/>
  <c r="F119" i="8"/>
  <c r="E117" i="8"/>
  <c r="J94" i="8"/>
  <c r="J93" i="8"/>
  <c r="F93" i="8"/>
  <c r="F91" i="8"/>
  <c r="E89" i="8"/>
  <c r="J20" i="8"/>
  <c r="E20" i="8"/>
  <c r="F122" i="8" s="1"/>
  <c r="J19" i="8"/>
  <c r="J14" i="8"/>
  <c r="J91" i="8" s="1"/>
  <c r="E7" i="8"/>
  <c r="E113" i="8" s="1"/>
  <c r="J39" i="7"/>
  <c r="J38" i="7"/>
  <c r="AY101" i="1" s="1"/>
  <c r="J37" i="7"/>
  <c r="AX101" i="1" s="1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5" i="7"/>
  <c r="BH215" i="7"/>
  <c r="BG215" i="7"/>
  <c r="BE215" i="7"/>
  <c r="T215" i="7"/>
  <c r="T214" i="7" s="1"/>
  <c r="R215" i="7"/>
  <c r="R214" i="7" s="1"/>
  <c r="P215" i="7"/>
  <c r="P214" i="7" s="1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J124" i="7"/>
  <c r="J123" i="7"/>
  <c r="F123" i="7"/>
  <c r="F121" i="7"/>
  <c r="E119" i="7"/>
  <c r="J94" i="7"/>
  <c r="J93" i="7"/>
  <c r="F93" i="7"/>
  <c r="F91" i="7"/>
  <c r="E89" i="7"/>
  <c r="J20" i="7"/>
  <c r="E20" i="7"/>
  <c r="F124" i="7" s="1"/>
  <c r="J19" i="7"/>
  <c r="J14" i="7"/>
  <c r="J91" i="7" s="1"/>
  <c r="E7" i="7"/>
  <c r="E85" i="7" s="1"/>
  <c r="J39" i="6"/>
  <c r="J38" i="6"/>
  <c r="AY100" i="1" s="1"/>
  <c r="J37" i="6"/>
  <c r="AX100" i="1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6" i="6"/>
  <c r="BH156" i="6"/>
  <c r="BG156" i="6"/>
  <c r="BE156" i="6"/>
  <c r="T156" i="6"/>
  <c r="T155" i="6"/>
  <c r="R156" i="6"/>
  <c r="R155" i="6" s="1"/>
  <c r="P156" i="6"/>
  <c r="P155" i="6" s="1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J122" i="6"/>
  <c r="J121" i="6"/>
  <c r="F121" i="6"/>
  <c r="F119" i="6"/>
  <c r="E117" i="6"/>
  <c r="J94" i="6"/>
  <c r="J93" i="6"/>
  <c r="F93" i="6"/>
  <c r="F91" i="6"/>
  <c r="E89" i="6"/>
  <c r="J20" i="6"/>
  <c r="E20" i="6"/>
  <c r="F122" i="6" s="1"/>
  <c r="J19" i="6"/>
  <c r="J14" i="6"/>
  <c r="J91" i="6" s="1"/>
  <c r="E7" i="6"/>
  <c r="E113" i="6" s="1"/>
  <c r="J39" i="5"/>
  <c r="J38" i="5"/>
  <c r="AY99" i="1"/>
  <c r="J37" i="5"/>
  <c r="AX99" i="1" s="1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7" i="5"/>
  <c r="BH147" i="5"/>
  <c r="BG147" i="5"/>
  <c r="BE147" i="5"/>
  <c r="T147" i="5"/>
  <c r="T146" i="5"/>
  <c r="R147" i="5"/>
  <c r="R146" i="5" s="1"/>
  <c r="P147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J122" i="5"/>
  <c r="J121" i="5"/>
  <c r="F121" i="5"/>
  <c r="F119" i="5"/>
  <c r="E117" i="5"/>
  <c r="J94" i="5"/>
  <c r="J93" i="5"/>
  <c r="F93" i="5"/>
  <c r="F91" i="5"/>
  <c r="E89" i="5"/>
  <c r="J20" i="5"/>
  <c r="E20" i="5"/>
  <c r="F122" i="5"/>
  <c r="J19" i="5"/>
  <c r="J14" i="5"/>
  <c r="J119" i="5" s="1"/>
  <c r="E7" i="5"/>
  <c r="E85" i="5" s="1"/>
  <c r="J37" i="4"/>
  <c r="J36" i="4"/>
  <c r="AY97" i="1"/>
  <c r="J35" i="4"/>
  <c r="AX97" i="1" s="1"/>
  <c r="BI321" i="4"/>
  <c r="BH321" i="4"/>
  <c r="BG321" i="4"/>
  <c r="BE321" i="4"/>
  <c r="T321" i="4"/>
  <c r="T320" i="4" s="1"/>
  <c r="R321" i="4"/>
  <c r="R320" i="4" s="1"/>
  <c r="P321" i="4"/>
  <c r="P320" i="4" s="1"/>
  <c r="BI319" i="4"/>
  <c r="BH319" i="4"/>
  <c r="BG319" i="4"/>
  <c r="BE319" i="4"/>
  <c r="T319" i="4"/>
  <c r="R319" i="4"/>
  <c r="P319" i="4"/>
  <c r="BI318" i="4"/>
  <c r="BH318" i="4"/>
  <c r="BG318" i="4"/>
  <c r="BE318" i="4"/>
  <c r="T318" i="4"/>
  <c r="R318" i="4"/>
  <c r="P318" i="4"/>
  <c r="BI317" i="4"/>
  <c r="BH317" i="4"/>
  <c r="BG317" i="4"/>
  <c r="BE317" i="4"/>
  <c r="T317" i="4"/>
  <c r="R317" i="4"/>
  <c r="P317" i="4"/>
  <c r="BI316" i="4"/>
  <c r="BH316" i="4"/>
  <c r="BG316" i="4"/>
  <c r="BE316" i="4"/>
  <c r="T316" i="4"/>
  <c r="R316" i="4"/>
  <c r="P316" i="4"/>
  <c r="BI315" i="4"/>
  <c r="BH315" i="4"/>
  <c r="BG315" i="4"/>
  <c r="BE315" i="4"/>
  <c r="T315" i="4"/>
  <c r="R315" i="4"/>
  <c r="P315" i="4"/>
  <c r="BI314" i="4"/>
  <c r="BH314" i="4"/>
  <c r="BG314" i="4"/>
  <c r="BE314" i="4"/>
  <c r="T314" i="4"/>
  <c r="R314" i="4"/>
  <c r="P314" i="4"/>
  <c r="BI313" i="4"/>
  <c r="BH313" i="4"/>
  <c r="BG313" i="4"/>
  <c r="BE313" i="4"/>
  <c r="T313" i="4"/>
  <c r="R313" i="4"/>
  <c r="P313" i="4"/>
  <c r="BI312" i="4"/>
  <c r="BH312" i="4"/>
  <c r="BG312" i="4"/>
  <c r="BE312" i="4"/>
  <c r="T312" i="4"/>
  <c r="R312" i="4"/>
  <c r="P312" i="4"/>
  <c r="BI311" i="4"/>
  <c r="BH311" i="4"/>
  <c r="BG311" i="4"/>
  <c r="BE311" i="4"/>
  <c r="T311" i="4"/>
  <c r="R311" i="4"/>
  <c r="P311" i="4"/>
  <c r="BI308" i="4"/>
  <c r="BH308" i="4"/>
  <c r="BG308" i="4"/>
  <c r="BE308" i="4"/>
  <c r="T308" i="4"/>
  <c r="R308" i="4"/>
  <c r="P308" i="4"/>
  <c r="BI307" i="4"/>
  <c r="BH307" i="4"/>
  <c r="BG307" i="4"/>
  <c r="BE307" i="4"/>
  <c r="T307" i="4"/>
  <c r="R307" i="4"/>
  <c r="P307" i="4"/>
  <c r="BI306" i="4"/>
  <c r="BH306" i="4"/>
  <c r="BG306" i="4"/>
  <c r="BE306" i="4"/>
  <c r="T306" i="4"/>
  <c r="R306" i="4"/>
  <c r="P306" i="4"/>
  <c r="BI305" i="4"/>
  <c r="BH305" i="4"/>
  <c r="BG305" i="4"/>
  <c r="BE305" i="4"/>
  <c r="T305" i="4"/>
  <c r="R305" i="4"/>
  <c r="P305" i="4"/>
  <c r="BI304" i="4"/>
  <c r="BH304" i="4"/>
  <c r="BG304" i="4"/>
  <c r="BE304" i="4"/>
  <c r="T304" i="4"/>
  <c r="R304" i="4"/>
  <c r="P304" i="4"/>
  <c r="BI302" i="4"/>
  <c r="BH302" i="4"/>
  <c r="BG302" i="4"/>
  <c r="BE302" i="4"/>
  <c r="T302" i="4"/>
  <c r="R302" i="4"/>
  <c r="P302" i="4"/>
  <c r="BI301" i="4"/>
  <c r="BH301" i="4"/>
  <c r="BG301" i="4"/>
  <c r="BE301" i="4"/>
  <c r="T301" i="4"/>
  <c r="R301" i="4"/>
  <c r="P301" i="4"/>
  <c r="BI300" i="4"/>
  <c r="BH300" i="4"/>
  <c r="BG300" i="4"/>
  <c r="BE300" i="4"/>
  <c r="T300" i="4"/>
  <c r="R300" i="4"/>
  <c r="P300" i="4"/>
  <c r="BI299" i="4"/>
  <c r="BH299" i="4"/>
  <c r="BG299" i="4"/>
  <c r="BE299" i="4"/>
  <c r="T299" i="4"/>
  <c r="R299" i="4"/>
  <c r="P299" i="4"/>
  <c r="BI298" i="4"/>
  <c r="BH298" i="4"/>
  <c r="BG298" i="4"/>
  <c r="BE298" i="4"/>
  <c r="T298" i="4"/>
  <c r="R298" i="4"/>
  <c r="P298" i="4"/>
  <c r="BI297" i="4"/>
  <c r="BH297" i="4"/>
  <c r="BG297" i="4"/>
  <c r="BE297" i="4"/>
  <c r="T297" i="4"/>
  <c r="R297" i="4"/>
  <c r="P297" i="4"/>
  <c r="BI296" i="4"/>
  <c r="BH296" i="4"/>
  <c r="BG296" i="4"/>
  <c r="BE296" i="4"/>
  <c r="T296" i="4"/>
  <c r="R296" i="4"/>
  <c r="P296" i="4"/>
  <c r="BI295" i="4"/>
  <c r="BH295" i="4"/>
  <c r="BG295" i="4"/>
  <c r="BE295" i="4"/>
  <c r="T295" i="4"/>
  <c r="R295" i="4"/>
  <c r="P295" i="4"/>
  <c r="BI294" i="4"/>
  <c r="BH294" i="4"/>
  <c r="BG294" i="4"/>
  <c r="BE294" i="4"/>
  <c r="T294" i="4"/>
  <c r="R294" i="4"/>
  <c r="P294" i="4"/>
  <c r="BI293" i="4"/>
  <c r="BH293" i="4"/>
  <c r="BG293" i="4"/>
  <c r="BE293" i="4"/>
  <c r="T293" i="4"/>
  <c r="R293" i="4"/>
  <c r="P293" i="4"/>
  <c r="BI292" i="4"/>
  <c r="BH292" i="4"/>
  <c r="BG292" i="4"/>
  <c r="BE292" i="4"/>
  <c r="T292" i="4"/>
  <c r="R292" i="4"/>
  <c r="P292" i="4"/>
  <c r="BI291" i="4"/>
  <c r="BH291" i="4"/>
  <c r="BG291" i="4"/>
  <c r="BE291" i="4"/>
  <c r="T291" i="4"/>
  <c r="R291" i="4"/>
  <c r="P291" i="4"/>
  <c r="BI290" i="4"/>
  <c r="BH290" i="4"/>
  <c r="BG290" i="4"/>
  <c r="BE290" i="4"/>
  <c r="T290" i="4"/>
  <c r="R290" i="4"/>
  <c r="P290" i="4"/>
  <c r="BI289" i="4"/>
  <c r="BH289" i="4"/>
  <c r="BG289" i="4"/>
  <c r="BE289" i="4"/>
  <c r="T289" i="4"/>
  <c r="R289" i="4"/>
  <c r="P289" i="4"/>
  <c r="BI288" i="4"/>
  <c r="BH288" i="4"/>
  <c r="BG288" i="4"/>
  <c r="BE288" i="4"/>
  <c r="T288" i="4"/>
  <c r="R288" i="4"/>
  <c r="P288" i="4"/>
  <c r="BI287" i="4"/>
  <c r="BH287" i="4"/>
  <c r="BG287" i="4"/>
  <c r="BE287" i="4"/>
  <c r="T287" i="4"/>
  <c r="R287" i="4"/>
  <c r="P287" i="4"/>
  <c r="BI286" i="4"/>
  <c r="BH286" i="4"/>
  <c r="BG286" i="4"/>
  <c r="BE286" i="4"/>
  <c r="T286" i="4"/>
  <c r="R286" i="4"/>
  <c r="P286" i="4"/>
  <c r="BI285" i="4"/>
  <c r="BH285" i="4"/>
  <c r="BG285" i="4"/>
  <c r="BE285" i="4"/>
  <c r="T285" i="4"/>
  <c r="R285" i="4"/>
  <c r="P285" i="4"/>
  <c r="BI284" i="4"/>
  <c r="BH284" i="4"/>
  <c r="BG284" i="4"/>
  <c r="BE284" i="4"/>
  <c r="T284" i="4"/>
  <c r="R284" i="4"/>
  <c r="P284" i="4"/>
  <c r="BI283" i="4"/>
  <c r="BH283" i="4"/>
  <c r="BG283" i="4"/>
  <c r="BE283" i="4"/>
  <c r="T283" i="4"/>
  <c r="R283" i="4"/>
  <c r="P283" i="4"/>
  <c r="BI282" i="4"/>
  <c r="BH282" i="4"/>
  <c r="BG282" i="4"/>
  <c r="BE282" i="4"/>
  <c r="T282" i="4"/>
  <c r="R282" i="4"/>
  <c r="P282" i="4"/>
  <c r="BI281" i="4"/>
  <c r="BH281" i="4"/>
  <c r="BG281" i="4"/>
  <c r="BE281" i="4"/>
  <c r="T281" i="4"/>
  <c r="R281" i="4"/>
  <c r="P281" i="4"/>
  <c r="BI280" i="4"/>
  <c r="BH280" i="4"/>
  <c r="BG280" i="4"/>
  <c r="BE280" i="4"/>
  <c r="T280" i="4"/>
  <c r="R280" i="4"/>
  <c r="P280" i="4"/>
  <c r="BI279" i="4"/>
  <c r="BH279" i="4"/>
  <c r="BG279" i="4"/>
  <c r="BE279" i="4"/>
  <c r="T279" i="4"/>
  <c r="R279" i="4"/>
  <c r="P279" i="4"/>
  <c r="BI278" i="4"/>
  <c r="BH278" i="4"/>
  <c r="BG278" i="4"/>
  <c r="BE278" i="4"/>
  <c r="T278" i="4"/>
  <c r="R278" i="4"/>
  <c r="P278" i="4"/>
  <c r="BI277" i="4"/>
  <c r="BH277" i="4"/>
  <c r="BG277" i="4"/>
  <c r="BE277" i="4"/>
  <c r="T277" i="4"/>
  <c r="R277" i="4"/>
  <c r="P277" i="4"/>
  <c r="BI276" i="4"/>
  <c r="BH276" i="4"/>
  <c r="BG276" i="4"/>
  <c r="BE276" i="4"/>
  <c r="T276" i="4"/>
  <c r="R276" i="4"/>
  <c r="P276" i="4"/>
  <c r="BI274" i="4"/>
  <c r="BH274" i="4"/>
  <c r="BG274" i="4"/>
  <c r="BE274" i="4"/>
  <c r="T274" i="4"/>
  <c r="R274" i="4"/>
  <c r="P274" i="4"/>
  <c r="BI273" i="4"/>
  <c r="BH273" i="4"/>
  <c r="BG273" i="4"/>
  <c r="BE273" i="4"/>
  <c r="T273" i="4"/>
  <c r="R273" i="4"/>
  <c r="P273" i="4"/>
  <c r="BI272" i="4"/>
  <c r="BH272" i="4"/>
  <c r="BG272" i="4"/>
  <c r="BE272" i="4"/>
  <c r="T272" i="4"/>
  <c r="R272" i="4"/>
  <c r="P272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9" i="4"/>
  <c r="BH269" i="4"/>
  <c r="BG269" i="4"/>
  <c r="BE269" i="4"/>
  <c r="T269" i="4"/>
  <c r="R269" i="4"/>
  <c r="P269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8" i="4"/>
  <c r="BH248" i="4"/>
  <c r="BG248" i="4"/>
  <c r="BE248" i="4"/>
  <c r="T248" i="4"/>
  <c r="R248" i="4"/>
  <c r="P248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59" i="4"/>
  <c r="BH159" i="4"/>
  <c r="BG159" i="4"/>
  <c r="BE159" i="4"/>
  <c r="T159" i="4"/>
  <c r="T158" i="4" s="1"/>
  <c r="R159" i="4"/>
  <c r="R158" i="4" s="1"/>
  <c r="P159" i="4"/>
  <c r="P158" i="4" s="1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2" i="4"/>
  <c r="BH142" i="4"/>
  <c r="BG142" i="4"/>
  <c r="BE142" i="4"/>
  <c r="T142" i="4"/>
  <c r="T141" i="4"/>
  <c r="R142" i="4"/>
  <c r="R141" i="4" s="1"/>
  <c r="P142" i="4"/>
  <c r="P141" i="4" s="1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J132" i="4"/>
  <c r="J131" i="4"/>
  <c r="F131" i="4"/>
  <c r="F129" i="4"/>
  <c r="E127" i="4"/>
  <c r="J92" i="4"/>
  <c r="J91" i="4"/>
  <c r="F91" i="4"/>
  <c r="F89" i="4"/>
  <c r="E87" i="4"/>
  <c r="J18" i="4"/>
  <c r="E18" i="4"/>
  <c r="F92" i="4" s="1"/>
  <c r="J17" i="4"/>
  <c r="J12" i="4"/>
  <c r="J129" i="4" s="1"/>
  <c r="E7" i="4"/>
  <c r="E125" i="4" s="1"/>
  <c r="J37" i="3"/>
  <c r="J36" i="3"/>
  <c r="AY96" i="1" s="1"/>
  <c r="J35" i="3"/>
  <c r="AX96" i="1" s="1"/>
  <c r="BI372" i="3"/>
  <c r="BH372" i="3"/>
  <c r="BG372" i="3"/>
  <c r="BE372" i="3"/>
  <c r="T372" i="3"/>
  <c r="R372" i="3"/>
  <c r="P372" i="3"/>
  <c r="BI371" i="3"/>
  <c r="BH371" i="3"/>
  <c r="BG371" i="3"/>
  <c r="BE371" i="3"/>
  <c r="T371" i="3"/>
  <c r="R371" i="3"/>
  <c r="P371" i="3"/>
  <c r="BI370" i="3"/>
  <c r="BH370" i="3"/>
  <c r="BG370" i="3"/>
  <c r="BE370" i="3"/>
  <c r="T370" i="3"/>
  <c r="R370" i="3"/>
  <c r="P370" i="3"/>
  <c r="BI368" i="3"/>
  <c r="BH368" i="3"/>
  <c r="BG368" i="3"/>
  <c r="BE368" i="3"/>
  <c r="T368" i="3"/>
  <c r="R368" i="3"/>
  <c r="P368" i="3"/>
  <c r="BI367" i="3"/>
  <c r="BH367" i="3"/>
  <c r="BG367" i="3"/>
  <c r="BE367" i="3"/>
  <c r="T367" i="3"/>
  <c r="R367" i="3"/>
  <c r="P367" i="3"/>
  <c r="BI366" i="3"/>
  <c r="BH366" i="3"/>
  <c r="BG366" i="3"/>
  <c r="BE366" i="3"/>
  <c r="T366" i="3"/>
  <c r="R366" i="3"/>
  <c r="P366" i="3"/>
  <c r="BI365" i="3"/>
  <c r="BH365" i="3"/>
  <c r="BG365" i="3"/>
  <c r="BE365" i="3"/>
  <c r="T365" i="3"/>
  <c r="R365" i="3"/>
  <c r="P365" i="3"/>
  <c r="BI364" i="3"/>
  <c r="BH364" i="3"/>
  <c r="BG364" i="3"/>
  <c r="BE364" i="3"/>
  <c r="T364" i="3"/>
  <c r="R364" i="3"/>
  <c r="P364" i="3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61" i="3"/>
  <c r="BH361" i="3"/>
  <c r="BG361" i="3"/>
  <c r="BE361" i="3"/>
  <c r="T361" i="3"/>
  <c r="R361" i="3"/>
  <c r="P361" i="3"/>
  <c r="BI360" i="3"/>
  <c r="BH360" i="3"/>
  <c r="BG360" i="3"/>
  <c r="BE360" i="3"/>
  <c r="T360" i="3"/>
  <c r="R360" i="3"/>
  <c r="P360" i="3"/>
  <c r="BI359" i="3"/>
  <c r="BH359" i="3"/>
  <c r="BG359" i="3"/>
  <c r="BE359" i="3"/>
  <c r="T359" i="3"/>
  <c r="R359" i="3"/>
  <c r="P359" i="3"/>
  <c r="BI358" i="3"/>
  <c r="BH358" i="3"/>
  <c r="BG358" i="3"/>
  <c r="BE358" i="3"/>
  <c r="T358" i="3"/>
  <c r="R358" i="3"/>
  <c r="P358" i="3"/>
  <c r="BI357" i="3"/>
  <c r="BH357" i="3"/>
  <c r="BG357" i="3"/>
  <c r="BE357" i="3"/>
  <c r="T357" i="3"/>
  <c r="R357" i="3"/>
  <c r="P357" i="3"/>
  <c r="BI356" i="3"/>
  <c r="BH356" i="3"/>
  <c r="BG356" i="3"/>
  <c r="BE356" i="3"/>
  <c r="T356" i="3"/>
  <c r="R356" i="3"/>
  <c r="P356" i="3"/>
  <c r="BI355" i="3"/>
  <c r="BH355" i="3"/>
  <c r="BG355" i="3"/>
  <c r="BE355" i="3"/>
  <c r="T355" i="3"/>
  <c r="R355" i="3"/>
  <c r="P355" i="3"/>
  <c r="BI354" i="3"/>
  <c r="BH354" i="3"/>
  <c r="BG354" i="3"/>
  <c r="BE354" i="3"/>
  <c r="T354" i="3"/>
  <c r="R354" i="3"/>
  <c r="P354" i="3"/>
  <c r="BI353" i="3"/>
  <c r="BH353" i="3"/>
  <c r="BG353" i="3"/>
  <c r="BE353" i="3"/>
  <c r="T353" i="3"/>
  <c r="R353" i="3"/>
  <c r="P353" i="3"/>
  <c r="BI352" i="3"/>
  <c r="BH352" i="3"/>
  <c r="BG352" i="3"/>
  <c r="BE352" i="3"/>
  <c r="T352" i="3"/>
  <c r="R352" i="3"/>
  <c r="P352" i="3"/>
  <c r="BI351" i="3"/>
  <c r="BH351" i="3"/>
  <c r="BG351" i="3"/>
  <c r="BE351" i="3"/>
  <c r="T351" i="3"/>
  <c r="R351" i="3"/>
  <c r="P351" i="3"/>
  <c r="BI350" i="3"/>
  <c r="BH350" i="3"/>
  <c r="BG350" i="3"/>
  <c r="BE350" i="3"/>
  <c r="T350" i="3"/>
  <c r="R350" i="3"/>
  <c r="P350" i="3"/>
  <c r="BI348" i="3"/>
  <c r="BH348" i="3"/>
  <c r="BG348" i="3"/>
  <c r="BE348" i="3"/>
  <c r="T348" i="3"/>
  <c r="R348" i="3"/>
  <c r="P348" i="3"/>
  <c r="BI347" i="3"/>
  <c r="BH347" i="3"/>
  <c r="BG347" i="3"/>
  <c r="BE347" i="3"/>
  <c r="T347" i="3"/>
  <c r="R347" i="3"/>
  <c r="P347" i="3"/>
  <c r="BI346" i="3"/>
  <c r="BH346" i="3"/>
  <c r="BG346" i="3"/>
  <c r="BE346" i="3"/>
  <c r="T346" i="3"/>
  <c r="R346" i="3"/>
  <c r="P346" i="3"/>
  <c r="BI345" i="3"/>
  <c r="BH345" i="3"/>
  <c r="BG345" i="3"/>
  <c r="BE345" i="3"/>
  <c r="T345" i="3"/>
  <c r="R345" i="3"/>
  <c r="P345" i="3"/>
  <c r="BI344" i="3"/>
  <c r="BH344" i="3"/>
  <c r="BG344" i="3"/>
  <c r="BE344" i="3"/>
  <c r="T344" i="3"/>
  <c r="R344" i="3"/>
  <c r="P344" i="3"/>
  <c r="BI342" i="3"/>
  <c r="BH342" i="3"/>
  <c r="BG342" i="3"/>
  <c r="BE342" i="3"/>
  <c r="T342" i="3"/>
  <c r="R342" i="3"/>
  <c r="P342" i="3"/>
  <c r="BI341" i="3"/>
  <c r="BH341" i="3"/>
  <c r="BG341" i="3"/>
  <c r="BE341" i="3"/>
  <c r="T341" i="3"/>
  <c r="R341" i="3"/>
  <c r="P341" i="3"/>
  <c r="BI340" i="3"/>
  <c r="BH340" i="3"/>
  <c r="BG340" i="3"/>
  <c r="BE340" i="3"/>
  <c r="T340" i="3"/>
  <c r="R340" i="3"/>
  <c r="P340" i="3"/>
  <c r="BI339" i="3"/>
  <c r="BH339" i="3"/>
  <c r="BG339" i="3"/>
  <c r="BE339" i="3"/>
  <c r="T339" i="3"/>
  <c r="R339" i="3"/>
  <c r="P339" i="3"/>
  <c r="BI338" i="3"/>
  <c r="BH338" i="3"/>
  <c r="BG338" i="3"/>
  <c r="BE338" i="3"/>
  <c r="T338" i="3"/>
  <c r="R338" i="3"/>
  <c r="P338" i="3"/>
  <c r="BI337" i="3"/>
  <c r="BH337" i="3"/>
  <c r="BG337" i="3"/>
  <c r="BE337" i="3"/>
  <c r="T337" i="3"/>
  <c r="R337" i="3"/>
  <c r="P337" i="3"/>
  <c r="BI336" i="3"/>
  <c r="BH336" i="3"/>
  <c r="BG336" i="3"/>
  <c r="BE336" i="3"/>
  <c r="T336" i="3"/>
  <c r="R336" i="3"/>
  <c r="P336" i="3"/>
  <c r="BI335" i="3"/>
  <c r="BH335" i="3"/>
  <c r="BG335" i="3"/>
  <c r="BE335" i="3"/>
  <c r="T335" i="3"/>
  <c r="R335" i="3"/>
  <c r="P335" i="3"/>
  <c r="BI334" i="3"/>
  <c r="BH334" i="3"/>
  <c r="BG334" i="3"/>
  <c r="BE334" i="3"/>
  <c r="T334" i="3"/>
  <c r="R334" i="3"/>
  <c r="P334" i="3"/>
  <c r="BI333" i="3"/>
  <c r="BH333" i="3"/>
  <c r="BG333" i="3"/>
  <c r="BE333" i="3"/>
  <c r="T333" i="3"/>
  <c r="R333" i="3"/>
  <c r="P333" i="3"/>
  <c r="BI332" i="3"/>
  <c r="BH332" i="3"/>
  <c r="BG332" i="3"/>
  <c r="BE332" i="3"/>
  <c r="T332" i="3"/>
  <c r="R332" i="3"/>
  <c r="P332" i="3"/>
  <c r="BI331" i="3"/>
  <c r="BH331" i="3"/>
  <c r="BG331" i="3"/>
  <c r="BE331" i="3"/>
  <c r="T331" i="3"/>
  <c r="R331" i="3"/>
  <c r="P331" i="3"/>
  <c r="BI330" i="3"/>
  <c r="BH330" i="3"/>
  <c r="BG330" i="3"/>
  <c r="BE330" i="3"/>
  <c r="T330" i="3"/>
  <c r="R330" i="3"/>
  <c r="P330" i="3"/>
  <c r="BI329" i="3"/>
  <c r="BH329" i="3"/>
  <c r="BG329" i="3"/>
  <c r="BE329" i="3"/>
  <c r="T329" i="3"/>
  <c r="R329" i="3"/>
  <c r="P329" i="3"/>
  <c r="BI328" i="3"/>
  <c r="BH328" i="3"/>
  <c r="BG328" i="3"/>
  <c r="BE328" i="3"/>
  <c r="T328" i="3"/>
  <c r="R328" i="3"/>
  <c r="P328" i="3"/>
  <c r="BI327" i="3"/>
  <c r="BH327" i="3"/>
  <c r="BG327" i="3"/>
  <c r="BE327" i="3"/>
  <c r="T327" i="3"/>
  <c r="R327" i="3"/>
  <c r="P327" i="3"/>
  <c r="BI326" i="3"/>
  <c r="BH326" i="3"/>
  <c r="BG326" i="3"/>
  <c r="BE326" i="3"/>
  <c r="T326" i="3"/>
  <c r="R326" i="3"/>
  <c r="P326" i="3"/>
  <c r="BI325" i="3"/>
  <c r="BH325" i="3"/>
  <c r="BG325" i="3"/>
  <c r="BE325" i="3"/>
  <c r="T325" i="3"/>
  <c r="R325" i="3"/>
  <c r="P325" i="3"/>
  <c r="BI324" i="3"/>
  <c r="BH324" i="3"/>
  <c r="BG324" i="3"/>
  <c r="BE324" i="3"/>
  <c r="T324" i="3"/>
  <c r="R324" i="3"/>
  <c r="P324" i="3"/>
  <c r="BI323" i="3"/>
  <c r="BH323" i="3"/>
  <c r="BG323" i="3"/>
  <c r="BE323" i="3"/>
  <c r="T323" i="3"/>
  <c r="R323" i="3"/>
  <c r="P323" i="3"/>
  <c r="BI322" i="3"/>
  <c r="BH322" i="3"/>
  <c r="BG322" i="3"/>
  <c r="BE322" i="3"/>
  <c r="T322" i="3"/>
  <c r="R322" i="3"/>
  <c r="P322" i="3"/>
  <c r="BI321" i="3"/>
  <c r="BH321" i="3"/>
  <c r="BG321" i="3"/>
  <c r="BE321" i="3"/>
  <c r="T321" i="3"/>
  <c r="R321" i="3"/>
  <c r="P321" i="3"/>
  <c r="BI320" i="3"/>
  <c r="BH320" i="3"/>
  <c r="BG320" i="3"/>
  <c r="BE320" i="3"/>
  <c r="T320" i="3"/>
  <c r="R320" i="3"/>
  <c r="P320" i="3"/>
  <c r="BI319" i="3"/>
  <c r="BH319" i="3"/>
  <c r="BG319" i="3"/>
  <c r="BE319" i="3"/>
  <c r="T319" i="3"/>
  <c r="R319" i="3"/>
  <c r="P319" i="3"/>
  <c r="BI318" i="3"/>
  <c r="BH318" i="3"/>
  <c r="BG318" i="3"/>
  <c r="BE318" i="3"/>
  <c r="T318" i="3"/>
  <c r="R318" i="3"/>
  <c r="P318" i="3"/>
  <c r="BI317" i="3"/>
  <c r="BH317" i="3"/>
  <c r="BG317" i="3"/>
  <c r="BE317" i="3"/>
  <c r="T317" i="3"/>
  <c r="R317" i="3"/>
  <c r="P317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4" i="3"/>
  <c r="BH314" i="3"/>
  <c r="BG314" i="3"/>
  <c r="BE314" i="3"/>
  <c r="T314" i="3"/>
  <c r="R314" i="3"/>
  <c r="P314" i="3"/>
  <c r="BI313" i="3"/>
  <c r="BH313" i="3"/>
  <c r="BG313" i="3"/>
  <c r="BE313" i="3"/>
  <c r="T313" i="3"/>
  <c r="R313" i="3"/>
  <c r="P313" i="3"/>
  <c r="BI312" i="3"/>
  <c r="BH312" i="3"/>
  <c r="BG312" i="3"/>
  <c r="BE312" i="3"/>
  <c r="T312" i="3"/>
  <c r="R312" i="3"/>
  <c r="P312" i="3"/>
  <c r="BI311" i="3"/>
  <c r="BH311" i="3"/>
  <c r="BG311" i="3"/>
  <c r="BE311" i="3"/>
  <c r="T311" i="3"/>
  <c r="R311" i="3"/>
  <c r="P311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5" i="3"/>
  <c r="BH305" i="3"/>
  <c r="BG305" i="3"/>
  <c r="BE305" i="3"/>
  <c r="T305" i="3"/>
  <c r="R305" i="3"/>
  <c r="P305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1" i="3"/>
  <c r="BH181" i="3"/>
  <c r="BG181" i="3"/>
  <c r="BE181" i="3"/>
  <c r="T181" i="3"/>
  <c r="T180" i="3"/>
  <c r="R181" i="3"/>
  <c r="R180" i="3" s="1"/>
  <c r="P181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6" i="3"/>
  <c r="BH146" i="3"/>
  <c r="BG146" i="3"/>
  <c r="BE146" i="3"/>
  <c r="T146" i="3"/>
  <c r="T145" i="3"/>
  <c r="R146" i="3"/>
  <c r="R145" i="3" s="1"/>
  <c r="P146" i="3"/>
  <c r="P145" i="3" s="1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J130" i="3"/>
  <c r="J129" i="3"/>
  <c r="F129" i="3"/>
  <c r="F127" i="3"/>
  <c r="E125" i="3"/>
  <c r="J92" i="3"/>
  <c r="J91" i="3"/>
  <c r="F91" i="3"/>
  <c r="F89" i="3"/>
  <c r="E87" i="3"/>
  <c r="J18" i="3"/>
  <c r="E18" i="3"/>
  <c r="F130" i="3"/>
  <c r="J17" i="3"/>
  <c r="J12" i="3"/>
  <c r="J89" i="3"/>
  <c r="E7" i="3"/>
  <c r="E123" i="3" s="1"/>
  <c r="J37" i="2"/>
  <c r="J36" i="2"/>
  <c r="AY95" i="1"/>
  <c r="J35" i="2"/>
  <c r="AX95" i="1"/>
  <c r="BI2330" i="2"/>
  <c r="BH2330" i="2"/>
  <c r="BG2330" i="2"/>
  <c r="BE2330" i="2"/>
  <c r="T2330" i="2"/>
  <c r="T2329" i="2"/>
  <c r="T2328" i="2" s="1"/>
  <c r="R2330" i="2"/>
  <c r="R2329" i="2" s="1"/>
  <c r="R2328" i="2" s="1"/>
  <c r="P2330" i="2"/>
  <c r="P2329" i="2" s="1"/>
  <c r="P2328" i="2" s="1"/>
  <c r="BI2324" i="2"/>
  <c r="BH2324" i="2"/>
  <c r="BG2324" i="2"/>
  <c r="BE2324" i="2"/>
  <c r="T2324" i="2"/>
  <c r="T2323" i="2" s="1"/>
  <c r="R2324" i="2"/>
  <c r="R2323" i="2"/>
  <c r="P2324" i="2"/>
  <c r="P2323" i="2" s="1"/>
  <c r="BI2321" i="2"/>
  <c r="BH2321" i="2"/>
  <c r="BG2321" i="2"/>
  <c r="BE2321" i="2"/>
  <c r="T2321" i="2"/>
  <c r="T2320" i="2" s="1"/>
  <c r="R2321" i="2"/>
  <c r="R2320" i="2" s="1"/>
  <c r="P2321" i="2"/>
  <c r="P2320" i="2" s="1"/>
  <c r="BI2319" i="2"/>
  <c r="BH2319" i="2"/>
  <c r="BG2319" i="2"/>
  <c r="BE2319" i="2"/>
  <c r="T2319" i="2"/>
  <c r="R2319" i="2"/>
  <c r="P2319" i="2"/>
  <c r="BI2318" i="2"/>
  <c r="BH2318" i="2"/>
  <c r="BG2318" i="2"/>
  <c r="BE2318" i="2"/>
  <c r="T2318" i="2"/>
  <c r="R2318" i="2"/>
  <c r="P2318" i="2"/>
  <c r="BI2315" i="2"/>
  <c r="BH2315" i="2"/>
  <c r="BG2315" i="2"/>
  <c r="BE2315" i="2"/>
  <c r="T2315" i="2"/>
  <c r="R2315" i="2"/>
  <c r="P2315" i="2"/>
  <c r="BI2314" i="2"/>
  <c r="BH2314" i="2"/>
  <c r="BG2314" i="2"/>
  <c r="BE2314" i="2"/>
  <c r="T2314" i="2"/>
  <c r="R2314" i="2"/>
  <c r="P2314" i="2"/>
  <c r="BI2313" i="2"/>
  <c r="BH2313" i="2"/>
  <c r="BG2313" i="2"/>
  <c r="BE2313" i="2"/>
  <c r="T2313" i="2"/>
  <c r="R2313" i="2"/>
  <c r="P2313" i="2"/>
  <c r="BI2312" i="2"/>
  <c r="BH2312" i="2"/>
  <c r="BG2312" i="2"/>
  <c r="BE2312" i="2"/>
  <c r="T2312" i="2"/>
  <c r="R2312" i="2"/>
  <c r="P2312" i="2"/>
  <c r="BI2311" i="2"/>
  <c r="BH2311" i="2"/>
  <c r="BG2311" i="2"/>
  <c r="BE2311" i="2"/>
  <c r="T2311" i="2"/>
  <c r="R2311" i="2"/>
  <c r="P2311" i="2"/>
  <c r="BI2310" i="2"/>
  <c r="BH2310" i="2"/>
  <c r="BG2310" i="2"/>
  <c r="BE2310" i="2"/>
  <c r="T2310" i="2"/>
  <c r="R2310" i="2"/>
  <c r="P2310" i="2"/>
  <c r="BI2309" i="2"/>
  <c r="BH2309" i="2"/>
  <c r="BG2309" i="2"/>
  <c r="BE2309" i="2"/>
  <c r="T2309" i="2"/>
  <c r="R2309" i="2"/>
  <c r="P2309" i="2"/>
  <c r="BI2308" i="2"/>
  <c r="BH2308" i="2"/>
  <c r="BG2308" i="2"/>
  <c r="BE2308" i="2"/>
  <c r="T2308" i="2"/>
  <c r="R2308" i="2"/>
  <c r="P2308" i="2"/>
  <c r="BI2307" i="2"/>
  <c r="BH2307" i="2"/>
  <c r="BG2307" i="2"/>
  <c r="BE2307" i="2"/>
  <c r="T2307" i="2"/>
  <c r="R2307" i="2"/>
  <c r="P2307" i="2"/>
  <c r="BI2306" i="2"/>
  <c r="BH2306" i="2"/>
  <c r="BG2306" i="2"/>
  <c r="BE2306" i="2"/>
  <c r="T2306" i="2"/>
  <c r="R2306" i="2"/>
  <c r="P2306" i="2"/>
  <c r="BI2304" i="2"/>
  <c r="BH2304" i="2"/>
  <c r="BG2304" i="2"/>
  <c r="BE2304" i="2"/>
  <c r="T2304" i="2"/>
  <c r="R2304" i="2"/>
  <c r="P2304" i="2"/>
  <c r="BI2301" i="2"/>
  <c r="BH2301" i="2"/>
  <c r="BG2301" i="2"/>
  <c r="BE2301" i="2"/>
  <c r="T2301" i="2"/>
  <c r="R2301" i="2"/>
  <c r="P2301" i="2"/>
  <c r="BI2297" i="2"/>
  <c r="BH2297" i="2"/>
  <c r="BG2297" i="2"/>
  <c r="BE2297" i="2"/>
  <c r="T2297" i="2"/>
  <c r="R2297" i="2"/>
  <c r="P2297" i="2"/>
  <c r="BI2292" i="2"/>
  <c r="BH2292" i="2"/>
  <c r="BG2292" i="2"/>
  <c r="BE2292" i="2"/>
  <c r="T2292" i="2"/>
  <c r="R2292" i="2"/>
  <c r="P2292" i="2"/>
  <c r="BI2268" i="2"/>
  <c r="BH2268" i="2"/>
  <c r="BG2268" i="2"/>
  <c r="BE2268" i="2"/>
  <c r="T2268" i="2"/>
  <c r="R2268" i="2"/>
  <c r="P2268" i="2"/>
  <c r="BI2264" i="2"/>
  <c r="BH2264" i="2"/>
  <c r="BG2264" i="2"/>
  <c r="BE2264" i="2"/>
  <c r="T2264" i="2"/>
  <c r="R2264" i="2"/>
  <c r="P2264" i="2"/>
  <c r="BI2261" i="2"/>
  <c r="BH2261" i="2"/>
  <c r="BG2261" i="2"/>
  <c r="BE2261" i="2"/>
  <c r="T2261" i="2"/>
  <c r="R2261" i="2"/>
  <c r="P2261" i="2"/>
  <c r="BI2258" i="2"/>
  <c r="BH2258" i="2"/>
  <c r="BG2258" i="2"/>
  <c r="BE2258" i="2"/>
  <c r="T2258" i="2"/>
  <c r="R2258" i="2"/>
  <c r="P2258" i="2"/>
  <c r="BI2255" i="2"/>
  <c r="BH2255" i="2"/>
  <c r="BG2255" i="2"/>
  <c r="BE2255" i="2"/>
  <c r="T2255" i="2"/>
  <c r="R2255" i="2"/>
  <c r="P2255" i="2"/>
  <c r="BI2249" i="2"/>
  <c r="BH2249" i="2"/>
  <c r="BG2249" i="2"/>
  <c r="BE2249" i="2"/>
  <c r="T2249" i="2"/>
  <c r="R2249" i="2"/>
  <c r="P2249" i="2"/>
  <c r="BI2242" i="2"/>
  <c r="BH2242" i="2"/>
  <c r="BG2242" i="2"/>
  <c r="BE2242" i="2"/>
  <c r="T2242" i="2"/>
  <c r="R2242" i="2"/>
  <c r="P2242" i="2"/>
  <c r="BI2240" i="2"/>
  <c r="BH2240" i="2"/>
  <c r="BG2240" i="2"/>
  <c r="BE2240" i="2"/>
  <c r="T2240" i="2"/>
  <c r="R2240" i="2"/>
  <c r="P2240" i="2"/>
  <c r="BI2238" i="2"/>
  <c r="BH2238" i="2"/>
  <c r="BG2238" i="2"/>
  <c r="BE2238" i="2"/>
  <c r="T2238" i="2"/>
  <c r="R2238" i="2"/>
  <c r="P2238" i="2"/>
  <c r="BI2236" i="2"/>
  <c r="BH2236" i="2"/>
  <c r="BG2236" i="2"/>
  <c r="BE2236" i="2"/>
  <c r="T2236" i="2"/>
  <c r="R2236" i="2"/>
  <c r="P2236" i="2"/>
  <c r="BI2218" i="2"/>
  <c r="BH2218" i="2"/>
  <c r="BG2218" i="2"/>
  <c r="BE2218" i="2"/>
  <c r="T2218" i="2"/>
  <c r="R2218" i="2"/>
  <c r="P2218" i="2"/>
  <c r="BI2216" i="2"/>
  <c r="BH2216" i="2"/>
  <c r="BG2216" i="2"/>
  <c r="BE2216" i="2"/>
  <c r="T2216" i="2"/>
  <c r="R2216" i="2"/>
  <c r="P2216" i="2"/>
  <c r="BI2212" i="2"/>
  <c r="BH2212" i="2"/>
  <c r="BG2212" i="2"/>
  <c r="BE2212" i="2"/>
  <c r="T2212" i="2"/>
  <c r="R2212" i="2"/>
  <c r="P2212" i="2"/>
  <c r="BI2210" i="2"/>
  <c r="BH2210" i="2"/>
  <c r="BG2210" i="2"/>
  <c r="BE2210" i="2"/>
  <c r="T2210" i="2"/>
  <c r="R2210" i="2"/>
  <c r="P2210" i="2"/>
  <c r="BI2207" i="2"/>
  <c r="BH2207" i="2"/>
  <c r="BG2207" i="2"/>
  <c r="BE2207" i="2"/>
  <c r="T2207" i="2"/>
  <c r="R2207" i="2"/>
  <c r="P2207" i="2"/>
  <c r="BI2184" i="2"/>
  <c r="BH2184" i="2"/>
  <c r="BG2184" i="2"/>
  <c r="BE2184" i="2"/>
  <c r="T2184" i="2"/>
  <c r="R2184" i="2"/>
  <c r="P2184" i="2"/>
  <c r="BI2181" i="2"/>
  <c r="BH2181" i="2"/>
  <c r="BG2181" i="2"/>
  <c r="BE2181" i="2"/>
  <c r="T2181" i="2"/>
  <c r="R2181" i="2"/>
  <c r="P2181" i="2"/>
  <c r="BI2159" i="2"/>
  <c r="BH2159" i="2"/>
  <c r="BG2159" i="2"/>
  <c r="BE2159" i="2"/>
  <c r="T2159" i="2"/>
  <c r="R2159" i="2"/>
  <c r="P2159" i="2"/>
  <c r="BI2124" i="2"/>
  <c r="BH2124" i="2"/>
  <c r="BG2124" i="2"/>
  <c r="BE2124" i="2"/>
  <c r="T2124" i="2"/>
  <c r="R2124" i="2"/>
  <c r="P2124" i="2"/>
  <c r="BI2118" i="2"/>
  <c r="BH2118" i="2"/>
  <c r="BG2118" i="2"/>
  <c r="BE2118" i="2"/>
  <c r="T2118" i="2"/>
  <c r="R2118" i="2"/>
  <c r="P2118" i="2"/>
  <c r="BI2114" i="2"/>
  <c r="BH2114" i="2"/>
  <c r="BG2114" i="2"/>
  <c r="BE2114" i="2"/>
  <c r="T2114" i="2"/>
  <c r="R2114" i="2"/>
  <c r="P2114" i="2"/>
  <c r="BI2112" i="2"/>
  <c r="BH2112" i="2"/>
  <c r="BG2112" i="2"/>
  <c r="BE2112" i="2"/>
  <c r="T2112" i="2"/>
  <c r="R2112" i="2"/>
  <c r="P2112" i="2"/>
  <c r="BI2109" i="2"/>
  <c r="BH2109" i="2"/>
  <c r="BG2109" i="2"/>
  <c r="BE2109" i="2"/>
  <c r="T2109" i="2"/>
  <c r="R2109" i="2"/>
  <c r="P2109" i="2"/>
  <c r="BI2105" i="2"/>
  <c r="BH2105" i="2"/>
  <c r="BG2105" i="2"/>
  <c r="BE2105" i="2"/>
  <c r="T2105" i="2"/>
  <c r="R2105" i="2"/>
  <c r="P2105" i="2"/>
  <c r="BI2103" i="2"/>
  <c r="BH2103" i="2"/>
  <c r="BG2103" i="2"/>
  <c r="BE2103" i="2"/>
  <c r="T2103" i="2"/>
  <c r="R2103" i="2"/>
  <c r="P2103" i="2"/>
  <c r="BI2097" i="2"/>
  <c r="BH2097" i="2"/>
  <c r="BG2097" i="2"/>
  <c r="BE2097" i="2"/>
  <c r="T2097" i="2"/>
  <c r="R2097" i="2"/>
  <c r="P2097" i="2"/>
  <c r="BI2090" i="2"/>
  <c r="BH2090" i="2"/>
  <c r="BG2090" i="2"/>
  <c r="BE2090" i="2"/>
  <c r="T2090" i="2"/>
  <c r="R2090" i="2"/>
  <c r="P2090" i="2"/>
  <c r="BI2084" i="2"/>
  <c r="BH2084" i="2"/>
  <c r="BG2084" i="2"/>
  <c r="BE2084" i="2"/>
  <c r="T2084" i="2"/>
  <c r="R2084" i="2"/>
  <c r="P2084" i="2"/>
  <c r="BI2029" i="2"/>
  <c r="BH2029" i="2"/>
  <c r="BG2029" i="2"/>
  <c r="BE2029" i="2"/>
  <c r="T2029" i="2"/>
  <c r="R2029" i="2"/>
  <c r="P2029" i="2"/>
  <c r="BI2021" i="2"/>
  <c r="BH2021" i="2"/>
  <c r="BG2021" i="2"/>
  <c r="BE2021" i="2"/>
  <c r="T2021" i="2"/>
  <c r="R2021" i="2"/>
  <c r="P2021" i="2"/>
  <c r="BI2018" i="2"/>
  <c r="BH2018" i="2"/>
  <c r="BG2018" i="2"/>
  <c r="BE2018" i="2"/>
  <c r="T2018" i="2"/>
  <c r="R2018" i="2"/>
  <c r="P2018" i="2"/>
  <c r="BI2014" i="2"/>
  <c r="BH2014" i="2"/>
  <c r="BG2014" i="2"/>
  <c r="BE2014" i="2"/>
  <c r="T2014" i="2"/>
  <c r="R2014" i="2"/>
  <c r="P2014" i="2"/>
  <c r="BI1986" i="2"/>
  <c r="BH1986" i="2"/>
  <c r="BG1986" i="2"/>
  <c r="BE1986" i="2"/>
  <c r="T1986" i="2"/>
  <c r="R1986" i="2"/>
  <c r="P1986" i="2"/>
  <c r="BI1984" i="2"/>
  <c r="BH1984" i="2"/>
  <c r="BG1984" i="2"/>
  <c r="BE1984" i="2"/>
  <c r="T1984" i="2"/>
  <c r="R1984" i="2"/>
  <c r="P1984" i="2"/>
  <c r="BI1981" i="2"/>
  <c r="BH1981" i="2"/>
  <c r="BG1981" i="2"/>
  <c r="BE1981" i="2"/>
  <c r="T1981" i="2"/>
  <c r="R1981" i="2"/>
  <c r="P1981" i="2"/>
  <c r="BI1979" i="2"/>
  <c r="BH1979" i="2"/>
  <c r="BG1979" i="2"/>
  <c r="BE1979" i="2"/>
  <c r="T1979" i="2"/>
  <c r="R1979" i="2"/>
  <c r="P1979" i="2"/>
  <c r="BI1978" i="2"/>
  <c r="BH1978" i="2"/>
  <c r="BG1978" i="2"/>
  <c r="BE1978" i="2"/>
  <c r="T1978" i="2"/>
  <c r="R1978" i="2"/>
  <c r="P1978" i="2"/>
  <c r="BI1976" i="2"/>
  <c r="BH1976" i="2"/>
  <c r="BG1976" i="2"/>
  <c r="BE1976" i="2"/>
  <c r="T1976" i="2"/>
  <c r="R1976" i="2"/>
  <c r="P1976" i="2"/>
  <c r="BI1975" i="2"/>
  <c r="BH1975" i="2"/>
  <c r="BG1975" i="2"/>
  <c r="BE1975" i="2"/>
  <c r="T1975" i="2"/>
  <c r="R1975" i="2"/>
  <c r="P1975" i="2"/>
  <c r="BI1973" i="2"/>
  <c r="BH1973" i="2"/>
  <c r="BG1973" i="2"/>
  <c r="BE1973" i="2"/>
  <c r="T1973" i="2"/>
  <c r="R1973" i="2"/>
  <c r="P1973" i="2"/>
  <c r="BI1972" i="2"/>
  <c r="BH1972" i="2"/>
  <c r="BG1972" i="2"/>
  <c r="BE1972" i="2"/>
  <c r="T1972" i="2"/>
  <c r="R1972" i="2"/>
  <c r="P1972" i="2"/>
  <c r="BI1971" i="2"/>
  <c r="BH1971" i="2"/>
  <c r="BG1971" i="2"/>
  <c r="BE1971" i="2"/>
  <c r="T1971" i="2"/>
  <c r="R1971" i="2"/>
  <c r="P1971" i="2"/>
  <c r="BI1969" i="2"/>
  <c r="BH1969" i="2"/>
  <c r="BG1969" i="2"/>
  <c r="BE1969" i="2"/>
  <c r="T1969" i="2"/>
  <c r="R1969" i="2"/>
  <c r="P1969" i="2"/>
  <c r="BI1968" i="2"/>
  <c r="BH1968" i="2"/>
  <c r="BG1968" i="2"/>
  <c r="BE1968" i="2"/>
  <c r="T1968" i="2"/>
  <c r="R1968" i="2"/>
  <c r="P1968" i="2"/>
  <c r="BI1966" i="2"/>
  <c r="BH1966" i="2"/>
  <c r="BG1966" i="2"/>
  <c r="BE1966" i="2"/>
  <c r="T1966" i="2"/>
  <c r="R1966" i="2"/>
  <c r="P1966" i="2"/>
  <c r="BI1965" i="2"/>
  <c r="BH1965" i="2"/>
  <c r="BG1965" i="2"/>
  <c r="BE1965" i="2"/>
  <c r="T1965" i="2"/>
  <c r="R1965" i="2"/>
  <c r="P1965" i="2"/>
  <c r="BI1963" i="2"/>
  <c r="BH1963" i="2"/>
  <c r="BG1963" i="2"/>
  <c r="BE1963" i="2"/>
  <c r="T1963" i="2"/>
  <c r="R1963" i="2"/>
  <c r="P1963" i="2"/>
  <c r="BI1962" i="2"/>
  <c r="BH1962" i="2"/>
  <c r="BG1962" i="2"/>
  <c r="BE1962" i="2"/>
  <c r="T1962" i="2"/>
  <c r="R1962" i="2"/>
  <c r="P1962" i="2"/>
  <c r="BI1961" i="2"/>
  <c r="BH1961" i="2"/>
  <c r="BG1961" i="2"/>
  <c r="BE1961" i="2"/>
  <c r="T1961" i="2"/>
  <c r="R1961" i="2"/>
  <c r="P1961" i="2"/>
  <c r="BI1958" i="2"/>
  <c r="BH1958" i="2"/>
  <c r="BG1958" i="2"/>
  <c r="BE1958" i="2"/>
  <c r="T1958" i="2"/>
  <c r="R1958" i="2"/>
  <c r="P1958" i="2"/>
  <c r="BI1957" i="2"/>
  <c r="BH1957" i="2"/>
  <c r="BG1957" i="2"/>
  <c r="BE1957" i="2"/>
  <c r="T1957" i="2"/>
  <c r="R1957" i="2"/>
  <c r="P1957" i="2"/>
  <c r="BI1956" i="2"/>
  <c r="BH1956" i="2"/>
  <c r="BG1956" i="2"/>
  <c r="BE1956" i="2"/>
  <c r="T1956" i="2"/>
  <c r="R1956" i="2"/>
  <c r="P1956" i="2"/>
  <c r="BI1955" i="2"/>
  <c r="BH1955" i="2"/>
  <c r="BG1955" i="2"/>
  <c r="BE1955" i="2"/>
  <c r="T1955" i="2"/>
  <c r="R1955" i="2"/>
  <c r="P1955" i="2"/>
  <c r="BI1954" i="2"/>
  <c r="BH1954" i="2"/>
  <c r="BG1954" i="2"/>
  <c r="BE1954" i="2"/>
  <c r="T1954" i="2"/>
  <c r="R1954" i="2"/>
  <c r="P1954" i="2"/>
  <c r="BI1953" i="2"/>
  <c r="BH1953" i="2"/>
  <c r="BG1953" i="2"/>
  <c r="BE1953" i="2"/>
  <c r="T1953" i="2"/>
  <c r="R1953" i="2"/>
  <c r="P1953" i="2"/>
  <c r="BI1946" i="2"/>
  <c r="BH1946" i="2"/>
  <c r="BG1946" i="2"/>
  <c r="BE1946" i="2"/>
  <c r="T1946" i="2"/>
  <c r="R1946" i="2"/>
  <c r="P1946" i="2"/>
  <c r="BI1944" i="2"/>
  <c r="BH1944" i="2"/>
  <c r="BG1944" i="2"/>
  <c r="BE1944" i="2"/>
  <c r="T1944" i="2"/>
  <c r="R1944" i="2"/>
  <c r="P1944" i="2"/>
  <c r="BI1936" i="2"/>
  <c r="BH1936" i="2"/>
  <c r="BG1936" i="2"/>
  <c r="BE1936" i="2"/>
  <c r="T1936" i="2"/>
  <c r="R1936" i="2"/>
  <c r="P1936" i="2"/>
  <c r="BI1935" i="2"/>
  <c r="BH1935" i="2"/>
  <c r="BG1935" i="2"/>
  <c r="BE1935" i="2"/>
  <c r="T1935" i="2"/>
  <c r="R1935" i="2"/>
  <c r="P1935" i="2"/>
  <c r="BI1933" i="2"/>
  <c r="BH1933" i="2"/>
  <c r="BG1933" i="2"/>
  <c r="BE1933" i="2"/>
  <c r="T1933" i="2"/>
  <c r="R1933" i="2"/>
  <c r="P1933" i="2"/>
  <c r="BI1931" i="2"/>
  <c r="BH1931" i="2"/>
  <c r="BG1931" i="2"/>
  <c r="BE1931" i="2"/>
  <c r="T1931" i="2"/>
  <c r="R1931" i="2"/>
  <c r="P1931" i="2"/>
  <c r="BI1929" i="2"/>
  <c r="BH1929" i="2"/>
  <c r="BG1929" i="2"/>
  <c r="BE1929" i="2"/>
  <c r="T1929" i="2"/>
  <c r="R1929" i="2"/>
  <c r="P1929" i="2"/>
  <c r="BI1927" i="2"/>
  <c r="BH1927" i="2"/>
  <c r="BG1927" i="2"/>
  <c r="BE1927" i="2"/>
  <c r="T1927" i="2"/>
  <c r="R1927" i="2"/>
  <c r="P1927" i="2"/>
  <c r="BI1926" i="2"/>
  <c r="BH1926" i="2"/>
  <c r="BG1926" i="2"/>
  <c r="BE1926" i="2"/>
  <c r="T1926" i="2"/>
  <c r="R1926" i="2"/>
  <c r="P1926" i="2"/>
  <c r="BI1924" i="2"/>
  <c r="BH1924" i="2"/>
  <c r="BG1924" i="2"/>
  <c r="BE1924" i="2"/>
  <c r="T1924" i="2"/>
  <c r="R1924" i="2"/>
  <c r="P1924" i="2"/>
  <c r="BI1922" i="2"/>
  <c r="BH1922" i="2"/>
  <c r="BG1922" i="2"/>
  <c r="BE1922" i="2"/>
  <c r="T1922" i="2"/>
  <c r="R1922" i="2"/>
  <c r="P1922" i="2"/>
  <c r="BI1920" i="2"/>
  <c r="BH1920" i="2"/>
  <c r="BG1920" i="2"/>
  <c r="BE1920" i="2"/>
  <c r="T1920" i="2"/>
  <c r="R1920" i="2"/>
  <c r="P1920" i="2"/>
  <c r="BI1919" i="2"/>
  <c r="BH1919" i="2"/>
  <c r="BG1919" i="2"/>
  <c r="BE1919" i="2"/>
  <c r="T1919" i="2"/>
  <c r="R1919" i="2"/>
  <c r="P1919" i="2"/>
  <c r="BI1918" i="2"/>
  <c r="BH1918" i="2"/>
  <c r="BG1918" i="2"/>
  <c r="BE1918" i="2"/>
  <c r="T1918" i="2"/>
  <c r="R1918" i="2"/>
  <c r="P1918" i="2"/>
  <c r="BI1917" i="2"/>
  <c r="BH1917" i="2"/>
  <c r="BG1917" i="2"/>
  <c r="BE1917" i="2"/>
  <c r="T1917" i="2"/>
  <c r="R1917" i="2"/>
  <c r="P1917" i="2"/>
  <c r="BI1909" i="2"/>
  <c r="BH1909" i="2"/>
  <c r="BG1909" i="2"/>
  <c r="BE1909" i="2"/>
  <c r="T1909" i="2"/>
  <c r="R1909" i="2"/>
  <c r="P1909" i="2"/>
  <c r="BI1908" i="2"/>
  <c r="BH1908" i="2"/>
  <c r="BG1908" i="2"/>
  <c r="BE1908" i="2"/>
  <c r="T1908" i="2"/>
  <c r="R1908" i="2"/>
  <c r="P1908" i="2"/>
  <c r="BI1903" i="2"/>
  <c r="BH1903" i="2"/>
  <c r="BG1903" i="2"/>
  <c r="BE1903" i="2"/>
  <c r="T1903" i="2"/>
  <c r="R1903" i="2"/>
  <c r="P1903" i="2"/>
  <c r="BI1902" i="2"/>
  <c r="BH1902" i="2"/>
  <c r="BG1902" i="2"/>
  <c r="BE1902" i="2"/>
  <c r="T1902" i="2"/>
  <c r="R1902" i="2"/>
  <c r="P1902" i="2"/>
  <c r="BI1891" i="2"/>
  <c r="BH1891" i="2"/>
  <c r="BG1891" i="2"/>
  <c r="BE1891" i="2"/>
  <c r="T1891" i="2"/>
  <c r="R1891" i="2"/>
  <c r="P1891" i="2"/>
  <c r="BI1890" i="2"/>
  <c r="BH1890" i="2"/>
  <c r="BG1890" i="2"/>
  <c r="BE1890" i="2"/>
  <c r="T1890" i="2"/>
  <c r="R1890" i="2"/>
  <c r="P1890" i="2"/>
  <c r="BI1884" i="2"/>
  <c r="BH1884" i="2"/>
  <c r="BG1884" i="2"/>
  <c r="BE1884" i="2"/>
  <c r="T1884" i="2"/>
  <c r="R1884" i="2"/>
  <c r="P1884" i="2"/>
  <c r="BI1882" i="2"/>
  <c r="BH1882" i="2"/>
  <c r="BG1882" i="2"/>
  <c r="BE1882" i="2"/>
  <c r="T1882" i="2"/>
  <c r="R1882" i="2"/>
  <c r="P1882" i="2"/>
  <c r="BI1880" i="2"/>
  <c r="BH1880" i="2"/>
  <c r="BG1880" i="2"/>
  <c r="BE1880" i="2"/>
  <c r="T1880" i="2"/>
  <c r="R1880" i="2"/>
  <c r="P1880" i="2"/>
  <c r="BI1877" i="2"/>
  <c r="BH1877" i="2"/>
  <c r="BG1877" i="2"/>
  <c r="BE1877" i="2"/>
  <c r="T1877" i="2"/>
  <c r="R1877" i="2"/>
  <c r="P1877" i="2"/>
  <c r="BI1874" i="2"/>
  <c r="BH1874" i="2"/>
  <c r="BG1874" i="2"/>
  <c r="BE1874" i="2"/>
  <c r="T1874" i="2"/>
  <c r="R1874" i="2"/>
  <c r="P1874" i="2"/>
  <c r="BI1872" i="2"/>
  <c r="BH1872" i="2"/>
  <c r="BG1872" i="2"/>
  <c r="BE1872" i="2"/>
  <c r="T1872" i="2"/>
  <c r="R1872" i="2"/>
  <c r="P1872" i="2"/>
  <c r="BI1870" i="2"/>
  <c r="BH1870" i="2"/>
  <c r="BG1870" i="2"/>
  <c r="BE1870" i="2"/>
  <c r="T1870" i="2"/>
  <c r="R1870" i="2"/>
  <c r="P1870" i="2"/>
  <c r="BI1869" i="2"/>
  <c r="BH1869" i="2"/>
  <c r="BG1869" i="2"/>
  <c r="BE1869" i="2"/>
  <c r="T1869" i="2"/>
  <c r="R1869" i="2"/>
  <c r="P1869" i="2"/>
  <c r="BI1868" i="2"/>
  <c r="BH1868" i="2"/>
  <c r="BG1868" i="2"/>
  <c r="BE1868" i="2"/>
  <c r="T1868" i="2"/>
  <c r="R1868" i="2"/>
  <c r="P1868" i="2"/>
  <c r="BI1867" i="2"/>
  <c r="BH1867" i="2"/>
  <c r="BG1867" i="2"/>
  <c r="BE1867" i="2"/>
  <c r="T1867" i="2"/>
  <c r="R1867" i="2"/>
  <c r="P1867" i="2"/>
  <c r="BI1866" i="2"/>
  <c r="BH1866" i="2"/>
  <c r="BG1866" i="2"/>
  <c r="BE1866" i="2"/>
  <c r="T1866" i="2"/>
  <c r="R1866" i="2"/>
  <c r="P1866" i="2"/>
  <c r="BI1865" i="2"/>
  <c r="BH1865" i="2"/>
  <c r="BG1865" i="2"/>
  <c r="BE1865" i="2"/>
  <c r="T1865" i="2"/>
  <c r="R1865" i="2"/>
  <c r="P1865" i="2"/>
  <c r="BI1864" i="2"/>
  <c r="BH1864" i="2"/>
  <c r="BG1864" i="2"/>
  <c r="BE1864" i="2"/>
  <c r="T1864" i="2"/>
  <c r="R1864" i="2"/>
  <c r="P1864" i="2"/>
  <c r="BI1863" i="2"/>
  <c r="BH1863" i="2"/>
  <c r="BG1863" i="2"/>
  <c r="BE1863" i="2"/>
  <c r="T1863" i="2"/>
  <c r="R1863" i="2"/>
  <c r="P1863" i="2"/>
  <c r="BI1862" i="2"/>
  <c r="BH1862" i="2"/>
  <c r="BG1862" i="2"/>
  <c r="BE1862" i="2"/>
  <c r="T1862" i="2"/>
  <c r="R1862" i="2"/>
  <c r="P1862" i="2"/>
  <c r="BI1861" i="2"/>
  <c r="BH1861" i="2"/>
  <c r="BG1861" i="2"/>
  <c r="BE1861" i="2"/>
  <c r="T1861" i="2"/>
  <c r="R1861" i="2"/>
  <c r="P1861" i="2"/>
  <c r="BI1851" i="2"/>
  <c r="BH1851" i="2"/>
  <c r="BG1851" i="2"/>
  <c r="BE1851" i="2"/>
  <c r="T1851" i="2"/>
  <c r="R1851" i="2"/>
  <c r="P1851" i="2"/>
  <c r="BI1850" i="2"/>
  <c r="BH1850" i="2"/>
  <c r="BG1850" i="2"/>
  <c r="BE1850" i="2"/>
  <c r="T1850" i="2"/>
  <c r="R1850" i="2"/>
  <c r="P1850" i="2"/>
  <c r="BI1849" i="2"/>
  <c r="BH1849" i="2"/>
  <c r="BG1849" i="2"/>
  <c r="BE1849" i="2"/>
  <c r="T1849" i="2"/>
  <c r="R1849" i="2"/>
  <c r="P1849" i="2"/>
  <c r="BI1847" i="2"/>
  <c r="BH1847" i="2"/>
  <c r="BG1847" i="2"/>
  <c r="BE1847" i="2"/>
  <c r="T1847" i="2"/>
  <c r="R1847" i="2"/>
  <c r="P1847" i="2"/>
  <c r="BI1845" i="2"/>
  <c r="BH1845" i="2"/>
  <c r="BG1845" i="2"/>
  <c r="BE1845" i="2"/>
  <c r="T1845" i="2"/>
  <c r="R1845" i="2"/>
  <c r="P1845" i="2"/>
  <c r="BI1843" i="2"/>
  <c r="BH1843" i="2"/>
  <c r="BG1843" i="2"/>
  <c r="BE1843" i="2"/>
  <c r="T1843" i="2"/>
  <c r="R1843" i="2"/>
  <c r="P1843" i="2"/>
  <c r="BI1841" i="2"/>
  <c r="BH1841" i="2"/>
  <c r="BG1841" i="2"/>
  <c r="BE1841" i="2"/>
  <c r="T1841" i="2"/>
  <c r="R1841" i="2"/>
  <c r="P1841" i="2"/>
  <c r="BI1840" i="2"/>
  <c r="BH1840" i="2"/>
  <c r="BG1840" i="2"/>
  <c r="BE1840" i="2"/>
  <c r="T1840" i="2"/>
  <c r="R1840" i="2"/>
  <c r="P1840" i="2"/>
  <c r="BI1839" i="2"/>
  <c r="BH1839" i="2"/>
  <c r="BG1839" i="2"/>
  <c r="BE1839" i="2"/>
  <c r="T1839" i="2"/>
  <c r="R1839" i="2"/>
  <c r="P1839" i="2"/>
  <c r="BI1833" i="2"/>
  <c r="BH1833" i="2"/>
  <c r="BG1833" i="2"/>
  <c r="BE1833" i="2"/>
  <c r="T1833" i="2"/>
  <c r="R1833" i="2"/>
  <c r="P1833" i="2"/>
  <c r="BI1831" i="2"/>
  <c r="BH1831" i="2"/>
  <c r="BG1831" i="2"/>
  <c r="BE1831" i="2"/>
  <c r="T1831" i="2"/>
  <c r="R1831" i="2"/>
  <c r="P1831" i="2"/>
  <c r="BI1829" i="2"/>
  <c r="BH1829" i="2"/>
  <c r="BG1829" i="2"/>
  <c r="BE1829" i="2"/>
  <c r="T1829" i="2"/>
  <c r="R1829" i="2"/>
  <c r="P1829" i="2"/>
  <c r="BI1828" i="2"/>
  <c r="BH1828" i="2"/>
  <c r="BG1828" i="2"/>
  <c r="BE1828" i="2"/>
  <c r="T1828" i="2"/>
  <c r="R1828" i="2"/>
  <c r="P1828" i="2"/>
  <c r="BI1826" i="2"/>
  <c r="BH1826" i="2"/>
  <c r="BG1826" i="2"/>
  <c r="BE1826" i="2"/>
  <c r="T1826" i="2"/>
  <c r="R1826" i="2"/>
  <c r="P1826" i="2"/>
  <c r="BI1825" i="2"/>
  <c r="BH1825" i="2"/>
  <c r="BG1825" i="2"/>
  <c r="BE1825" i="2"/>
  <c r="T1825" i="2"/>
  <c r="R1825" i="2"/>
  <c r="P1825" i="2"/>
  <c r="BI1824" i="2"/>
  <c r="BH1824" i="2"/>
  <c r="BG1824" i="2"/>
  <c r="BE1824" i="2"/>
  <c r="T1824" i="2"/>
  <c r="R1824" i="2"/>
  <c r="P1824" i="2"/>
  <c r="BI1823" i="2"/>
  <c r="BH1823" i="2"/>
  <c r="BG1823" i="2"/>
  <c r="BE1823" i="2"/>
  <c r="T1823" i="2"/>
  <c r="R1823" i="2"/>
  <c r="P1823" i="2"/>
  <c r="BI1820" i="2"/>
  <c r="BH1820" i="2"/>
  <c r="BG1820" i="2"/>
  <c r="BE1820" i="2"/>
  <c r="T1820" i="2"/>
  <c r="R1820" i="2"/>
  <c r="P1820" i="2"/>
  <c r="BI1814" i="2"/>
  <c r="BH1814" i="2"/>
  <c r="BG1814" i="2"/>
  <c r="BE1814" i="2"/>
  <c r="T1814" i="2"/>
  <c r="R1814" i="2"/>
  <c r="P1814" i="2"/>
  <c r="BI1812" i="2"/>
  <c r="BH1812" i="2"/>
  <c r="BG1812" i="2"/>
  <c r="BE1812" i="2"/>
  <c r="T1812" i="2"/>
  <c r="R1812" i="2"/>
  <c r="P1812" i="2"/>
  <c r="BI1800" i="2"/>
  <c r="BH1800" i="2"/>
  <c r="BG1800" i="2"/>
  <c r="BE1800" i="2"/>
  <c r="T1800" i="2"/>
  <c r="R1800" i="2"/>
  <c r="P1800" i="2"/>
  <c r="BI1797" i="2"/>
  <c r="BH1797" i="2"/>
  <c r="BG1797" i="2"/>
  <c r="BE1797" i="2"/>
  <c r="T1797" i="2"/>
  <c r="R1797" i="2"/>
  <c r="P1797" i="2"/>
  <c r="BI1795" i="2"/>
  <c r="BH1795" i="2"/>
  <c r="BG1795" i="2"/>
  <c r="BE1795" i="2"/>
  <c r="T1795" i="2"/>
  <c r="R1795" i="2"/>
  <c r="P1795" i="2"/>
  <c r="BI1793" i="2"/>
  <c r="BH1793" i="2"/>
  <c r="BG1793" i="2"/>
  <c r="BE1793" i="2"/>
  <c r="T1793" i="2"/>
  <c r="R1793" i="2"/>
  <c r="P1793" i="2"/>
  <c r="BI1788" i="2"/>
  <c r="BH1788" i="2"/>
  <c r="BG1788" i="2"/>
  <c r="BE1788" i="2"/>
  <c r="T1788" i="2"/>
  <c r="R1788" i="2"/>
  <c r="P1788" i="2"/>
  <c r="BI1786" i="2"/>
  <c r="BH1786" i="2"/>
  <c r="BG1786" i="2"/>
  <c r="BE1786" i="2"/>
  <c r="T1786" i="2"/>
  <c r="R1786" i="2"/>
  <c r="P1786" i="2"/>
  <c r="BI1773" i="2"/>
  <c r="BH1773" i="2"/>
  <c r="BG1773" i="2"/>
  <c r="BE1773" i="2"/>
  <c r="T1773" i="2"/>
  <c r="R1773" i="2"/>
  <c r="P1773" i="2"/>
  <c r="BI1771" i="2"/>
  <c r="BH1771" i="2"/>
  <c r="BG1771" i="2"/>
  <c r="BE1771" i="2"/>
  <c r="T1771" i="2"/>
  <c r="R1771" i="2"/>
  <c r="P1771" i="2"/>
  <c r="BI1770" i="2"/>
  <c r="BH1770" i="2"/>
  <c r="BG1770" i="2"/>
  <c r="BE1770" i="2"/>
  <c r="T1770" i="2"/>
  <c r="R1770" i="2"/>
  <c r="P1770" i="2"/>
  <c r="BI1766" i="2"/>
  <c r="BH1766" i="2"/>
  <c r="BG1766" i="2"/>
  <c r="BE1766" i="2"/>
  <c r="T1766" i="2"/>
  <c r="R1766" i="2"/>
  <c r="P1766" i="2"/>
  <c r="BI1763" i="2"/>
  <c r="BH1763" i="2"/>
  <c r="BG1763" i="2"/>
  <c r="BE1763" i="2"/>
  <c r="T1763" i="2"/>
  <c r="R1763" i="2"/>
  <c r="P1763" i="2"/>
  <c r="BI1761" i="2"/>
  <c r="BH1761" i="2"/>
  <c r="BG1761" i="2"/>
  <c r="BE1761" i="2"/>
  <c r="T1761" i="2"/>
  <c r="R1761" i="2"/>
  <c r="P1761" i="2"/>
  <c r="BI1760" i="2"/>
  <c r="BH1760" i="2"/>
  <c r="BG1760" i="2"/>
  <c r="BE1760" i="2"/>
  <c r="T1760" i="2"/>
  <c r="R1760" i="2"/>
  <c r="P1760" i="2"/>
  <c r="BI1759" i="2"/>
  <c r="BH1759" i="2"/>
  <c r="BG1759" i="2"/>
  <c r="BE1759" i="2"/>
  <c r="T1759" i="2"/>
  <c r="R1759" i="2"/>
  <c r="P1759" i="2"/>
  <c r="BI1758" i="2"/>
  <c r="BH1758" i="2"/>
  <c r="BG1758" i="2"/>
  <c r="BE1758" i="2"/>
  <c r="T1758" i="2"/>
  <c r="R1758" i="2"/>
  <c r="P1758" i="2"/>
  <c r="BI1757" i="2"/>
  <c r="BH1757" i="2"/>
  <c r="BG1757" i="2"/>
  <c r="BE1757" i="2"/>
  <c r="T1757" i="2"/>
  <c r="R1757" i="2"/>
  <c r="P1757" i="2"/>
  <c r="BI1756" i="2"/>
  <c r="BH1756" i="2"/>
  <c r="BG1756" i="2"/>
  <c r="BE1756" i="2"/>
  <c r="T1756" i="2"/>
  <c r="R1756" i="2"/>
  <c r="P1756" i="2"/>
  <c r="BI1751" i="2"/>
  <c r="BH1751" i="2"/>
  <c r="BG1751" i="2"/>
  <c r="BE1751" i="2"/>
  <c r="T1751" i="2"/>
  <c r="R1751" i="2"/>
  <c r="P1751" i="2"/>
  <c r="BI1750" i="2"/>
  <c r="BH1750" i="2"/>
  <c r="BG1750" i="2"/>
  <c r="BE1750" i="2"/>
  <c r="T1750" i="2"/>
  <c r="R1750" i="2"/>
  <c r="P1750" i="2"/>
  <c r="BI1748" i="2"/>
  <c r="BH1748" i="2"/>
  <c r="BG1748" i="2"/>
  <c r="BE1748" i="2"/>
  <c r="T1748" i="2"/>
  <c r="R1748" i="2"/>
  <c r="P1748" i="2"/>
  <c r="BI1747" i="2"/>
  <c r="BH1747" i="2"/>
  <c r="BG1747" i="2"/>
  <c r="BE1747" i="2"/>
  <c r="T1747" i="2"/>
  <c r="R1747" i="2"/>
  <c r="P1747" i="2"/>
  <c r="BI1745" i="2"/>
  <c r="BH1745" i="2"/>
  <c r="BG1745" i="2"/>
  <c r="BE1745" i="2"/>
  <c r="T1745" i="2"/>
  <c r="R1745" i="2"/>
  <c r="P1745" i="2"/>
  <c r="BI1744" i="2"/>
  <c r="BH1744" i="2"/>
  <c r="BG1744" i="2"/>
  <c r="BE1744" i="2"/>
  <c r="T1744" i="2"/>
  <c r="R1744" i="2"/>
  <c r="P1744" i="2"/>
  <c r="BI1743" i="2"/>
  <c r="BH1743" i="2"/>
  <c r="BG1743" i="2"/>
  <c r="BE1743" i="2"/>
  <c r="T1743" i="2"/>
  <c r="R1743" i="2"/>
  <c r="P1743" i="2"/>
  <c r="BI1741" i="2"/>
  <c r="BH1741" i="2"/>
  <c r="BG1741" i="2"/>
  <c r="BE1741" i="2"/>
  <c r="T1741" i="2"/>
  <c r="R1741" i="2"/>
  <c r="P1741" i="2"/>
  <c r="BI1739" i="2"/>
  <c r="BH1739" i="2"/>
  <c r="BG1739" i="2"/>
  <c r="BE1739" i="2"/>
  <c r="T1739" i="2"/>
  <c r="R1739" i="2"/>
  <c r="P1739" i="2"/>
  <c r="BI1738" i="2"/>
  <c r="BH1738" i="2"/>
  <c r="BG1738" i="2"/>
  <c r="BE1738" i="2"/>
  <c r="T1738" i="2"/>
  <c r="R1738" i="2"/>
  <c r="P1738" i="2"/>
  <c r="BI1736" i="2"/>
  <c r="BH1736" i="2"/>
  <c r="BG1736" i="2"/>
  <c r="BE1736" i="2"/>
  <c r="T1736" i="2"/>
  <c r="R1736" i="2"/>
  <c r="P1736" i="2"/>
  <c r="BI1735" i="2"/>
  <c r="BH1735" i="2"/>
  <c r="BG1735" i="2"/>
  <c r="BE1735" i="2"/>
  <c r="T1735" i="2"/>
  <c r="R1735" i="2"/>
  <c r="P1735" i="2"/>
  <c r="BI1733" i="2"/>
  <c r="BH1733" i="2"/>
  <c r="BG1733" i="2"/>
  <c r="BE1733" i="2"/>
  <c r="T1733" i="2"/>
  <c r="R1733" i="2"/>
  <c r="P1733" i="2"/>
  <c r="BI1731" i="2"/>
  <c r="BH1731" i="2"/>
  <c r="BG1731" i="2"/>
  <c r="BE1731" i="2"/>
  <c r="T1731" i="2"/>
  <c r="R1731" i="2"/>
  <c r="P1731" i="2"/>
  <c r="BI1729" i="2"/>
  <c r="BH1729" i="2"/>
  <c r="BG1729" i="2"/>
  <c r="BE1729" i="2"/>
  <c r="T1729" i="2"/>
  <c r="R1729" i="2"/>
  <c r="P1729" i="2"/>
  <c r="BI1727" i="2"/>
  <c r="BH1727" i="2"/>
  <c r="BG1727" i="2"/>
  <c r="BE1727" i="2"/>
  <c r="T1727" i="2"/>
  <c r="R1727" i="2"/>
  <c r="P1727" i="2"/>
  <c r="BI1725" i="2"/>
  <c r="BH1725" i="2"/>
  <c r="BG1725" i="2"/>
  <c r="BE1725" i="2"/>
  <c r="T1725" i="2"/>
  <c r="R1725" i="2"/>
  <c r="P1725" i="2"/>
  <c r="BI1723" i="2"/>
  <c r="BH1723" i="2"/>
  <c r="BG1723" i="2"/>
  <c r="BE1723" i="2"/>
  <c r="T1723" i="2"/>
  <c r="R1723" i="2"/>
  <c r="P1723" i="2"/>
  <c r="BI1721" i="2"/>
  <c r="BH1721" i="2"/>
  <c r="BG1721" i="2"/>
  <c r="BE1721" i="2"/>
  <c r="T1721" i="2"/>
  <c r="R1721" i="2"/>
  <c r="P1721" i="2"/>
  <c r="BI1716" i="2"/>
  <c r="BH1716" i="2"/>
  <c r="BG1716" i="2"/>
  <c r="BE1716" i="2"/>
  <c r="T1716" i="2"/>
  <c r="R1716" i="2"/>
  <c r="P1716" i="2"/>
  <c r="BI1713" i="2"/>
  <c r="BH1713" i="2"/>
  <c r="BG1713" i="2"/>
  <c r="BE1713" i="2"/>
  <c r="T1713" i="2"/>
  <c r="R1713" i="2"/>
  <c r="P1713" i="2"/>
  <c r="BI1711" i="2"/>
  <c r="BH1711" i="2"/>
  <c r="BG1711" i="2"/>
  <c r="BE1711" i="2"/>
  <c r="T1711" i="2"/>
  <c r="R1711" i="2"/>
  <c r="P1711" i="2"/>
  <c r="BI1708" i="2"/>
  <c r="BH1708" i="2"/>
  <c r="BG1708" i="2"/>
  <c r="BE1708" i="2"/>
  <c r="T1708" i="2"/>
  <c r="R1708" i="2"/>
  <c r="P1708" i="2"/>
  <c r="BI1706" i="2"/>
  <c r="BH1706" i="2"/>
  <c r="BG1706" i="2"/>
  <c r="BE1706" i="2"/>
  <c r="T1706" i="2"/>
  <c r="R1706" i="2"/>
  <c r="P1706" i="2"/>
  <c r="BI1704" i="2"/>
  <c r="BH1704" i="2"/>
  <c r="BG1704" i="2"/>
  <c r="BE1704" i="2"/>
  <c r="T1704" i="2"/>
  <c r="R1704" i="2"/>
  <c r="P1704" i="2"/>
  <c r="BI1699" i="2"/>
  <c r="BH1699" i="2"/>
  <c r="BG1699" i="2"/>
  <c r="BE1699" i="2"/>
  <c r="T1699" i="2"/>
  <c r="R1699" i="2"/>
  <c r="P1699" i="2"/>
  <c r="BI1697" i="2"/>
  <c r="BH1697" i="2"/>
  <c r="BG1697" i="2"/>
  <c r="BE1697" i="2"/>
  <c r="T1697" i="2"/>
  <c r="R1697" i="2"/>
  <c r="P1697" i="2"/>
  <c r="BI1693" i="2"/>
  <c r="BH1693" i="2"/>
  <c r="BG1693" i="2"/>
  <c r="BE1693" i="2"/>
  <c r="T1693" i="2"/>
  <c r="R1693" i="2"/>
  <c r="P1693" i="2"/>
  <c r="BI1690" i="2"/>
  <c r="BH1690" i="2"/>
  <c r="BG1690" i="2"/>
  <c r="BE1690" i="2"/>
  <c r="T1690" i="2"/>
  <c r="R1690" i="2"/>
  <c r="P1690" i="2"/>
  <c r="BI1687" i="2"/>
  <c r="BH1687" i="2"/>
  <c r="BG1687" i="2"/>
  <c r="BE1687" i="2"/>
  <c r="T1687" i="2"/>
  <c r="R1687" i="2"/>
  <c r="P1687" i="2"/>
  <c r="BI1678" i="2"/>
  <c r="BH1678" i="2"/>
  <c r="BG1678" i="2"/>
  <c r="BE1678" i="2"/>
  <c r="T1678" i="2"/>
  <c r="R1678" i="2"/>
  <c r="P1678" i="2"/>
  <c r="BI1675" i="2"/>
  <c r="BH1675" i="2"/>
  <c r="BG1675" i="2"/>
  <c r="BE1675" i="2"/>
  <c r="T1675" i="2"/>
  <c r="R1675" i="2"/>
  <c r="P1675" i="2"/>
  <c r="BI1673" i="2"/>
  <c r="BH1673" i="2"/>
  <c r="BG1673" i="2"/>
  <c r="BE1673" i="2"/>
  <c r="T1673" i="2"/>
  <c r="R1673" i="2"/>
  <c r="P1673" i="2"/>
  <c r="BI1667" i="2"/>
  <c r="BH1667" i="2"/>
  <c r="BG1667" i="2"/>
  <c r="BE1667" i="2"/>
  <c r="T1667" i="2"/>
  <c r="R1667" i="2"/>
  <c r="P1667" i="2"/>
  <c r="BI1665" i="2"/>
  <c r="BH1665" i="2"/>
  <c r="BG1665" i="2"/>
  <c r="BE1665" i="2"/>
  <c r="T1665" i="2"/>
  <c r="R1665" i="2"/>
  <c r="P1665" i="2"/>
  <c r="BI1664" i="2"/>
  <c r="BH1664" i="2"/>
  <c r="BG1664" i="2"/>
  <c r="BE1664" i="2"/>
  <c r="T1664" i="2"/>
  <c r="R1664" i="2"/>
  <c r="P1664" i="2"/>
  <c r="BI1663" i="2"/>
  <c r="BH1663" i="2"/>
  <c r="BG1663" i="2"/>
  <c r="BE1663" i="2"/>
  <c r="T1663" i="2"/>
  <c r="R1663" i="2"/>
  <c r="P1663" i="2"/>
  <c r="BI1657" i="2"/>
  <c r="BH1657" i="2"/>
  <c r="BG1657" i="2"/>
  <c r="BE1657" i="2"/>
  <c r="T1657" i="2"/>
  <c r="R1657" i="2"/>
  <c r="P1657" i="2"/>
  <c r="BI1656" i="2"/>
  <c r="BH1656" i="2"/>
  <c r="BG1656" i="2"/>
  <c r="BE1656" i="2"/>
  <c r="T1656" i="2"/>
  <c r="R1656" i="2"/>
  <c r="P1656" i="2"/>
  <c r="BI1655" i="2"/>
  <c r="BH1655" i="2"/>
  <c r="BG1655" i="2"/>
  <c r="BE1655" i="2"/>
  <c r="T1655" i="2"/>
  <c r="R1655" i="2"/>
  <c r="P1655" i="2"/>
  <c r="BI1653" i="2"/>
  <c r="BH1653" i="2"/>
  <c r="BG1653" i="2"/>
  <c r="BE1653" i="2"/>
  <c r="T1653" i="2"/>
  <c r="R1653" i="2"/>
  <c r="P1653" i="2"/>
  <c r="BI1651" i="2"/>
  <c r="BH1651" i="2"/>
  <c r="BG1651" i="2"/>
  <c r="BE1651" i="2"/>
  <c r="T1651" i="2"/>
  <c r="R1651" i="2"/>
  <c r="P1651" i="2"/>
  <c r="BI1649" i="2"/>
  <c r="BH1649" i="2"/>
  <c r="BG1649" i="2"/>
  <c r="BE1649" i="2"/>
  <c r="T1649" i="2"/>
  <c r="R1649" i="2"/>
  <c r="P1649" i="2"/>
  <c r="BI1646" i="2"/>
  <c r="BH1646" i="2"/>
  <c r="BG1646" i="2"/>
  <c r="BE1646" i="2"/>
  <c r="T1646" i="2"/>
  <c r="R1646" i="2"/>
  <c r="P1646" i="2"/>
  <c r="BI1640" i="2"/>
  <c r="BH1640" i="2"/>
  <c r="BG1640" i="2"/>
  <c r="BE1640" i="2"/>
  <c r="T1640" i="2"/>
  <c r="R1640" i="2"/>
  <c r="P1640" i="2"/>
  <c r="BI1637" i="2"/>
  <c r="BH1637" i="2"/>
  <c r="BG1637" i="2"/>
  <c r="BE1637" i="2"/>
  <c r="T1637" i="2"/>
  <c r="R1637" i="2"/>
  <c r="P1637" i="2"/>
  <c r="BI1634" i="2"/>
  <c r="BH1634" i="2"/>
  <c r="BG1634" i="2"/>
  <c r="BE1634" i="2"/>
  <c r="T1634" i="2"/>
  <c r="R1634" i="2"/>
  <c r="P1634" i="2"/>
  <c r="BI1631" i="2"/>
  <c r="BH1631" i="2"/>
  <c r="BG1631" i="2"/>
  <c r="BE1631" i="2"/>
  <c r="T1631" i="2"/>
  <c r="R1631" i="2"/>
  <c r="P1631" i="2"/>
  <c r="BI1629" i="2"/>
  <c r="BH1629" i="2"/>
  <c r="BG1629" i="2"/>
  <c r="BE1629" i="2"/>
  <c r="T1629" i="2"/>
  <c r="R1629" i="2"/>
  <c r="P1629" i="2"/>
  <c r="BI1627" i="2"/>
  <c r="BH1627" i="2"/>
  <c r="BG1627" i="2"/>
  <c r="BE1627" i="2"/>
  <c r="T1627" i="2"/>
  <c r="R1627" i="2"/>
  <c r="P1627" i="2"/>
  <c r="BI1625" i="2"/>
  <c r="BH1625" i="2"/>
  <c r="BG1625" i="2"/>
  <c r="BE1625" i="2"/>
  <c r="T1625" i="2"/>
  <c r="R1625" i="2"/>
  <c r="P1625" i="2"/>
  <c r="BI1623" i="2"/>
  <c r="BH1623" i="2"/>
  <c r="BG1623" i="2"/>
  <c r="BE1623" i="2"/>
  <c r="T1623" i="2"/>
  <c r="R1623" i="2"/>
  <c r="P1623" i="2"/>
  <c r="BI1621" i="2"/>
  <c r="BH1621" i="2"/>
  <c r="BG1621" i="2"/>
  <c r="BE1621" i="2"/>
  <c r="T1621" i="2"/>
  <c r="R1621" i="2"/>
  <c r="P1621" i="2"/>
  <c r="BI1619" i="2"/>
  <c r="BH1619" i="2"/>
  <c r="BG1619" i="2"/>
  <c r="BE1619" i="2"/>
  <c r="T1619" i="2"/>
  <c r="R1619" i="2"/>
  <c r="P1619" i="2"/>
  <c r="BI1614" i="2"/>
  <c r="BH1614" i="2"/>
  <c r="BG1614" i="2"/>
  <c r="BE1614" i="2"/>
  <c r="T1614" i="2"/>
  <c r="R1614" i="2"/>
  <c r="P1614" i="2"/>
  <c r="BI1612" i="2"/>
  <c r="BH1612" i="2"/>
  <c r="BG1612" i="2"/>
  <c r="BE1612" i="2"/>
  <c r="T1612" i="2"/>
  <c r="R1612" i="2"/>
  <c r="P1612" i="2"/>
  <c r="BI1610" i="2"/>
  <c r="BH1610" i="2"/>
  <c r="BG1610" i="2"/>
  <c r="BE1610" i="2"/>
  <c r="T1610" i="2"/>
  <c r="R1610" i="2"/>
  <c r="P1610" i="2"/>
  <c r="BI1608" i="2"/>
  <c r="BH1608" i="2"/>
  <c r="BG1608" i="2"/>
  <c r="BE1608" i="2"/>
  <c r="T1608" i="2"/>
  <c r="R1608" i="2"/>
  <c r="P1608" i="2"/>
  <c r="BI1606" i="2"/>
  <c r="BH1606" i="2"/>
  <c r="BG1606" i="2"/>
  <c r="BE1606" i="2"/>
  <c r="T1606" i="2"/>
  <c r="R1606" i="2"/>
  <c r="P1606" i="2"/>
  <c r="BI1604" i="2"/>
  <c r="BH1604" i="2"/>
  <c r="BG1604" i="2"/>
  <c r="BE1604" i="2"/>
  <c r="T1604" i="2"/>
  <c r="R1604" i="2"/>
  <c r="P1604" i="2"/>
  <c r="BI1585" i="2"/>
  <c r="BH1585" i="2"/>
  <c r="BG1585" i="2"/>
  <c r="BE1585" i="2"/>
  <c r="T1585" i="2"/>
  <c r="R1585" i="2"/>
  <c r="P1585" i="2"/>
  <c r="BI1583" i="2"/>
  <c r="BH1583" i="2"/>
  <c r="BG1583" i="2"/>
  <c r="BE1583" i="2"/>
  <c r="T1583" i="2"/>
  <c r="R1583" i="2"/>
  <c r="P1583" i="2"/>
  <c r="BI1581" i="2"/>
  <c r="BH1581" i="2"/>
  <c r="BG1581" i="2"/>
  <c r="BE1581" i="2"/>
  <c r="T1581" i="2"/>
  <c r="R1581" i="2"/>
  <c r="P1581" i="2"/>
  <c r="BI1579" i="2"/>
  <c r="BH1579" i="2"/>
  <c r="BG1579" i="2"/>
  <c r="BE1579" i="2"/>
  <c r="T1579" i="2"/>
  <c r="R1579" i="2"/>
  <c r="P1579" i="2"/>
  <c r="BI1574" i="2"/>
  <c r="BH1574" i="2"/>
  <c r="BG1574" i="2"/>
  <c r="BE1574" i="2"/>
  <c r="T1574" i="2"/>
  <c r="R1574" i="2"/>
  <c r="P1574" i="2"/>
  <c r="BI1566" i="2"/>
  <c r="BH1566" i="2"/>
  <c r="BG1566" i="2"/>
  <c r="BE1566" i="2"/>
  <c r="T1566" i="2"/>
  <c r="R1566" i="2"/>
  <c r="P1566" i="2"/>
  <c r="BI1563" i="2"/>
  <c r="BH1563" i="2"/>
  <c r="BG1563" i="2"/>
  <c r="BE1563" i="2"/>
  <c r="T1563" i="2"/>
  <c r="R1563" i="2"/>
  <c r="P1563" i="2"/>
  <c r="BI1561" i="2"/>
  <c r="BH1561" i="2"/>
  <c r="BG1561" i="2"/>
  <c r="BE1561" i="2"/>
  <c r="T1561" i="2"/>
  <c r="R1561" i="2"/>
  <c r="P1561" i="2"/>
  <c r="BI1559" i="2"/>
  <c r="BH1559" i="2"/>
  <c r="BG1559" i="2"/>
  <c r="BE1559" i="2"/>
  <c r="T1559" i="2"/>
  <c r="R1559" i="2"/>
  <c r="P1559" i="2"/>
  <c r="BI1557" i="2"/>
  <c r="BH1557" i="2"/>
  <c r="BG1557" i="2"/>
  <c r="BE1557" i="2"/>
  <c r="T1557" i="2"/>
  <c r="R1557" i="2"/>
  <c r="P1557" i="2"/>
  <c r="BI1555" i="2"/>
  <c r="BH1555" i="2"/>
  <c r="BG1555" i="2"/>
  <c r="BE1555" i="2"/>
  <c r="T1555" i="2"/>
  <c r="R1555" i="2"/>
  <c r="P1555" i="2"/>
  <c r="BI1553" i="2"/>
  <c r="BH1553" i="2"/>
  <c r="BG1553" i="2"/>
  <c r="BE1553" i="2"/>
  <c r="T1553" i="2"/>
  <c r="R1553" i="2"/>
  <c r="P1553" i="2"/>
  <c r="BI1551" i="2"/>
  <c r="BH1551" i="2"/>
  <c r="BG1551" i="2"/>
  <c r="BE1551" i="2"/>
  <c r="T1551" i="2"/>
  <c r="R1551" i="2"/>
  <c r="P1551" i="2"/>
  <c r="BI1549" i="2"/>
  <c r="BH1549" i="2"/>
  <c r="BG1549" i="2"/>
  <c r="BE1549" i="2"/>
  <c r="T1549" i="2"/>
  <c r="R1549" i="2"/>
  <c r="P1549" i="2"/>
  <c r="BI1545" i="2"/>
  <c r="BH1545" i="2"/>
  <c r="BG1545" i="2"/>
  <c r="BE1545" i="2"/>
  <c r="T1545" i="2"/>
  <c r="R1545" i="2"/>
  <c r="P1545" i="2"/>
  <c r="BI1543" i="2"/>
  <c r="BH1543" i="2"/>
  <c r="BG1543" i="2"/>
  <c r="BE1543" i="2"/>
  <c r="T1543" i="2"/>
  <c r="R1543" i="2"/>
  <c r="P1543" i="2"/>
  <c r="BI1540" i="2"/>
  <c r="BH1540" i="2"/>
  <c r="BG1540" i="2"/>
  <c r="BE1540" i="2"/>
  <c r="T1540" i="2"/>
  <c r="R1540" i="2"/>
  <c r="P1540" i="2"/>
  <c r="BI1538" i="2"/>
  <c r="BH1538" i="2"/>
  <c r="BG1538" i="2"/>
  <c r="BE1538" i="2"/>
  <c r="T1538" i="2"/>
  <c r="R1538" i="2"/>
  <c r="P1538" i="2"/>
  <c r="BI1536" i="2"/>
  <c r="BH1536" i="2"/>
  <c r="BG1536" i="2"/>
  <c r="BE1536" i="2"/>
  <c r="T1536" i="2"/>
  <c r="R1536" i="2"/>
  <c r="P1536" i="2"/>
  <c r="BI1523" i="2"/>
  <c r="BH1523" i="2"/>
  <c r="BG1523" i="2"/>
  <c r="BE1523" i="2"/>
  <c r="T1523" i="2"/>
  <c r="R1523" i="2"/>
  <c r="P1523" i="2"/>
  <c r="BI1521" i="2"/>
  <c r="BH1521" i="2"/>
  <c r="BG1521" i="2"/>
  <c r="BE1521" i="2"/>
  <c r="T1521" i="2"/>
  <c r="R1521" i="2"/>
  <c r="P1521" i="2"/>
  <c r="BI1515" i="2"/>
  <c r="BH1515" i="2"/>
  <c r="BG1515" i="2"/>
  <c r="BE1515" i="2"/>
  <c r="T1515" i="2"/>
  <c r="R1515" i="2"/>
  <c r="P1515" i="2"/>
  <c r="BI1495" i="2"/>
  <c r="BH1495" i="2"/>
  <c r="BG1495" i="2"/>
  <c r="BE1495" i="2"/>
  <c r="T1495" i="2"/>
  <c r="R1495" i="2"/>
  <c r="P1495" i="2"/>
  <c r="BI1492" i="2"/>
  <c r="BH1492" i="2"/>
  <c r="BG1492" i="2"/>
  <c r="BE1492" i="2"/>
  <c r="T1492" i="2"/>
  <c r="T1491" i="2" s="1"/>
  <c r="R1492" i="2"/>
  <c r="R1491" i="2"/>
  <c r="P1492" i="2"/>
  <c r="P1491" i="2" s="1"/>
  <c r="BI1490" i="2"/>
  <c r="BH1490" i="2"/>
  <c r="BG1490" i="2"/>
  <c r="BE1490" i="2"/>
  <c r="T1490" i="2"/>
  <c r="R1490" i="2"/>
  <c r="P1490" i="2"/>
  <c r="BI1488" i="2"/>
  <c r="BH1488" i="2"/>
  <c r="BG1488" i="2"/>
  <c r="BE1488" i="2"/>
  <c r="T1488" i="2"/>
  <c r="R1488" i="2"/>
  <c r="P1488" i="2"/>
  <c r="BI1487" i="2"/>
  <c r="BH1487" i="2"/>
  <c r="BG1487" i="2"/>
  <c r="BE1487" i="2"/>
  <c r="T1487" i="2"/>
  <c r="R1487" i="2"/>
  <c r="P1487" i="2"/>
  <c r="BI1485" i="2"/>
  <c r="BH1485" i="2"/>
  <c r="BG1485" i="2"/>
  <c r="BE1485" i="2"/>
  <c r="T1485" i="2"/>
  <c r="R1485" i="2"/>
  <c r="P1485" i="2"/>
  <c r="BI1484" i="2"/>
  <c r="BH1484" i="2"/>
  <c r="BG1484" i="2"/>
  <c r="BE1484" i="2"/>
  <c r="T1484" i="2"/>
  <c r="R1484" i="2"/>
  <c r="P1484" i="2"/>
  <c r="BI1482" i="2"/>
  <c r="BH1482" i="2"/>
  <c r="BG1482" i="2"/>
  <c r="BE1482" i="2"/>
  <c r="T1482" i="2"/>
  <c r="R1482" i="2"/>
  <c r="P1482" i="2"/>
  <c r="BI1481" i="2"/>
  <c r="BH1481" i="2"/>
  <c r="BG1481" i="2"/>
  <c r="BE1481" i="2"/>
  <c r="T1481" i="2"/>
  <c r="R1481" i="2"/>
  <c r="P1481" i="2"/>
  <c r="BI1458" i="2"/>
  <c r="BH1458" i="2"/>
  <c r="BG1458" i="2"/>
  <c r="BE1458" i="2"/>
  <c r="T1458" i="2"/>
  <c r="R1458" i="2"/>
  <c r="P1458" i="2"/>
  <c r="BI1437" i="2"/>
  <c r="BH1437" i="2"/>
  <c r="BG1437" i="2"/>
  <c r="BE1437" i="2"/>
  <c r="T1437" i="2"/>
  <c r="R1437" i="2"/>
  <c r="P1437" i="2"/>
  <c r="BI1435" i="2"/>
  <c r="BH1435" i="2"/>
  <c r="BG1435" i="2"/>
  <c r="BE1435" i="2"/>
  <c r="T1435" i="2"/>
  <c r="R1435" i="2"/>
  <c r="P1435" i="2"/>
  <c r="BI1433" i="2"/>
  <c r="BH1433" i="2"/>
  <c r="BG1433" i="2"/>
  <c r="BE1433" i="2"/>
  <c r="T1433" i="2"/>
  <c r="R1433" i="2"/>
  <c r="P1433" i="2"/>
  <c r="BI1427" i="2"/>
  <c r="BH1427" i="2"/>
  <c r="BG1427" i="2"/>
  <c r="BE1427" i="2"/>
  <c r="T1427" i="2"/>
  <c r="R1427" i="2"/>
  <c r="P1427" i="2"/>
  <c r="BI1425" i="2"/>
  <c r="BH1425" i="2"/>
  <c r="BG1425" i="2"/>
  <c r="BE1425" i="2"/>
  <c r="T1425" i="2"/>
  <c r="R1425" i="2"/>
  <c r="P1425" i="2"/>
  <c r="BI1408" i="2"/>
  <c r="BH1408" i="2"/>
  <c r="BG1408" i="2"/>
  <c r="BE1408" i="2"/>
  <c r="T1408" i="2"/>
  <c r="R1408" i="2"/>
  <c r="P1408" i="2"/>
  <c r="BI1329" i="2"/>
  <c r="BH1329" i="2"/>
  <c r="BG1329" i="2"/>
  <c r="BE1329" i="2"/>
  <c r="T1329" i="2"/>
  <c r="R1329" i="2"/>
  <c r="P1329" i="2"/>
  <c r="BI1282" i="2"/>
  <c r="BH1282" i="2"/>
  <c r="BG1282" i="2"/>
  <c r="BE1282" i="2"/>
  <c r="T1282" i="2"/>
  <c r="R1282" i="2"/>
  <c r="P1282" i="2"/>
  <c r="BI1280" i="2"/>
  <c r="BH1280" i="2"/>
  <c r="BG1280" i="2"/>
  <c r="BE1280" i="2"/>
  <c r="T1280" i="2"/>
  <c r="R1280" i="2"/>
  <c r="P1280" i="2"/>
  <c r="BI1274" i="2"/>
  <c r="BH1274" i="2"/>
  <c r="BG1274" i="2"/>
  <c r="BE1274" i="2"/>
  <c r="T1274" i="2"/>
  <c r="R1274" i="2"/>
  <c r="P1274" i="2"/>
  <c r="BI1272" i="2"/>
  <c r="BH1272" i="2"/>
  <c r="BG1272" i="2"/>
  <c r="BE1272" i="2"/>
  <c r="T1272" i="2"/>
  <c r="R1272" i="2"/>
  <c r="P1272" i="2"/>
  <c r="BI1266" i="2"/>
  <c r="BH1266" i="2"/>
  <c r="BG1266" i="2"/>
  <c r="BE1266" i="2"/>
  <c r="T1266" i="2"/>
  <c r="R1266" i="2"/>
  <c r="P1266" i="2"/>
  <c r="BI1264" i="2"/>
  <c r="BH1264" i="2"/>
  <c r="BG1264" i="2"/>
  <c r="BE1264" i="2"/>
  <c r="T1264" i="2"/>
  <c r="R1264" i="2"/>
  <c r="P1264" i="2"/>
  <c r="BI1259" i="2"/>
  <c r="BH1259" i="2"/>
  <c r="BG1259" i="2"/>
  <c r="BE1259" i="2"/>
  <c r="T1259" i="2"/>
  <c r="R1259" i="2"/>
  <c r="P1259" i="2"/>
  <c r="BI1256" i="2"/>
  <c r="BH1256" i="2"/>
  <c r="BG1256" i="2"/>
  <c r="BE1256" i="2"/>
  <c r="T1256" i="2"/>
  <c r="R1256" i="2"/>
  <c r="P1256" i="2"/>
  <c r="BI1253" i="2"/>
  <c r="BH1253" i="2"/>
  <c r="BG1253" i="2"/>
  <c r="BE1253" i="2"/>
  <c r="T1253" i="2"/>
  <c r="R1253" i="2"/>
  <c r="P1253" i="2"/>
  <c r="BI1250" i="2"/>
  <c r="BH1250" i="2"/>
  <c r="BG1250" i="2"/>
  <c r="BE1250" i="2"/>
  <c r="T1250" i="2"/>
  <c r="R1250" i="2"/>
  <c r="P1250" i="2"/>
  <c r="BI1248" i="2"/>
  <c r="BH1248" i="2"/>
  <c r="BG1248" i="2"/>
  <c r="BE1248" i="2"/>
  <c r="T1248" i="2"/>
  <c r="R1248" i="2"/>
  <c r="P1248" i="2"/>
  <c r="BI1246" i="2"/>
  <c r="BH1246" i="2"/>
  <c r="BG1246" i="2"/>
  <c r="BE1246" i="2"/>
  <c r="T1246" i="2"/>
  <c r="R1246" i="2"/>
  <c r="P1246" i="2"/>
  <c r="BI1236" i="2"/>
  <c r="BH1236" i="2"/>
  <c r="BG1236" i="2"/>
  <c r="BE1236" i="2"/>
  <c r="T1236" i="2"/>
  <c r="R1236" i="2"/>
  <c r="P1236" i="2"/>
  <c r="BI1229" i="2"/>
  <c r="BH1229" i="2"/>
  <c r="BG1229" i="2"/>
  <c r="BE1229" i="2"/>
  <c r="T1229" i="2"/>
  <c r="R1229" i="2"/>
  <c r="P1229" i="2"/>
  <c r="BI1227" i="2"/>
  <c r="BH1227" i="2"/>
  <c r="BG1227" i="2"/>
  <c r="BE1227" i="2"/>
  <c r="T1227" i="2"/>
  <c r="R1227" i="2"/>
  <c r="P1227" i="2"/>
  <c r="BI1216" i="2"/>
  <c r="BH1216" i="2"/>
  <c r="BG1216" i="2"/>
  <c r="BE1216" i="2"/>
  <c r="T1216" i="2"/>
  <c r="R1216" i="2"/>
  <c r="P1216" i="2"/>
  <c r="BI1213" i="2"/>
  <c r="BH1213" i="2"/>
  <c r="BG1213" i="2"/>
  <c r="BE1213" i="2"/>
  <c r="T1213" i="2"/>
  <c r="R1213" i="2"/>
  <c r="P1213" i="2"/>
  <c r="BI1204" i="2"/>
  <c r="BH1204" i="2"/>
  <c r="BG1204" i="2"/>
  <c r="BE1204" i="2"/>
  <c r="T1204" i="2"/>
  <c r="R1204" i="2"/>
  <c r="P1204" i="2"/>
  <c r="BI1192" i="2"/>
  <c r="BH1192" i="2"/>
  <c r="BG1192" i="2"/>
  <c r="BE1192" i="2"/>
  <c r="T1192" i="2"/>
  <c r="R1192" i="2"/>
  <c r="P1192" i="2"/>
  <c r="BI1189" i="2"/>
  <c r="BH1189" i="2"/>
  <c r="BG1189" i="2"/>
  <c r="BE1189" i="2"/>
  <c r="T1189" i="2"/>
  <c r="R1189" i="2"/>
  <c r="P1189" i="2"/>
  <c r="BI1182" i="2"/>
  <c r="BH1182" i="2"/>
  <c r="BG1182" i="2"/>
  <c r="BE1182" i="2"/>
  <c r="T1182" i="2"/>
  <c r="R1182" i="2"/>
  <c r="P1182" i="2"/>
  <c r="BI1175" i="2"/>
  <c r="BH1175" i="2"/>
  <c r="BG1175" i="2"/>
  <c r="BE1175" i="2"/>
  <c r="T1175" i="2"/>
  <c r="R1175" i="2"/>
  <c r="P1175" i="2"/>
  <c r="BI1171" i="2"/>
  <c r="BH1171" i="2"/>
  <c r="BG1171" i="2"/>
  <c r="BE1171" i="2"/>
  <c r="T1171" i="2"/>
  <c r="R1171" i="2"/>
  <c r="P1171" i="2"/>
  <c r="BI1166" i="2"/>
  <c r="BH1166" i="2"/>
  <c r="BG1166" i="2"/>
  <c r="BE1166" i="2"/>
  <c r="T1166" i="2"/>
  <c r="R1166" i="2"/>
  <c r="P1166" i="2"/>
  <c r="BI1163" i="2"/>
  <c r="BH1163" i="2"/>
  <c r="BG1163" i="2"/>
  <c r="BE1163" i="2"/>
  <c r="T1163" i="2"/>
  <c r="R1163" i="2"/>
  <c r="P1163" i="2"/>
  <c r="BI1146" i="2"/>
  <c r="BH1146" i="2"/>
  <c r="BG1146" i="2"/>
  <c r="BE1146" i="2"/>
  <c r="T1146" i="2"/>
  <c r="R1146" i="2"/>
  <c r="P1146" i="2"/>
  <c r="BI1140" i="2"/>
  <c r="BH1140" i="2"/>
  <c r="BG1140" i="2"/>
  <c r="BE1140" i="2"/>
  <c r="T1140" i="2"/>
  <c r="R1140" i="2"/>
  <c r="P1140" i="2"/>
  <c r="BI1124" i="2"/>
  <c r="BH1124" i="2"/>
  <c r="BG1124" i="2"/>
  <c r="BE1124" i="2"/>
  <c r="T1124" i="2"/>
  <c r="R1124" i="2"/>
  <c r="P1124" i="2"/>
  <c r="BI1109" i="2"/>
  <c r="BH1109" i="2"/>
  <c r="BG1109" i="2"/>
  <c r="BE1109" i="2"/>
  <c r="T1109" i="2"/>
  <c r="R1109" i="2"/>
  <c r="P1109" i="2"/>
  <c r="BI1093" i="2"/>
  <c r="BH1093" i="2"/>
  <c r="BG1093" i="2"/>
  <c r="BE1093" i="2"/>
  <c r="T1093" i="2"/>
  <c r="R1093" i="2"/>
  <c r="P1093" i="2"/>
  <c r="BI1083" i="2"/>
  <c r="BH1083" i="2"/>
  <c r="BG1083" i="2"/>
  <c r="BE1083" i="2"/>
  <c r="T1083" i="2"/>
  <c r="R1083" i="2"/>
  <c r="P1083" i="2"/>
  <c r="BI1075" i="2"/>
  <c r="BH1075" i="2"/>
  <c r="BG1075" i="2"/>
  <c r="BE1075" i="2"/>
  <c r="T1075" i="2"/>
  <c r="R1075" i="2"/>
  <c r="P1075" i="2"/>
  <c r="BI1073" i="2"/>
  <c r="BH1073" i="2"/>
  <c r="BG1073" i="2"/>
  <c r="BE1073" i="2"/>
  <c r="T1073" i="2"/>
  <c r="R1073" i="2"/>
  <c r="P1073" i="2"/>
  <c r="BI1070" i="2"/>
  <c r="BH1070" i="2"/>
  <c r="BG1070" i="2"/>
  <c r="BE1070" i="2"/>
  <c r="T1070" i="2"/>
  <c r="R1070" i="2"/>
  <c r="P1070" i="2"/>
  <c r="BI1059" i="2"/>
  <c r="BH1059" i="2"/>
  <c r="BG1059" i="2"/>
  <c r="BE1059" i="2"/>
  <c r="T1059" i="2"/>
  <c r="R1059" i="2"/>
  <c r="P1059" i="2"/>
  <c r="BI1052" i="2"/>
  <c r="BH1052" i="2"/>
  <c r="BG1052" i="2"/>
  <c r="BE1052" i="2"/>
  <c r="T1052" i="2"/>
  <c r="R1052" i="2"/>
  <c r="P1052" i="2"/>
  <c r="BI1050" i="2"/>
  <c r="BH1050" i="2"/>
  <c r="BG1050" i="2"/>
  <c r="BE1050" i="2"/>
  <c r="T1050" i="2"/>
  <c r="R1050" i="2"/>
  <c r="P1050" i="2"/>
  <c r="BI1017" i="2"/>
  <c r="BH1017" i="2"/>
  <c r="BG1017" i="2"/>
  <c r="BE1017" i="2"/>
  <c r="T1017" i="2"/>
  <c r="R1017" i="2"/>
  <c r="P1017" i="2"/>
  <c r="BI1010" i="2"/>
  <c r="BH1010" i="2"/>
  <c r="BG1010" i="2"/>
  <c r="BE1010" i="2"/>
  <c r="T1010" i="2"/>
  <c r="R1010" i="2"/>
  <c r="P1010" i="2"/>
  <c r="BI1007" i="2"/>
  <c r="BH1007" i="2"/>
  <c r="BG1007" i="2"/>
  <c r="BE1007" i="2"/>
  <c r="T1007" i="2"/>
  <c r="R1007" i="2"/>
  <c r="P1007" i="2"/>
  <c r="BI1004" i="2"/>
  <c r="BH1004" i="2"/>
  <c r="BG1004" i="2"/>
  <c r="BE1004" i="2"/>
  <c r="T1004" i="2"/>
  <c r="R1004" i="2"/>
  <c r="P1004" i="2"/>
  <c r="BI997" i="2"/>
  <c r="BH997" i="2"/>
  <c r="BG997" i="2"/>
  <c r="BE997" i="2"/>
  <c r="T997" i="2"/>
  <c r="R997" i="2"/>
  <c r="P997" i="2"/>
  <c r="BI995" i="2"/>
  <c r="BH995" i="2"/>
  <c r="BG995" i="2"/>
  <c r="BE995" i="2"/>
  <c r="T995" i="2"/>
  <c r="R995" i="2"/>
  <c r="P995" i="2"/>
  <c r="BI993" i="2"/>
  <c r="BH993" i="2"/>
  <c r="BG993" i="2"/>
  <c r="BE993" i="2"/>
  <c r="T993" i="2"/>
  <c r="R993" i="2"/>
  <c r="P993" i="2"/>
  <c r="BI991" i="2"/>
  <c r="BH991" i="2"/>
  <c r="BG991" i="2"/>
  <c r="BE991" i="2"/>
  <c r="T991" i="2"/>
  <c r="R991" i="2"/>
  <c r="P991" i="2"/>
  <c r="BI989" i="2"/>
  <c r="BH989" i="2"/>
  <c r="BG989" i="2"/>
  <c r="BE989" i="2"/>
  <c r="T989" i="2"/>
  <c r="R989" i="2"/>
  <c r="P989" i="2"/>
  <c r="BI987" i="2"/>
  <c r="BH987" i="2"/>
  <c r="BG987" i="2"/>
  <c r="BE987" i="2"/>
  <c r="T987" i="2"/>
  <c r="R987" i="2"/>
  <c r="P987" i="2"/>
  <c r="BI984" i="2"/>
  <c r="BH984" i="2"/>
  <c r="BG984" i="2"/>
  <c r="BE984" i="2"/>
  <c r="T984" i="2"/>
  <c r="R984" i="2"/>
  <c r="P984" i="2"/>
  <c r="BI983" i="2"/>
  <c r="BH983" i="2"/>
  <c r="BG983" i="2"/>
  <c r="BE983" i="2"/>
  <c r="T983" i="2"/>
  <c r="R983" i="2"/>
  <c r="P983" i="2"/>
  <c r="BI981" i="2"/>
  <c r="BH981" i="2"/>
  <c r="BG981" i="2"/>
  <c r="BE981" i="2"/>
  <c r="T981" i="2"/>
  <c r="R981" i="2"/>
  <c r="P981" i="2"/>
  <c r="BI980" i="2"/>
  <c r="BH980" i="2"/>
  <c r="BG980" i="2"/>
  <c r="BE980" i="2"/>
  <c r="T980" i="2"/>
  <c r="R980" i="2"/>
  <c r="P980" i="2"/>
  <c r="BI979" i="2"/>
  <c r="BH979" i="2"/>
  <c r="BG979" i="2"/>
  <c r="BE979" i="2"/>
  <c r="T979" i="2"/>
  <c r="R979" i="2"/>
  <c r="P979" i="2"/>
  <c r="BI978" i="2"/>
  <c r="BH978" i="2"/>
  <c r="BG978" i="2"/>
  <c r="BE978" i="2"/>
  <c r="T978" i="2"/>
  <c r="R978" i="2"/>
  <c r="P978" i="2"/>
  <c r="BI973" i="2"/>
  <c r="BH973" i="2"/>
  <c r="BG973" i="2"/>
  <c r="BE973" i="2"/>
  <c r="T973" i="2"/>
  <c r="R973" i="2"/>
  <c r="P973" i="2"/>
  <c r="BI972" i="2"/>
  <c r="BH972" i="2"/>
  <c r="BG972" i="2"/>
  <c r="BE972" i="2"/>
  <c r="T972" i="2"/>
  <c r="R972" i="2"/>
  <c r="P972" i="2"/>
  <c r="BI971" i="2"/>
  <c r="BH971" i="2"/>
  <c r="BG971" i="2"/>
  <c r="BE971" i="2"/>
  <c r="T971" i="2"/>
  <c r="R971" i="2"/>
  <c r="P971" i="2"/>
  <c r="BI967" i="2"/>
  <c r="BH967" i="2"/>
  <c r="BG967" i="2"/>
  <c r="BE967" i="2"/>
  <c r="T967" i="2"/>
  <c r="R967" i="2"/>
  <c r="P967" i="2"/>
  <c r="BI961" i="2"/>
  <c r="BH961" i="2"/>
  <c r="BG961" i="2"/>
  <c r="BE961" i="2"/>
  <c r="T961" i="2"/>
  <c r="R961" i="2"/>
  <c r="P961" i="2"/>
  <c r="BI958" i="2"/>
  <c r="BH958" i="2"/>
  <c r="BG958" i="2"/>
  <c r="BE958" i="2"/>
  <c r="T958" i="2"/>
  <c r="R958" i="2"/>
  <c r="P958" i="2"/>
  <c r="BI956" i="2"/>
  <c r="BH956" i="2"/>
  <c r="BG956" i="2"/>
  <c r="BE956" i="2"/>
  <c r="T956" i="2"/>
  <c r="R956" i="2"/>
  <c r="P956" i="2"/>
  <c r="BI954" i="2"/>
  <c r="BH954" i="2"/>
  <c r="BG954" i="2"/>
  <c r="BE954" i="2"/>
  <c r="T954" i="2"/>
  <c r="R954" i="2"/>
  <c r="P954" i="2"/>
  <c r="BI949" i="2"/>
  <c r="BH949" i="2"/>
  <c r="BG949" i="2"/>
  <c r="BE949" i="2"/>
  <c r="T949" i="2"/>
  <c r="R949" i="2"/>
  <c r="P949" i="2"/>
  <c r="BI944" i="2"/>
  <c r="BH944" i="2"/>
  <c r="BG944" i="2"/>
  <c r="BE944" i="2"/>
  <c r="T944" i="2"/>
  <c r="R944" i="2"/>
  <c r="P944" i="2"/>
  <c r="BI942" i="2"/>
  <c r="BH942" i="2"/>
  <c r="BG942" i="2"/>
  <c r="BE942" i="2"/>
  <c r="T942" i="2"/>
  <c r="R942" i="2"/>
  <c r="P942" i="2"/>
  <c r="BI938" i="2"/>
  <c r="BH938" i="2"/>
  <c r="BG938" i="2"/>
  <c r="BE938" i="2"/>
  <c r="T938" i="2"/>
  <c r="R938" i="2"/>
  <c r="P938" i="2"/>
  <c r="BI924" i="2"/>
  <c r="BH924" i="2"/>
  <c r="BG924" i="2"/>
  <c r="BE924" i="2"/>
  <c r="T924" i="2"/>
  <c r="R924" i="2"/>
  <c r="P924" i="2"/>
  <c r="BI917" i="2"/>
  <c r="BH917" i="2"/>
  <c r="BG917" i="2"/>
  <c r="BE917" i="2"/>
  <c r="T917" i="2"/>
  <c r="R917" i="2"/>
  <c r="P917" i="2"/>
  <c r="BI913" i="2"/>
  <c r="BH913" i="2"/>
  <c r="BG913" i="2"/>
  <c r="BE913" i="2"/>
  <c r="T913" i="2"/>
  <c r="R913" i="2"/>
  <c r="P913" i="2"/>
  <c r="BI910" i="2"/>
  <c r="BH910" i="2"/>
  <c r="BG910" i="2"/>
  <c r="BE910" i="2"/>
  <c r="T910" i="2"/>
  <c r="R910" i="2"/>
  <c r="P910" i="2"/>
  <c r="BI905" i="2"/>
  <c r="BH905" i="2"/>
  <c r="BG905" i="2"/>
  <c r="BE905" i="2"/>
  <c r="T905" i="2"/>
  <c r="R905" i="2"/>
  <c r="P905" i="2"/>
  <c r="BI902" i="2"/>
  <c r="BH902" i="2"/>
  <c r="BG902" i="2"/>
  <c r="BE902" i="2"/>
  <c r="T902" i="2"/>
  <c r="R902" i="2"/>
  <c r="P902" i="2"/>
  <c r="BI899" i="2"/>
  <c r="BH899" i="2"/>
  <c r="BG899" i="2"/>
  <c r="BE899" i="2"/>
  <c r="T899" i="2"/>
  <c r="R899" i="2"/>
  <c r="P899" i="2"/>
  <c r="BI895" i="2"/>
  <c r="BH895" i="2"/>
  <c r="BG895" i="2"/>
  <c r="BE895" i="2"/>
  <c r="T895" i="2"/>
  <c r="R895" i="2"/>
  <c r="P895" i="2"/>
  <c r="BI889" i="2"/>
  <c r="BH889" i="2"/>
  <c r="BG889" i="2"/>
  <c r="BE889" i="2"/>
  <c r="T889" i="2"/>
  <c r="R889" i="2"/>
  <c r="P889" i="2"/>
  <c r="BI885" i="2"/>
  <c r="BH885" i="2"/>
  <c r="BG885" i="2"/>
  <c r="BE885" i="2"/>
  <c r="T885" i="2"/>
  <c r="R885" i="2"/>
  <c r="P885" i="2"/>
  <c r="BI883" i="2"/>
  <c r="BH883" i="2"/>
  <c r="BG883" i="2"/>
  <c r="BE883" i="2"/>
  <c r="T883" i="2"/>
  <c r="R883" i="2"/>
  <c r="P883" i="2"/>
  <c r="BI879" i="2"/>
  <c r="BH879" i="2"/>
  <c r="BG879" i="2"/>
  <c r="BE879" i="2"/>
  <c r="T879" i="2"/>
  <c r="R879" i="2"/>
  <c r="P879" i="2"/>
  <c r="BI869" i="2"/>
  <c r="BH869" i="2"/>
  <c r="BG869" i="2"/>
  <c r="BE869" i="2"/>
  <c r="T869" i="2"/>
  <c r="R869" i="2"/>
  <c r="P869" i="2"/>
  <c r="BI868" i="2"/>
  <c r="BH868" i="2"/>
  <c r="BG868" i="2"/>
  <c r="BE868" i="2"/>
  <c r="T868" i="2"/>
  <c r="R868" i="2"/>
  <c r="P868" i="2"/>
  <c r="BI867" i="2"/>
  <c r="BH867" i="2"/>
  <c r="BG867" i="2"/>
  <c r="BE867" i="2"/>
  <c r="T867" i="2"/>
  <c r="R867" i="2"/>
  <c r="P867" i="2"/>
  <c r="BI865" i="2"/>
  <c r="BH865" i="2"/>
  <c r="BG865" i="2"/>
  <c r="BE865" i="2"/>
  <c r="T865" i="2"/>
  <c r="R865" i="2"/>
  <c r="P865" i="2"/>
  <c r="BI863" i="2"/>
  <c r="BH863" i="2"/>
  <c r="BG863" i="2"/>
  <c r="BE863" i="2"/>
  <c r="T863" i="2"/>
  <c r="R863" i="2"/>
  <c r="P863" i="2"/>
  <c r="BI861" i="2"/>
  <c r="BH861" i="2"/>
  <c r="BG861" i="2"/>
  <c r="BE861" i="2"/>
  <c r="T861" i="2"/>
  <c r="R861" i="2"/>
  <c r="P861" i="2"/>
  <c r="BI859" i="2"/>
  <c r="BH859" i="2"/>
  <c r="BG859" i="2"/>
  <c r="BE859" i="2"/>
  <c r="T859" i="2"/>
  <c r="R859" i="2"/>
  <c r="P859" i="2"/>
  <c r="BI857" i="2"/>
  <c r="BH857" i="2"/>
  <c r="BG857" i="2"/>
  <c r="BE857" i="2"/>
  <c r="T857" i="2"/>
  <c r="R857" i="2"/>
  <c r="P857" i="2"/>
  <c r="BI855" i="2"/>
  <c r="BH855" i="2"/>
  <c r="BG855" i="2"/>
  <c r="BE855" i="2"/>
  <c r="T855" i="2"/>
  <c r="R855" i="2"/>
  <c r="P855" i="2"/>
  <c r="BI853" i="2"/>
  <c r="BH853" i="2"/>
  <c r="BG853" i="2"/>
  <c r="BE853" i="2"/>
  <c r="T853" i="2"/>
  <c r="R853" i="2"/>
  <c r="P853" i="2"/>
  <c r="BI851" i="2"/>
  <c r="BH851" i="2"/>
  <c r="BG851" i="2"/>
  <c r="BE851" i="2"/>
  <c r="T851" i="2"/>
  <c r="R851" i="2"/>
  <c r="P851" i="2"/>
  <c r="BI848" i="2"/>
  <c r="BH848" i="2"/>
  <c r="BG848" i="2"/>
  <c r="BE848" i="2"/>
  <c r="T848" i="2"/>
  <c r="R848" i="2"/>
  <c r="P848" i="2"/>
  <c r="BI843" i="2"/>
  <c r="BH843" i="2"/>
  <c r="BG843" i="2"/>
  <c r="BE843" i="2"/>
  <c r="T843" i="2"/>
  <c r="R843" i="2"/>
  <c r="P843" i="2"/>
  <c r="BI841" i="2"/>
  <c r="BH841" i="2"/>
  <c r="BG841" i="2"/>
  <c r="BE841" i="2"/>
  <c r="T841" i="2"/>
  <c r="R841" i="2"/>
  <c r="P841" i="2"/>
  <c r="BI808" i="2"/>
  <c r="BH808" i="2"/>
  <c r="BG808" i="2"/>
  <c r="BE808" i="2"/>
  <c r="T808" i="2"/>
  <c r="R808" i="2"/>
  <c r="P808" i="2"/>
  <c r="BI775" i="2"/>
  <c r="BH775" i="2"/>
  <c r="BG775" i="2"/>
  <c r="BE775" i="2"/>
  <c r="T775" i="2"/>
  <c r="R775" i="2"/>
  <c r="P775" i="2"/>
  <c r="BI773" i="2"/>
  <c r="BH773" i="2"/>
  <c r="BG773" i="2"/>
  <c r="BE773" i="2"/>
  <c r="T773" i="2"/>
  <c r="R773" i="2"/>
  <c r="P773" i="2"/>
  <c r="BI766" i="2"/>
  <c r="BH766" i="2"/>
  <c r="BG766" i="2"/>
  <c r="BE766" i="2"/>
  <c r="T766" i="2"/>
  <c r="R766" i="2"/>
  <c r="P766" i="2"/>
  <c r="BI744" i="2"/>
  <c r="BH744" i="2"/>
  <c r="BG744" i="2"/>
  <c r="BE744" i="2"/>
  <c r="T744" i="2"/>
  <c r="R744" i="2"/>
  <c r="P744" i="2"/>
  <c r="BI716" i="2"/>
  <c r="BH716" i="2"/>
  <c r="BG716" i="2"/>
  <c r="BE716" i="2"/>
  <c r="T716" i="2"/>
  <c r="R716" i="2"/>
  <c r="P716" i="2"/>
  <c r="BI712" i="2"/>
  <c r="BH712" i="2"/>
  <c r="BG712" i="2"/>
  <c r="BE712" i="2"/>
  <c r="T712" i="2"/>
  <c r="R712" i="2"/>
  <c r="P712" i="2"/>
  <c r="BI682" i="2"/>
  <c r="BH682" i="2"/>
  <c r="BG682" i="2"/>
  <c r="BE682" i="2"/>
  <c r="T682" i="2"/>
  <c r="R682" i="2"/>
  <c r="P682" i="2"/>
  <c r="BI671" i="2"/>
  <c r="BH671" i="2"/>
  <c r="BG671" i="2"/>
  <c r="BE671" i="2"/>
  <c r="T671" i="2"/>
  <c r="R671" i="2"/>
  <c r="P671" i="2"/>
  <c r="BI660" i="2"/>
  <c r="BH660" i="2"/>
  <c r="BG660" i="2"/>
  <c r="BE660" i="2"/>
  <c r="T660" i="2"/>
  <c r="R660" i="2"/>
  <c r="P660" i="2"/>
  <c r="BI646" i="2"/>
  <c r="BH646" i="2"/>
  <c r="BG646" i="2"/>
  <c r="BE646" i="2"/>
  <c r="T646" i="2"/>
  <c r="R646" i="2"/>
  <c r="P646" i="2"/>
  <c r="BI644" i="2"/>
  <c r="BH644" i="2"/>
  <c r="BG644" i="2"/>
  <c r="BE644" i="2"/>
  <c r="T644" i="2"/>
  <c r="R644" i="2"/>
  <c r="P644" i="2"/>
  <c r="BI637" i="2"/>
  <c r="BH637" i="2"/>
  <c r="BG637" i="2"/>
  <c r="BE637" i="2"/>
  <c r="T637" i="2"/>
  <c r="R637" i="2"/>
  <c r="P637" i="2"/>
  <c r="BI632" i="2"/>
  <c r="BH632" i="2"/>
  <c r="BG632" i="2"/>
  <c r="BE632" i="2"/>
  <c r="T632" i="2"/>
  <c r="R632" i="2"/>
  <c r="P632" i="2"/>
  <c r="BI630" i="2"/>
  <c r="BH630" i="2"/>
  <c r="BG630" i="2"/>
  <c r="BE630" i="2"/>
  <c r="T630" i="2"/>
  <c r="R630" i="2"/>
  <c r="P630" i="2"/>
  <c r="BI629" i="2"/>
  <c r="BH629" i="2"/>
  <c r="BG629" i="2"/>
  <c r="BE629" i="2"/>
  <c r="T629" i="2"/>
  <c r="R629" i="2"/>
  <c r="P629" i="2"/>
  <c r="BI617" i="2"/>
  <c r="BH617" i="2"/>
  <c r="BG617" i="2"/>
  <c r="BE617" i="2"/>
  <c r="T617" i="2"/>
  <c r="R617" i="2"/>
  <c r="P617" i="2"/>
  <c r="BI612" i="2"/>
  <c r="BH612" i="2"/>
  <c r="BG612" i="2"/>
  <c r="BE612" i="2"/>
  <c r="T612" i="2"/>
  <c r="R612" i="2"/>
  <c r="P612" i="2"/>
  <c r="BI607" i="2"/>
  <c r="BH607" i="2"/>
  <c r="BG607" i="2"/>
  <c r="BE607" i="2"/>
  <c r="T607" i="2"/>
  <c r="R607" i="2"/>
  <c r="P607" i="2"/>
  <c r="BI602" i="2"/>
  <c r="BH602" i="2"/>
  <c r="BG602" i="2"/>
  <c r="BE602" i="2"/>
  <c r="T602" i="2"/>
  <c r="R602" i="2"/>
  <c r="P602" i="2"/>
  <c r="BI597" i="2"/>
  <c r="BH597" i="2"/>
  <c r="BG597" i="2"/>
  <c r="BE597" i="2"/>
  <c r="T597" i="2"/>
  <c r="R597" i="2"/>
  <c r="P597" i="2"/>
  <c r="BI593" i="2"/>
  <c r="BH593" i="2"/>
  <c r="BG593" i="2"/>
  <c r="BE593" i="2"/>
  <c r="T593" i="2"/>
  <c r="R593" i="2"/>
  <c r="P593" i="2"/>
  <c r="BI591" i="2"/>
  <c r="BH591" i="2"/>
  <c r="BG591" i="2"/>
  <c r="BE591" i="2"/>
  <c r="T591" i="2"/>
  <c r="R591" i="2"/>
  <c r="P591" i="2"/>
  <c r="BI587" i="2"/>
  <c r="BH587" i="2"/>
  <c r="BG587" i="2"/>
  <c r="BE587" i="2"/>
  <c r="T587" i="2"/>
  <c r="R587" i="2"/>
  <c r="P587" i="2"/>
  <c r="BI585" i="2"/>
  <c r="BH585" i="2"/>
  <c r="BG585" i="2"/>
  <c r="BE585" i="2"/>
  <c r="T585" i="2"/>
  <c r="R585" i="2"/>
  <c r="P585" i="2"/>
  <c r="BI583" i="2"/>
  <c r="BH583" i="2"/>
  <c r="BG583" i="2"/>
  <c r="BE583" i="2"/>
  <c r="T583" i="2"/>
  <c r="R583" i="2"/>
  <c r="P583" i="2"/>
  <c r="BI581" i="2"/>
  <c r="BH581" i="2"/>
  <c r="BG581" i="2"/>
  <c r="BE581" i="2"/>
  <c r="T581" i="2"/>
  <c r="R581" i="2"/>
  <c r="P581" i="2"/>
  <c r="BI579" i="2"/>
  <c r="BH579" i="2"/>
  <c r="BG579" i="2"/>
  <c r="BE579" i="2"/>
  <c r="T579" i="2"/>
  <c r="R579" i="2"/>
  <c r="P579" i="2"/>
  <c r="BI560" i="2"/>
  <c r="BH560" i="2"/>
  <c r="BG560" i="2"/>
  <c r="BE560" i="2"/>
  <c r="T560" i="2"/>
  <c r="R560" i="2"/>
  <c r="P560" i="2"/>
  <c r="BI558" i="2"/>
  <c r="BH558" i="2"/>
  <c r="BG558" i="2"/>
  <c r="BE558" i="2"/>
  <c r="T558" i="2"/>
  <c r="R558" i="2"/>
  <c r="P558" i="2"/>
  <c r="BI556" i="2"/>
  <c r="BH556" i="2"/>
  <c r="BG556" i="2"/>
  <c r="BE556" i="2"/>
  <c r="T556" i="2"/>
  <c r="R556" i="2"/>
  <c r="P556" i="2"/>
  <c r="BI554" i="2"/>
  <c r="BH554" i="2"/>
  <c r="BG554" i="2"/>
  <c r="BE554" i="2"/>
  <c r="T554" i="2"/>
  <c r="R554" i="2"/>
  <c r="P554" i="2"/>
  <c r="BI552" i="2"/>
  <c r="BH552" i="2"/>
  <c r="BG552" i="2"/>
  <c r="BE552" i="2"/>
  <c r="T552" i="2"/>
  <c r="R552" i="2"/>
  <c r="P552" i="2"/>
  <c r="BI543" i="2"/>
  <c r="BH543" i="2"/>
  <c r="BG543" i="2"/>
  <c r="BE543" i="2"/>
  <c r="T543" i="2"/>
  <c r="R543" i="2"/>
  <c r="P543" i="2"/>
  <c r="BI536" i="2"/>
  <c r="BH536" i="2"/>
  <c r="BG536" i="2"/>
  <c r="BE536" i="2"/>
  <c r="T536" i="2"/>
  <c r="R536" i="2"/>
  <c r="P536" i="2"/>
  <c r="BI534" i="2"/>
  <c r="BH534" i="2"/>
  <c r="BG534" i="2"/>
  <c r="BE534" i="2"/>
  <c r="T534" i="2"/>
  <c r="R534" i="2"/>
  <c r="P534" i="2"/>
  <c r="BI529" i="2"/>
  <c r="BH529" i="2"/>
  <c r="BG529" i="2"/>
  <c r="BE529" i="2"/>
  <c r="T529" i="2"/>
  <c r="R529" i="2"/>
  <c r="P529" i="2"/>
  <c r="BI527" i="2"/>
  <c r="BH527" i="2"/>
  <c r="BG527" i="2"/>
  <c r="BE527" i="2"/>
  <c r="T527" i="2"/>
  <c r="R527" i="2"/>
  <c r="P527" i="2"/>
  <c r="BI525" i="2"/>
  <c r="BH525" i="2"/>
  <c r="BG525" i="2"/>
  <c r="BE525" i="2"/>
  <c r="T525" i="2"/>
  <c r="R525" i="2"/>
  <c r="P525" i="2"/>
  <c r="BI521" i="2"/>
  <c r="BH521" i="2"/>
  <c r="BG521" i="2"/>
  <c r="BE521" i="2"/>
  <c r="T521" i="2"/>
  <c r="R521" i="2"/>
  <c r="P521" i="2"/>
  <c r="BI517" i="2"/>
  <c r="BH517" i="2"/>
  <c r="BG517" i="2"/>
  <c r="BE517" i="2"/>
  <c r="T517" i="2"/>
  <c r="R517" i="2"/>
  <c r="P517" i="2"/>
  <c r="BI513" i="2"/>
  <c r="BH513" i="2"/>
  <c r="BG513" i="2"/>
  <c r="BE513" i="2"/>
  <c r="T513" i="2"/>
  <c r="R513" i="2"/>
  <c r="P513" i="2"/>
  <c r="BI511" i="2"/>
  <c r="BH511" i="2"/>
  <c r="BG511" i="2"/>
  <c r="BE511" i="2"/>
  <c r="T511" i="2"/>
  <c r="R511" i="2"/>
  <c r="P511" i="2"/>
  <c r="BI509" i="2"/>
  <c r="BH509" i="2"/>
  <c r="BG509" i="2"/>
  <c r="BE509" i="2"/>
  <c r="T509" i="2"/>
  <c r="R509" i="2"/>
  <c r="P509" i="2"/>
  <c r="BI472" i="2"/>
  <c r="BH472" i="2"/>
  <c r="BG472" i="2"/>
  <c r="BE472" i="2"/>
  <c r="T472" i="2"/>
  <c r="R472" i="2"/>
  <c r="P472" i="2"/>
  <c r="BI470" i="2"/>
  <c r="BH470" i="2"/>
  <c r="BG470" i="2"/>
  <c r="BE470" i="2"/>
  <c r="T470" i="2"/>
  <c r="R470" i="2"/>
  <c r="P470" i="2"/>
  <c r="BI468" i="2"/>
  <c r="BH468" i="2"/>
  <c r="BG468" i="2"/>
  <c r="BE468" i="2"/>
  <c r="T468" i="2"/>
  <c r="R468" i="2"/>
  <c r="P468" i="2"/>
  <c r="BI466" i="2"/>
  <c r="BH466" i="2"/>
  <c r="BG466" i="2"/>
  <c r="BE466" i="2"/>
  <c r="T466" i="2"/>
  <c r="R466" i="2"/>
  <c r="P466" i="2"/>
  <c r="BI462" i="2"/>
  <c r="BH462" i="2"/>
  <c r="BG462" i="2"/>
  <c r="BE462" i="2"/>
  <c r="T462" i="2"/>
  <c r="R462" i="2"/>
  <c r="P462" i="2"/>
  <c r="BI460" i="2"/>
  <c r="BH460" i="2"/>
  <c r="BG460" i="2"/>
  <c r="BE460" i="2"/>
  <c r="T460" i="2"/>
  <c r="R460" i="2"/>
  <c r="P460" i="2"/>
  <c r="BI458" i="2"/>
  <c r="BH458" i="2"/>
  <c r="BG458" i="2"/>
  <c r="BE458" i="2"/>
  <c r="T458" i="2"/>
  <c r="R458" i="2"/>
  <c r="P458" i="2"/>
  <c r="BI454" i="2"/>
  <c r="BH454" i="2"/>
  <c r="BG454" i="2"/>
  <c r="BE454" i="2"/>
  <c r="T454" i="2"/>
  <c r="R454" i="2"/>
  <c r="P454" i="2"/>
  <c r="BI448" i="2"/>
  <c r="BH448" i="2"/>
  <c r="BG448" i="2"/>
  <c r="BE448" i="2"/>
  <c r="T448" i="2"/>
  <c r="R448" i="2"/>
  <c r="R447" i="2" s="1"/>
  <c r="P448" i="2"/>
  <c r="P447" i="2" s="1"/>
  <c r="BI445" i="2"/>
  <c r="BH445" i="2"/>
  <c r="BG445" i="2"/>
  <c r="BE445" i="2"/>
  <c r="T445" i="2"/>
  <c r="R445" i="2"/>
  <c r="P445" i="2"/>
  <c r="BI442" i="2"/>
  <c r="BH442" i="2"/>
  <c r="BG442" i="2"/>
  <c r="BE442" i="2"/>
  <c r="T442" i="2"/>
  <c r="R442" i="2"/>
  <c r="P442" i="2"/>
  <c r="BI439" i="2"/>
  <c r="BH439" i="2"/>
  <c r="BG439" i="2"/>
  <c r="BE439" i="2"/>
  <c r="T439" i="2"/>
  <c r="R439" i="2"/>
  <c r="P439" i="2"/>
  <c r="BI435" i="2"/>
  <c r="BH435" i="2"/>
  <c r="BG435" i="2"/>
  <c r="BE435" i="2"/>
  <c r="T435" i="2"/>
  <c r="R435" i="2"/>
  <c r="P435" i="2"/>
  <c r="BI433" i="2"/>
  <c r="BH433" i="2"/>
  <c r="BG433" i="2"/>
  <c r="BE433" i="2"/>
  <c r="T433" i="2"/>
  <c r="R433" i="2"/>
  <c r="P433" i="2"/>
  <c r="BI432" i="2"/>
  <c r="BH432" i="2"/>
  <c r="BG432" i="2"/>
  <c r="BE432" i="2"/>
  <c r="T432" i="2"/>
  <c r="R432" i="2"/>
  <c r="P432" i="2"/>
  <c r="BI426" i="2"/>
  <c r="BH426" i="2"/>
  <c r="BG426" i="2"/>
  <c r="BE426" i="2"/>
  <c r="T426" i="2"/>
  <c r="R426" i="2"/>
  <c r="P426" i="2"/>
  <c r="BI415" i="2"/>
  <c r="BH415" i="2"/>
  <c r="BG415" i="2"/>
  <c r="BE415" i="2"/>
  <c r="T415" i="2"/>
  <c r="R415" i="2"/>
  <c r="P415" i="2"/>
  <c r="BI413" i="2"/>
  <c r="BH413" i="2"/>
  <c r="BG413" i="2"/>
  <c r="BE413" i="2"/>
  <c r="T413" i="2"/>
  <c r="R413" i="2"/>
  <c r="P413" i="2"/>
  <c r="BI412" i="2"/>
  <c r="BH412" i="2"/>
  <c r="BG412" i="2"/>
  <c r="BE412" i="2"/>
  <c r="T412" i="2"/>
  <c r="R412" i="2"/>
  <c r="P412" i="2"/>
  <c r="BI411" i="2"/>
  <c r="BH411" i="2"/>
  <c r="BG411" i="2"/>
  <c r="BE411" i="2"/>
  <c r="T411" i="2"/>
  <c r="R411" i="2"/>
  <c r="P411" i="2"/>
  <c r="BI410" i="2"/>
  <c r="BH410" i="2"/>
  <c r="BG410" i="2"/>
  <c r="BE410" i="2"/>
  <c r="T410" i="2"/>
  <c r="R410" i="2"/>
  <c r="P410" i="2"/>
  <c r="BI408" i="2"/>
  <c r="BH408" i="2"/>
  <c r="BG408" i="2"/>
  <c r="BE408" i="2"/>
  <c r="T408" i="2"/>
  <c r="R408" i="2"/>
  <c r="P408" i="2"/>
  <c r="BI406" i="2"/>
  <c r="BH406" i="2"/>
  <c r="BG406" i="2"/>
  <c r="BE406" i="2"/>
  <c r="T406" i="2"/>
  <c r="R406" i="2"/>
  <c r="P406" i="2"/>
  <c r="BI402" i="2"/>
  <c r="BH402" i="2"/>
  <c r="BG402" i="2"/>
  <c r="BE402" i="2"/>
  <c r="T402" i="2"/>
  <c r="R402" i="2"/>
  <c r="P402" i="2"/>
  <c r="BI400" i="2"/>
  <c r="BH400" i="2"/>
  <c r="BG400" i="2"/>
  <c r="BE400" i="2"/>
  <c r="T400" i="2"/>
  <c r="R400" i="2"/>
  <c r="P400" i="2"/>
  <c r="BI394" i="2"/>
  <c r="BH394" i="2"/>
  <c r="BG394" i="2"/>
  <c r="BE394" i="2"/>
  <c r="T394" i="2"/>
  <c r="R394" i="2"/>
  <c r="P394" i="2"/>
  <c r="BI391" i="2"/>
  <c r="BH391" i="2"/>
  <c r="BG391" i="2"/>
  <c r="BE391" i="2"/>
  <c r="T391" i="2"/>
  <c r="R391" i="2"/>
  <c r="P391" i="2"/>
  <c r="BI388" i="2"/>
  <c r="BH388" i="2"/>
  <c r="BG388" i="2"/>
  <c r="BE388" i="2"/>
  <c r="T388" i="2"/>
  <c r="R388" i="2"/>
  <c r="P388" i="2"/>
  <c r="BI383" i="2"/>
  <c r="BH383" i="2"/>
  <c r="BG383" i="2"/>
  <c r="BE383" i="2"/>
  <c r="T383" i="2"/>
  <c r="R383" i="2"/>
  <c r="P383" i="2"/>
  <c r="BI381" i="2"/>
  <c r="BH381" i="2"/>
  <c r="BG381" i="2"/>
  <c r="BE381" i="2"/>
  <c r="T381" i="2"/>
  <c r="R381" i="2"/>
  <c r="P381" i="2"/>
  <c r="BI378" i="2"/>
  <c r="BH378" i="2"/>
  <c r="BG378" i="2"/>
  <c r="BE378" i="2"/>
  <c r="T378" i="2"/>
  <c r="R378" i="2"/>
  <c r="P378" i="2"/>
  <c r="BI376" i="2"/>
  <c r="BH376" i="2"/>
  <c r="BG376" i="2"/>
  <c r="BE376" i="2"/>
  <c r="T376" i="2"/>
  <c r="R376" i="2"/>
  <c r="P376" i="2"/>
  <c r="BI374" i="2"/>
  <c r="BH374" i="2"/>
  <c r="BG374" i="2"/>
  <c r="BE374" i="2"/>
  <c r="T374" i="2"/>
  <c r="R374" i="2"/>
  <c r="P374" i="2"/>
  <c r="BI372" i="2"/>
  <c r="BH372" i="2"/>
  <c r="BG372" i="2"/>
  <c r="BE372" i="2"/>
  <c r="T372" i="2"/>
  <c r="R372" i="2"/>
  <c r="P372" i="2"/>
  <c r="BI370" i="2"/>
  <c r="BH370" i="2"/>
  <c r="BG370" i="2"/>
  <c r="BE370" i="2"/>
  <c r="T370" i="2"/>
  <c r="R370" i="2"/>
  <c r="P370" i="2"/>
  <c r="BI368" i="2"/>
  <c r="BH368" i="2"/>
  <c r="BG368" i="2"/>
  <c r="BE368" i="2"/>
  <c r="T368" i="2"/>
  <c r="R368" i="2"/>
  <c r="P368" i="2"/>
  <c r="BI366" i="2"/>
  <c r="BH366" i="2"/>
  <c r="BG366" i="2"/>
  <c r="BE366" i="2"/>
  <c r="T366" i="2"/>
  <c r="R366" i="2"/>
  <c r="P366" i="2"/>
  <c r="BI364" i="2"/>
  <c r="BH364" i="2"/>
  <c r="BG364" i="2"/>
  <c r="BE364" i="2"/>
  <c r="T364" i="2"/>
  <c r="R364" i="2"/>
  <c r="P364" i="2"/>
  <c r="BI362" i="2"/>
  <c r="BH362" i="2"/>
  <c r="BG362" i="2"/>
  <c r="BE362" i="2"/>
  <c r="T362" i="2"/>
  <c r="R362" i="2"/>
  <c r="P362" i="2"/>
  <c r="BI352" i="2"/>
  <c r="BH352" i="2"/>
  <c r="BG352" i="2"/>
  <c r="BE352" i="2"/>
  <c r="T352" i="2"/>
  <c r="R352" i="2"/>
  <c r="P352" i="2"/>
  <c r="BI347" i="2"/>
  <c r="BH347" i="2"/>
  <c r="BG347" i="2"/>
  <c r="BE347" i="2"/>
  <c r="T347" i="2"/>
  <c r="R347" i="2"/>
  <c r="P347" i="2"/>
  <c r="BI344" i="2"/>
  <c r="BH344" i="2"/>
  <c r="BG344" i="2"/>
  <c r="BE344" i="2"/>
  <c r="T344" i="2"/>
  <c r="R344" i="2"/>
  <c r="P344" i="2"/>
  <c r="BI331" i="2"/>
  <c r="BH331" i="2"/>
  <c r="BG331" i="2"/>
  <c r="BE331" i="2"/>
  <c r="T331" i="2"/>
  <c r="R331" i="2"/>
  <c r="P331" i="2"/>
  <c r="BI328" i="2"/>
  <c r="BH328" i="2"/>
  <c r="BG328" i="2"/>
  <c r="BE328" i="2"/>
  <c r="T328" i="2"/>
  <c r="R328" i="2"/>
  <c r="P328" i="2"/>
  <c r="BI320" i="2"/>
  <c r="BH320" i="2"/>
  <c r="BG320" i="2"/>
  <c r="BE320" i="2"/>
  <c r="T320" i="2"/>
  <c r="R320" i="2"/>
  <c r="P320" i="2"/>
  <c r="BI318" i="2"/>
  <c r="BH318" i="2"/>
  <c r="BG318" i="2"/>
  <c r="BE318" i="2"/>
  <c r="T318" i="2"/>
  <c r="R318" i="2"/>
  <c r="P318" i="2"/>
  <c r="BI307" i="2"/>
  <c r="BH307" i="2"/>
  <c r="BG307" i="2"/>
  <c r="BE307" i="2"/>
  <c r="T307" i="2"/>
  <c r="R307" i="2"/>
  <c r="P307" i="2"/>
  <c r="BI296" i="2"/>
  <c r="BH296" i="2"/>
  <c r="BG296" i="2"/>
  <c r="BE296" i="2"/>
  <c r="T296" i="2"/>
  <c r="R296" i="2"/>
  <c r="P296" i="2"/>
  <c r="BI294" i="2"/>
  <c r="BH294" i="2"/>
  <c r="BG294" i="2"/>
  <c r="BE294" i="2"/>
  <c r="T294" i="2"/>
  <c r="R294" i="2"/>
  <c r="P294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89" i="2"/>
  <c r="BH289" i="2"/>
  <c r="BG289" i="2"/>
  <c r="BE289" i="2"/>
  <c r="T289" i="2"/>
  <c r="R289" i="2"/>
  <c r="P289" i="2"/>
  <c r="BI287" i="2"/>
  <c r="BH287" i="2"/>
  <c r="BG287" i="2"/>
  <c r="BE287" i="2"/>
  <c r="T287" i="2"/>
  <c r="R287" i="2"/>
  <c r="P287" i="2"/>
  <c r="BI285" i="2"/>
  <c r="BH285" i="2"/>
  <c r="BG285" i="2"/>
  <c r="BE285" i="2"/>
  <c r="T285" i="2"/>
  <c r="R285" i="2"/>
  <c r="P285" i="2"/>
  <c r="BI282" i="2"/>
  <c r="BH282" i="2"/>
  <c r="BG282" i="2"/>
  <c r="BE282" i="2"/>
  <c r="T282" i="2"/>
  <c r="R282" i="2"/>
  <c r="P282" i="2"/>
  <c r="BI279" i="2"/>
  <c r="BH279" i="2"/>
  <c r="BG279" i="2"/>
  <c r="BE279" i="2"/>
  <c r="T279" i="2"/>
  <c r="R279" i="2"/>
  <c r="P279" i="2"/>
  <c r="BI277" i="2"/>
  <c r="BH277" i="2"/>
  <c r="BG277" i="2"/>
  <c r="BE277" i="2"/>
  <c r="T277" i="2"/>
  <c r="R277" i="2"/>
  <c r="P277" i="2"/>
  <c r="BI266" i="2"/>
  <c r="BH266" i="2"/>
  <c r="BG266" i="2"/>
  <c r="BE266" i="2"/>
  <c r="T266" i="2"/>
  <c r="R266" i="2"/>
  <c r="P266" i="2"/>
  <c r="BI259" i="2"/>
  <c r="BH259" i="2"/>
  <c r="BG259" i="2"/>
  <c r="BE259" i="2"/>
  <c r="T259" i="2"/>
  <c r="R259" i="2"/>
  <c r="P259" i="2"/>
  <c r="BI252" i="2"/>
  <c r="BH252" i="2"/>
  <c r="BG252" i="2"/>
  <c r="BE252" i="2"/>
  <c r="T252" i="2"/>
  <c r="R252" i="2"/>
  <c r="P252" i="2"/>
  <c r="BI250" i="2"/>
  <c r="BH250" i="2"/>
  <c r="BG250" i="2"/>
  <c r="BE250" i="2"/>
  <c r="T250" i="2"/>
  <c r="R250" i="2"/>
  <c r="P250" i="2"/>
  <c r="BI247" i="2"/>
  <c r="BH247" i="2"/>
  <c r="BG247" i="2"/>
  <c r="BE247" i="2"/>
  <c r="T247" i="2"/>
  <c r="R247" i="2"/>
  <c r="P247" i="2"/>
  <c r="BI240" i="2"/>
  <c r="BH240" i="2"/>
  <c r="BG240" i="2"/>
  <c r="BE240" i="2"/>
  <c r="T240" i="2"/>
  <c r="R240" i="2"/>
  <c r="P240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8" i="2"/>
  <c r="BH228" i="2"/>
  <c r="BG228" i="2"/>
  <c r="BE228" i="2"/>
  <c r="T228" i="2"/>
  <c r="R228" i="2"/>
  <c r="P228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0" i="2"/>
  <c r="BH220" i="2"/>
  <c r="BG220" i="2"/>
  <c r="BE220" i="2"/>
  <c r="T220" i="2"/>
  <c r="R220" i="2"/>
  <c r="P220" i="2"/>
  <c r="BI218" i="2"/>
  <c r="BH218" i="2"/>
  <c r="BG218" i="2"/>
  <c r="BE218" i="2"/>
  <c r="T218" i="2"/>
  <c r="R218" i="2"/>
  <c r="P218" i="2"/>
  <c r="BI216" i="2"/>
  <c r="BH216" i="2"/>
  <c r="BG216" i="2"/>
  <c r="BE216" i="2"/>
  <c r="T216" i="2"/>
  <c r="R216" i="2"/>
  <c r="P216" i="2"/>
  <c r="BI209" i="2"/>
  <c r="BH209" i="2"/>
  <c r="BG209" i="2"/>
  <c r="BE209" i="2"/>
  <c r="T209" i="2"/>
  <c r="R209" i="2"/>
  <c r="P209" i="2"/>
  <c r="BI201" i="2"/>
  <c r="BH201" i="2"/>
  <c r="BG201" i="2"/>
  <c r="BE201" i="2"/>
  <c r="T201" i="2"/>
  <c r="R201" i="2"/>
  <c r="P201" i="2"/>
  <c r="BI194" i="2"/>
  <c r="BH194" i="2"/>
  <c r="BG194" i="2"/>
  <c r="BE194" i="2"/>
  <c r="T194" i="2"/>
  <c r="R194" i="2"/>
  <c r="P194" i="2"/>
  <c r="BI184" i="2"/>
  <c r="BH184" i="2"/>
  <c r="BG184" i="2"/>
  <c r="BE184" i="2"/>
  <c r="T184" i="2"/>
  <c r="R184" i="2"/>
  <c r="P184" i="2"/>
  <c r="BI178" i="2"/>
  <c r="BH178" i="2"/>
  <c r="BG178" i="2"/>
  <c r="BE178" i="2"/>
  <c r="T178" i="2"/>
  <c r="R178" i="2"/>
  <c r="P178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55" i="2"/>
  <c r="BH155" i="2"/>
  <c r="BG155" i="2"/>
  <c r="BE155" i="2"/>
  <c r="T155" i="2"/>
  <c r="R155" i="2"/>
  <c r="P155" i="2"/>
  <c r="J149" i="2"/>
  <c r="J148" i="2"/>
  <c r="F148" i="2"/>
  <c r="F146" i="2"/>
  <c r="E144" i="2"/>
  <c r="J92" i="2"/>
  <c r="J91" i="2"/>
  <c r="F91" i="2"/>
  <c r="F89" i="2"/>
  <c r="E87" i="2"/>
  <c r="J18" i="2"/>
  <c r="E18" i="2"/>
  <c r="F92" i="2" s="1"/>
  <c r="J17" i="2"/>
  <c r="J12" i="2"/>
  <c r="J146" i="2" s="1"/>
  <c r="E7" i="2"/>
  <c r="E85" i="2" s="1"/>
  <c r="L90" i="1"/>
  <c r="AM90" i="1"/>
  <c r="AM89" i="1"/>
  <c r="L89" i="1"/>
  <c r="AM87" i="1"/>
  <c r="L87" i="1"/>
  <c r="L85" i="1"/>
  <c r="L84" i="1"/>
  <c r="J2216" i="2"/>
  <c r="BK2114" i="2"/>
  <c r="J2097" i="2"/>
  <c r="J2018" i="2"/>
  <c r="BK1976" i="2"/>
  <c r="J1944" i="2"/>
  <c r="BK1926" i="2"/>
  <c r="BK1917" i="2"/>
  <c r="J1870" i="2"/>
  <c r="BK1851" i="2"/>
  <c r="J1826" i="2"/>
  <c r="J1812" i="2"/>
  <c r="BK1773" i="2"/>
  <c r="BK1757" i="2"/>
  <c r="BK1744" i="2"/>
  <c r="J1733" i="2"/>
  <c r="BK1687" i="2"/>
  <c r="BK1673" i="2"/>
  <c r="J1656" i="2"/>
  <c r="BK1627" i="2"/>
  <c r="BK1606" i="2"/>
  <c r="J1574" i="2"/>
  <c r="J1551" i="2"/>
  <c r="BK1492" i="2"/>
  <c r="J1484" i="2"/>
  <c r="J1408" i="2"/>
  <c r="BK1266" i="2"/>
  <c r="J1248" i="2"/>
  <c r="BK1192" i="2"/>
  <c r="BK1146" i="2"/>
  <c r="BK1017" i="2"/>
  <c r="BK1004" i="2"/>
  <c r="BK989" i="2"/>
  <c r="BK981" i="2"/>
  <c r="BK971" i="2"/>
  <c r="BK917" i="2"/>
  <c r="BK863" i="2"/>
  <c r="BK855" i="2"/>
  <c r="BK775" i="2"/>
  <c r="BK671" i="2"/>
  <c r="BK644" i="2"/>
  <c r="J629" i="2"/>
  <c r="BK593" i="2"/>
  <c r="J585" i="2"/>
  <c r="BK529" i="2"/>
  <c r="J517" i="2"/>
  <c r="J435" i="2"/>
  <c r="BK408" i="2"/>
  <c r="J378" i="2"/>
  <c r="J368" i="2"/>
  <c r="J320" i="2"/>
  <c r="BK296" i="2"/>
  <c r="BK279" i="2"/>
  <c r="J247" i="2"/>
  <c r="BK220" i="2"/>
  <c r="BK172" i="2"/>
  <c r="BK2212" i="2"/>
  <c r="J2159" i="2"/>
  <c r="J2029" i="2"/>
  <c r="J1975" i="2"/>
  <c r="J1962" i="2"/>
  <c r="BK1954" i="2"/>
  <c r="J1936" i="2"/>
  <c r="J1919" i="2"/>
  <c r="J1903" i="2"/>
  <c r="J1884" i="2"/>
  <c r="BK1869" i="2"/>
  <c r="J1863" i="2"/>
  <c r="BK1845" i="2"/>
  <c r="BK1826" i="2"/>
  <c r="BK1797" i="2"/>
  <c r="BK1766" i="2"/>
  <c r="J1760" i="2"/>
  <c r="J1744" i="2"/>
  <c r="J1735" i="2"/>
  <c r="BK1721" i="2"/>
  <c r="J1708" i="2"/>
  <c r="J1693" i="2"/>
  <c r="J1667" i="2"/>
  <c r="BK1655" i="2"/>
  <c r="BK1614" i="2"/>
  <c r="BK1557" i="2"/>
  <c r="J1549" i="2"/>
  <c r="BK1521" i="2"/>
  <c r="J1485" i="2"/>
  <c r="BK1425" i="2"/>
  <c r="J1282" i="2"/>
  <c r="J1250" i="2"/>
  <c r="J1192" i="2"/>
  <c r="J1171" i="2"/>
  <c r="J1109" i="2"/>
  <c r="J1070" i="2"/>
  <c r="J997" i="2"/>
  <c r="J958" i="2"/>
  <c r="J924" i="2"/>
  <c r="J889" i="2"/>
  <c r="J865" i="2"/>
  <c r="J851" i="2"/>
  <c r="BK808" i="2"/>
  <c r="J607" i="2"/>
  <c r="J581" i="2"/>
  <c r="BK536" i="2"/>
  <c r="BK472" i="2"/>
  <c r="BK462" i="2"/>
  <c r="J442" i="2"/>
  <c r="J402" i="2"/>
  <c r="BK381" i="2"/>
  <c r="BK352" i="2"/>
  <c r="J296" i="2"/>
  <c r="J285" i="2"/>
  <c r="BK277" i="2"/>
  <c r="BK230" i="2"/>
  <c r="J201" i="2"/>
  <c r="J2240" i="2"/>
  <c r="BK2159" i="2"/>
  <c r="BK2014" i="2"/>
  <c r="J1976" i="2"/>
  <c r="BK1972" i="2"/>
  <c r="J1963" i="2"/>
  <c r="BK1936" i="2"/>
  <c r="J1922" i="2"/>
  <c r="J1874" i="2"/>
  <c r="BK1863" i="2"/>
  <c r="BK1847" i="2"/>
  <c r="BK1823" i="2"/>
  <c r="J1797" i="2"/>
  <c r="BK1771" i="2"/>
  <c r="BK1758" i="2"/>
  <c r="J1743" i="2"/>
  <c r="J1727" i="2"/>
  <c r="BK1708" i="2"/>
  <c r="BK1664" i="2"/>
  <c r="J1649" i="2"/>
  <c r="BK1629" i="2"/>
  <c r="J1612" i="2"/>
  <c r="J1585" i="2"/>
  <c r="BK1563" i="2"/>
  <c r="J1540" i="2"/>
  <c r="BK1487" i="2"/>
  <c r="BK1481" i="2"/>
  <c r="J1280" i="2"/>
  <c r="BK1253" i="2"/>
  <c r="BK1204" i="2"/>
  <c r="BK1166" i="2"/>
  <c r="J1073" i="2"/>
  <c r="J1004" i="2"/>
  <c r="BK987" i="2"/>
  <c r="J983" i="2"/>
  <c r="J961" i="2"/>
  <c r="BK913" i="2"/>
  <c r="J895" i="2"/>
  <c r="J857" i="2"/>
  <c r="J773" i="2"/>
  <c r="BK660" i="2"/>
  <c r="BK632" i="2"/>
  <c r="J612" i="2"/>
  <c r="BK585" i="2"/>
  <c r="BK517" i="2"/>
  <c r="J466" i="2"/>
  <c r="BK435" i="2"/>
  <c r="J408" i="2"/>
  <c r="J388" i="2"/>
  <c r="J366" i="2"/>
  <c r="BK328" i="2"/>
  <c r="J292" i="2"/>
  <c r="J289" i="2"/>
  <c r="J266" i="2"/>
  <c r="BK240" i="2"/>
  <c r="J230" i="2"/>
  <c r="BK228" i="2"/>
  <c r="BK216" i="2"/>
  <c r="BK178" i="2"/>
  <c r="BK155" i="2"/>
  <c r="BK2324" i="2"/>
  <c r="J2321" i="2"/>
  <c r="BK2318" i="2"/>
  <c r="BK2315" i="2"/>
  <c r="BK2313" i="2"/>
  <c r="J2312" i="2"/>
  <c r="J2310" i="2"/>
  <c r="J2308" i="2"/>
  <c r="J2306" i="2"/>
  <c r="J2301" i="2"/>
  <c r="BK2292" i="2"/>
  <c r="BK2264" i="2"/>
  <c r="BK2258" i="2"/>
  <c r="BK2249" i="2"/>
  <c r="J2238" i="2"/>
  <c r="J2181" i="2"/>
  <c r="BK2112" i="2"/>
  <c r="J2090" i="2"/>
  <c r="J1972" i="2"/>
  <c r="J1958" i="2"/>
  <c r="BK1955" i="2"/>
  <c r="BK1929" i="2"/>
  <c r="J1918" i="2"/>
  <c r="BK1884" i="2"/>
  <c r="BK1870" i="2"/>
  <c r="J1847" i="2"/>
  <c r="BK1839" i="2"/>
  <c r="BK1829" i="2"/>
  <c r="J1771" i="2"/>
  <c r="J1747" i="2"/>
  <c r="BK1729" i="2"/>
  <c r="J1706" i="2"/>
  <c r="BK1657" i="2"/>
  <c r="J1646" i="2"/>
  <c r="BK1625" i="2"/>
  <c r="J1614" i="2"/>
  <c r="J1604" i="2"/>
  <c r="BK1555" i="2"/>
  <c r="BK1536" i="2"/>
  <c r="J1482" i="2"/>
  <c r="J1264" i="2"/>
  <c r="J1229" i="2"/>
  <c r="J1166" i="2"/>
  <c r="BK1059" i="2"/>
  <c r="J981" i="2"/>
  <c r="BK972" i="2"/>
  <c r="BK944" i="2"/>
  <c r="J913" i="2"/>
  <c r="BK885" i="2"/>
  <c r="J867" i="2"/>
  <c r="J855" i="2"/>
  <c r="J602" i="2"/>
  <c r="BK581" i="2"/>
  <c r="J554" i="2"/>
  <c r="BK527" i="2"/>
  <c r="J460" i="2"/>
  <c r="J433" i="2"/>
  <c r="BK410" i="2"/>
  <c r="BK388" i="2"/>
  <c r="BK368" i="2"/>
  <c r="J307" i="2"/>
  <c r="BK266" i="2"/>
  <c r="BK234" i="2"/>
  <c r="J209" i="2"/>
  <c r="J368" i="3"/>
  <c r="BK365" i="3"/>
  <c r="BK360" i="3"/>
  <c r="J357" i="3"/>
  <c r="J352" i="3"/>
  <c r="J340" i="3"/>
  <c r="J328" i="3"/>
  <c r="J318" i="3"/>
  <c r="J314" i="3"/>
  <c r="J305" i="3"/>
  <c r="BK300" i="3"/>
  <c r="J292" i="3"/>
  <c r="BK284" i="3"/>
  <c r="BK275" i="3"/>
  <c r="J267" i="3"/>
  <c r="J262" i="3"/>
  <c r="J250" i="3"/>
  <c r="BK245" i="3"/>
  <c r="J241" i="3"/>
  <c r="J231" i="3"/>
  <c r="J223" i="3"/>
  <c r="BK212" i="3"/>
  <c r="BK203" i="3"/>
  <c r="BK196" i="3"/>
  <c r="BK188" i="3"/>
  <c r="BK174" i="3"/>
  <c r="BK167" i="3"/>
  <c r="J161" i="3"/>
  <c r="BK152" i="3"/>
  <c r="BK139" i="3"/>
  <c r="J351" i="3"/>
  <c r="BK338" i="3"/>
  <c r="J330" i="3"/>
  <c r="J323" i="3"/>
  <c r="J319" i="3"/>
  <c r="BK309" i="3"/>
  <c r="BK303" i="3"/>
  <c r="J297" i="3"/>
  <c r="J289" i="3"/>
  <c r="BK271" i="3"/>
  <c r="BK260" i="3"/>
  <c r="BK254" i="3"/>
  <c r="BK249" i="3"/>
  <c r="BK239" i="3"/>
  <c r="J232" i="3"/>
  <c r="J216" i="3"/>
  <c r="J206" i="3"/>
  <c r="J203" i="3"/>
  <c r="BK198" i="3"/>
  <c r="J189" i="3"/>
  <c r="J174" i="3"/>
  <c r="BK162" i="3"/>
  <c r="BK155" i="3"/>
  <c r="BK148" i="3"/>
  <c r="J140" i="3"/>
  <c r="BK370" i="3"/>
  <c r="BK364" i="3"/>
  <c r="J355" i="3"/>
  <c r="BK344" i="3"/>
  <c r="BK339" i="3"/>
  <c r="J334" i="3"/>
  <c r="BK328" i="3"/>
  <c r="J317" i="3"/>
  <c r="BK311" i="3"/>
  <c r="BK304" i="3"/>
  <c r="BK292" i="3"/>
  <c r="J282" i="3"/>
  <c r="J275" i="3"/>
  <c r="J271" i="3"/>
  <c r="BK266" i="3"/>
  <c r="BK262" i="3"/>
  <c r="BK255" i="3"/>
  <c r="J251" i="3"/>
  <c r="J244" i="3"/>
  <c r="BK240" i="3"/>
  <c r="BK238" i="3"/>
  <c r="J235" i="3"/>
  <c r="J227" i="3"/>
  <c r="BK222" i="3"/>
  <c r="J218" i="3"/>
  <c r="J212" i="3"/>
  <c r="J201" i="3"/>
  <c r="J196" i="3"/>
  <c r="BK189" i="3"/>
  <c r="BK181" i="3"/>
  <c r="J173" i="3"/>
  <c r="J168" i="3"/>
  <c r="J157" i="3"/>
  <c r="J152" i="3"/>
  <c r="J144" i="3"/>
  <c r="BK372" i="3"/>
  <c r="J367" i="3"/>
  <c r="BK361" i="3"/>
  <c r="BK355" i="3"/>
  <c r="BK352" i="3"/>
  <c r="BK342" i="3"/>
  <c r="BK341" i="3"/>
  <c r="J339" i="3"/>
  <c r="J336" i="3"/>
  <c r="BK335" i="3"/>
  <c r="J329" i="3"/>
  <c r="J327" i="3"/>
  <c r="J326" i="3"/>
  <c r="J322" i="3"/>
  <c r="BK318" i="3"/>
  <c r="BK315" i="3"/>
  <c r="J311" i="3"/>
  <c r="BK302" i="3"/>
  <c r="J299" i="3"/>
  <c r="BK295" i="3"/>
  <c r="J293" i="3"/>
  <c r="J290" i="3"/>
  <c r="J285" i="3"/>
  <c r="J214" i="3"/>
  <c r="J208" i="3"/>
  <c r="BK206" i="3"/>
  <c r="BK200" i="3"/>
  <c r="J197" i="3"/>
  <c r="BK191" i="3"/>
  <c r="BK185" i="3"/>
  <c r="BK176" i="3"/>
  <c r="J171" i="3"/>
  <c r="J167" i="3"/>
  <c r="BK163" i="3"/>
  <c r="J153" i="3"/>
  <c r="J141" i="3"/>
  <c r="J317" i="4"/>
  <c r="BK312" i="4"/>
  <c r="J295" i="4"/>
  <c r="BK288" i="4"/>
  <c r="BK284" i="4"/>
  <c r="J282" i="4"/>
  <c r="J274" i="4"/>
  <c r="J271" i="4"/>
  <c r="J269" i="4"/>
  <c r="J264" i="4"/>
  <c r="BK260" i="4"/>
  <c r="J251" i="4"/>
  <c r="BK249" i="4"/>
  <c r="BK245" i="4"/>
  <c r="BK242" i="4"/>
  <c r="BK238" i="4"/>
  <c r="BK233" i="4"/>
  <c r="J227" i="4"/>
  <c r="J222" i="4"/>
  <c r="BK216" i="4"/>
  <c r="BK209" i="4"/>
  <c r="BK207" i="4"/>
  <c r="BK195" i="4"/>
  <c r="J182" i="4"/>
  <c r="BK176" i="4"/>
  <c r="BK172" i="4"/>
  <c r="BK167" i="4"/>
  <c r="BK163" i="4"/>
  <c r="J157" i="4"/>
  <c r="BK153" i="4"/>
  <c r="J151" i="4"/>
  <c r="BK319" i="4"/>
  <c r="BK317" i="4"/>
  <c r="J305" i="4"/>
  <c r="J299" i="4"/>
  <c r="BK293" i="4"/>
  <c r="J285" i="4"/>
  <c r="BK278" i="4"/>
  <c r="J272" i="4"/>
  <c r="BK268" i="4"/>
  <c r="J265" i="4"/>
  <c r="J258" i="4"/>
  <c r="BK256" i="4"/>
  <c r="J252" i="4"/>
  <c r="J247" i="4"/>
  <c r="J240" i="4"/>
  <c r="J235" i="4"/>
  <c r="BK229" i="4"/>
  <c r="J224" i="4"/>
  <c r="J221" i="4"/>
  <c r="BK214" i="4"/>
  <c r="J212" i="4"/>
  <c r="J204" i="4"/>
  <c r="BK202" i="4"/>
  <c r="J199" i="4"/>
  <c r="J193" i="4"/>
  <c r="J190" i="4"/>
  <c r="J186" i="4"/>
  <c r="J176" i="4"/>
  <c r="BK171" i="4"/>
  <c r="BK166" i="4"/>
  <c r="BK162" i="4"/>
  <c r="BK156" i="4"/>
  <c r="BK151" i="4"/>
  <c r="BK148" i="4"/>
  <c r="BK144" i="4"/>
  <c r="J318" i="4"/>
  <c r="J313" i="4"/>
  <c r="J308" i="4"/>
  <c r="J301" i="4"/>
  <c r="J296" i="4"/>
  <c r="BK283" i="4"/>
  <c r="J280" i="4"/>
  <c r="J276" i="4"/>
  <c r="BK271" i="4"/>
  <c r="J259" i="4"/>
  <c r="BK247" i="4"/>
  <c r="J241" i="4"/>
  <c r="J233" i="4"/>
  <c r="BK224" i="4"/>
  <c r="BK222" i="4"/>
  <c r="J214" i="4"/>
  <c r="BK210" i="4"/>
  <c r="BK201" i="4"/>
  <c r="BK196" i="4"/>
  <c r="BK187" i="4"/>
  <c r="J185" i="4"/>
  <c r="BK170" i="4"/>
  <c r="J144" i="4"/>
  <c r="BK140" i="4"/>
  <c r="BK313" i="4"/>
  <c r="BK301" i="4"/>
  <c r="J294" i="4"/>
  <c r="J289" i="4"/>
  <c r="BK282" i="4"/>
  <c r="J267" i="4"/>
  <c r="J257" i="4"/>
  <c r="BK248" i="4"/>
  <c r="BK239" i="4"/>
  <c r="BK228" i="4"/>
  <c r="J218" i="4"/>
  <c r="J206" i="4"/>
  <c r="BK199" i="4"/>
  <c r="BK193" i="4"/>
  <c r="BK169" i="4"/>
  <c r="J153" i="4"/>
  <c r="J146" i="4"/>
  <c r="J138" i="4"/>
  <c r="BK143" i="5"/>
  <c r="BK131" i="5"/>
  <c r="J151" i="5"/>
  <c r="J147" i="5"/>
  <c r="J141" i="5"/>
  <c r="BK132" i="5"/>
  <c r="J150" i="5"/>
  <c r="J142" i="5"/>
  <c r="J137" i="5"/>
  <c r="BK141" i="5"/>
  <c r="BK134" i="5"/>
  <c r="BK162" i="6"/>
  <c r="J156" i="6"/>
  <c r="J148" i="6"/>
  <c r="J138" i="6"/>
  <c r="BK129" i="6"/>
  <c r="BK160" i="6"/>
  <c r="J152" i="6"/>
  <c r="BK147" i="6"/>
  <c r="BK138" i="6"/>
  <c r="BK130" i="6"/>
  <c r="BK158" i="6"/>
  <c r="BK150" i="6"/>
  <c r="J145" i="6"/>
  <c r="J137" i="6"/>
  <c r="J133" i="6"/>
  <c r="BK141" i="6"/>
  <c r="J136" i="6"/>
  <c r="J224" i="7"/>
  <c r="BK213" i="7"/>
  <c r="BK203" i="7"/>
  <c r="BK199" i="7"/>
  <c r="J186" i="7"/>
  <c r="J182" i="7"/>
  <c r="BK178" i="7"/>
  <c r="BK161" i="7"/>
  <c r="J156" i="7"/>
  <c r="J152" i="7"/>
  <c r="BK147" i="7"/>
  <c r="J143" i="7"/>
  <c r="J133" i="7"/>
  <c r="J230" i="7"/>
  <c r="J226" i="7"/>
  <c r="J215" i="7"/>
  <c r="BK206" i="7"/>
  <c r="J198" i="7"/>
  <c r="BK194" i="7"/>
  <c r="J189" i="7"/>
  <c r="J179" i="7"/>
  <c r="J174" i="7"/>
  <c r="BK167" i="7"/>
  <c r="BK156" i="7"/>
  <c r="BK144" i="7"/>
  <c r="J137" i="7"/>
  <c r="J131" i="7"/>
  <c r="J219" i="7"/>
  <c r="BK208" i="7"/>
  <c r="J196" i="7"/>
  <c r="BK187" i="7"/>
  <c r="J176" i="7"/>
  <c r="J171" i="7"/>
  <c r="BK164" i="7"/>
  <c r="BK152" i="7"/>
  <c r="J147" i="7"/>
  <c r="J140" i="7"/>
  <c r="BK130" i="7"/>
  <c r="J174" i="8"/>
  <c r="BK166" i="8"/>
  <c r="J162" i="8"/>
  <c r="BK155" i="8"/>
  <c r="BK149" i="8"/>
  <c r="J143" i="8"/>
  <c r="BK138" i="8"/>
  <c r="J134" i="8"/>
  <c r="BK128" i="8"/>
  <c r="J172" i="8"/>
  <c r="J166" i="8"/>
  <c r="BK163" i="8"/>
  <c r="BK159" i="8"/>
  <c r="J153" i="8"/>
  <c r="BK179" i="8"/>
  <c r="BK174" i="8"/>
  <c r="J167" i="8"/>
  <c r="BK158" i="8"/>
  <c r="J156" i="8"/>
  <c r="J149" i="8"/>
  <c r="BK147" i="8"/>
  <c r="BK142" i="8"/>
  <c r="J140" i="8"/>
  <c r="BK135" i="8"/>
  <c r="J132" i="8"/>
  <c r="J129" i="8"/>
  <c r="J289" i="9"/>
  <c r="BK283" i="9"/>
  <c r="J274" i="9"/>
  <c r="J268" i="9"/>
  <c r="BK257" i="9"/>
  <c r="J250" i="9"/>
  <c r="J244" i="9"/>
  <c r="BK229" i="9"/>
  <c r="J219" i="9"/>
  <c r="BK214" i="9"/>
  <c r="BK201" i="9"/>
  <c r="BK191" i="9"/>
  <c r="BK181" i="9"/>
  <c r="BK175" i="9"/>
  <c r="J170" i="9"/>
  <c r="J162" i="9"/>
  <c r="BK153" i="9"/>
  <c r="J290" i="9"/>
  <c r="BK272" i="9"/>
  <c r="BK269" i="9"/>
  <c r="J263" i="9"/>
  <c r="J243" i="9"/>
  <c r="J232" i="9"/>
  <c r="BK225" i="9"/>
  <c r="BK217" i="9"/>
  <c r="J208" i="9"/>
  <c r="BK197" i="9"/>
  <c r="BK187" i="9"/>
  <c r="BK180" i="9"/>
  <c r="BK170" i="9"/>
  <c r="BK163" i="9"/>
  <c r="J160" i="9"/>
  <c r="J146" i="9"/>
  <c r="J284" i="9"/>
  <c r="J280" i="9"/>
  <c r="BK274" i="9"/>
  <c r="BK262" i="9"/>
  <c r="J255" i="9"/>
  <c r="BK250" i="9"/>
  <c r="J241" i="9"/>
  <c r="BK231" i="9"/>
  <c r="BK219" i="9"/>
  <c r="J210" i="9"/>
  <c r="J203" i="9"/>
  <c r="BK196" i="9"/>
  <c r="J187" i="9"/>
  <c r="J172" i="9"/>
  <c r="BK161" i="9"/>
  <c r="J156" i="9"/>
  <c r="BK144" i="9"/>
  <c r="BK289" i="9"/>
  <c r="BK280" i="9"/>
  <c r="J265" i="9"/>
  <c r="J257" i="9"/>
  <c r="BK247" i="9"/>
  <c r="BK242" i="9"/>
  <c r="BK237" i="9"/>
  <c r="BK221" i="9"/>
  <c r="BK215" i="9"/>
  <c r="BK209" i="9"/>
  <c r="BK198" i="9"/>
  <c r="J192" i="9"/>
  <c r="J178" i="9"/>
  <c r="J154" i="9"/>
  <c r="J151" i="9"/>
  <c r="J144" i="9"/>
  <c r="BK221" i="10"/>
  <c r="BK217" i="10"/>
  <c r="BK213" i="10"/>
  <c r="BK207" i="10"/>
  <c r="J196" i="10"/>
  <c r="BK189" i="10"/>
  <c r="J177" i="10"/>
  <c r="BK166" i="10"/>
  <c r="BK156" i="10"/>
  <c r="BK143" i="10"/>
  <c r="J138" i="10"/>
  <c r="J133" i="10"/>
  <c r="BK222" i="10"/>
  <c r="J216" i="10"/>
  <c r="BK206" i="10"/>
  <c r="BK201" i="10"/>
  <c r="BK195" i="10"/>
  <c r="BK190" i="10"/>
  <c r="J185" i="10"/>
  <c r="BK178" i="10"/>
  <c r="BK170" i="10"/>
  <c r="J156" i="10"/>
  <c r="J147" i="10"/>
  <c r="J143" i="10"/>
  <c r="J135" i="10"/>
  <c r="J214" i="10"/>
  <c r="BK205" i="10"/>
  <c r="J195" i="10"/>
  <c r="BK187" i="10"/>
  <c r="BK174" i="10"/>
  <c r="BK164" i="10"/>
  <c r="J155" i="10"/>
  <c r="J151" i="10"/>
  <c r="J137" i="10"/>
  <c r="BK224" i="10"/>
  <c r="J218" i="10"/>
  <c r="BK214" i="10"/>
  <c r="BK210" i="10"/>
  <c r="BK204" i="10"/>
  <c r="BK196" i="10"/>
  <c r="J187" i="10"/>
  <c r="J183" i="10"/>
  <c r="J175" i="10"/>
  <c r="J167" i="10"/>
  <c r="BK160" i="10"/>
  <c r="BK151" i="10"/>
  <c r="BK145" i="10"/>
  <c r="BK131" i="10"/>
  <c r="J193" i="11"/>
  <c r="BK187" i="11"/>
  <c r="BK175" i="11"/>
  <c r="BK162" i="11"/>
  <c r="BK152" i="11"/>
  <c r="BK142" i="11"/>
  <c r="BK135" i="11"/>
  <c r="J199" i="11"/>
  <c r="J187" i="11"/>
  <c r="J183" i="11"/>
  <c r="BK174" i="11"/>
  <c r="BK163" i="11"/>
  <c r="BK156" i="11"/>
  <c r="BK150" i="11"/>
  <c r="J144" i="11"/>
  <c r="J139" i="11"/>
  <c r="J206" i="11"/>
  <c r="J200" i="11"/>
  <c r="J195" i="11"/>
  <c r="J186" i="11"/>
  <c r="J175" i="11"/>
  <c r="J169" i="11"/>
  <c r="J161" i="11"/>
  <c r="BK145" i="11"/>
  <c r="J140" i="11"/>
  <c r="BK208" i="11"/>
  <c r="J201" i="11"/>
  <c r="BK196" i="11"/>
  <c r="J188" i="11"/>
  <c r="BK171" i="11"/>
  <c r="BK161" i="11"/>
  <c r="BK147" i="11"/>
  <c r="J145" i="12"/>
  <c r="J137" i="12"/>
  <c r="J133" i="12"/>
  <c r="J143" i="12"/>
  <c r="J130" i="12"/>
  <c r="BK138" i="12"/>
  <c r="BK141" i="12"/>
  <c r="J135" i="12"/>
  <c r="BK203" i="14"/>
  <c r="BK192" i="14"/>
  <c r="BK176" i="14"/>
  <c r="J168" i="14"/>
  <c r="BK157" i="14"/>
  <c r="J149" i="14"/>
  <c r="J144" i="14"/>
  <c r="J138" i="14"/>
  <c r="J198" i="14"/>
  <c r="BK185" i="14"/>
  <c r="J175" i="14"/>
  <c r="BK166" i="14"/>
  <c r="J159" i="14"/>
  <c r="BK154" i="14"/>
  <c r="BK146" i="14"/>
  <c r="BK136" i="14"/>
  <c r="BK206" i="14"/>
  <c r="BK191" i="14"/>
  <c r="BK184" i="14"/>
  <c r="J176" i="14"/>
  <c r="BK168" i="14"/>
  <c r="J157" i="14"/>
  <c r="BK149" i="14"/>
  <c r="BK138" i="14"/>
  <c r="BK133" i="14"/>
  <c r="J200" i="14"/>
  <c r="J196" i="14"/>
  <c r="BK189" i="14"/>
  <c r="BK182" i="14"/>
  <c r="J177" i="14"/>
  <c r="J170" i="14"/>
  <c r="BK160" i="14"/>
  <c r="BK143" i="14"/>
  <c r="BK140" i="14"/>
  <c r="BK131" i="14"/>
  <c r="BK2218" i="2"/>
  <c r="J2124" i="2"/>
  <c r="BK2103" i="2"/>
  <c r="J2014" i="2"/>
  <c r="J1969" i="2"/>
  <c r="J1955" i="2"/>
  <c r="BK1920" i="2"/>
  <c r="J1908" i="2"/>
  <c r="J1877" i="2"/>
  <c r="J1862" i="2"/>
  <c r="BK1828" i="2"/>
  <c r="J1823" i="2"/>
  <c r="BK1793" i="2"/>
  <c r="J1766" i="2"/>
  <c r="J1756" i="2"/>
  <c r="BK1743" i="2"/>
  <c r="J1729" i="2"/>
  <c r="J1690" i="2"/>
  <c r="BK1667" i="2"/>
  <c r="J1655" i="2"/>
  <c r="J1623" i="2"/>
  <c r="BK1585" i="2"/>
  <c r="J1579" i="2"/>
  <c r="BK1553" i="2"/>
  <c r="BK1495" i="2"/>
  <c r="J1481" i="2"/>
  <c r="BK1329" i="2"/>
  <c r="BK1272" i="2"/>
  <c r="BK1250" i="2"/>
  <c r="BK1216" i="2"/>
  <c r="J1175" i="2"/>
  <c r="J1052" i="2"/>
  <c r="J993" i="2"/>
  <c r="J987" i="2"/>
  <c r="BK980" i="2"/>
  <c r="BK949" i="2"/>
  <c r="J869" i="2"/>
  <c r="J853" i="2"/>
  <c r="J841" i="2"/>
  <c r="J712" i="2"/>
  <c r="J646" i="2"/>
  <c r="J630" i="2"/>
  <c r="BK597" i="2"/>
  <c r="BK587" i="2"/>
  <c r="BK554" i="2"/>
  <c r="J527" i="2"/>
  <c r="J470" i="2"/>
  <c r="BK442" i="2"/>
  <c r="J412" i="2"/>
  <c r="BK406" i="2"/>
  <c r="BK374" i="2"/>
  <c r="BK366" i="2"/>
  <c r="BK307" i="2"/>
  <c r="BK285" i="2"/>
  <c r="J240" i="2"/>
  <c r="BK201" i="2"/>
  <c r="J170" i="2"/>
  <c r="BK2210" i="2"/>
  <c r="BK2105" i="2"/>
  <c r="J1986" i="2"/>
  <c r="BK1971" i="2"/>
  <c r="J1957" i="2"/>
  <c r="J1946" i="2"/>
  <c r="J1931" i="2"/>
  <c r="J1902" i="2"/>
  <c r="BK1882" i="2"/>
  <c r="J1872" i="2"/>
  <c r="BK1864" i="2"/>
  <c r="J1849" i="2"/>
  <c r="J1828" i="2"/>
  <c r="BK1820" i="2"/>
  <c r="BK1786" i="2"/>
  <c r="J1763" i="2"/>
  <c r="BK1750" i="2"/>
  <c r="BK1741" i="2"/>
  <c r="BK1731" i="2"/>
  <c r="J1716" i="2"/>
  <c r="BK1704" i="2"/>
  <c r="BK1690" i="2"/>
  <c r="J1665" i="2"/>
  <c r="J1629" i="2"/>
  <c r="J1583" i="2"/>
  <c r="BK1559" i="2"/>
  <c r="BK1540" i="2"/>
  <c r="J1515" i="2"/>
  <c r="BK1458" i="2"/>
  <c r="BK1427" i="2"/>
  <c r="BK1259" i="2"/>
  <c r="BK1246" i="2"/>
  <c r="J1204" i="2"/>
  <c r="BK1163" i="2"/>
  <c r="BK1083" i="2"/>
  <c r="J1059" i="2"/>
  <c r="J989" i="2"/>
  <c r="BK967" i="2"/>
  <c r="J938" i="2"/>
  <c r="J899" i="2"/>
  <c r="BK867" i="2"/>
  <c r="BK848" i="2"/>
  <c r="BK773" i="2"/>
  <c r="BK602" i="2"/>
  <c r="BK552" i="2"/>
  <c r="BK509" i="2"/>
  <c r="BK466" i="2"/>
  <c r="BK460" i="2"/>
  <c r="BK439" i="2"/>
  <c r="BK413" i="2"/>
  <c r="BK391" i="2"/>
  <c r="BK362" i="2"/>
  <c r="J318" i="2"/>
  <c r="BK291" i="2"/>
  <c r="BK247" i="2"/>
  <c r="J222" i="2"/>
  <c r="J155" i="2"/>
  <c r="J2236" i="2"/>
  <c r="J2103" i="2"/>
  <c r="BK1979" i="2"/>
  <c r="BK1973" i="2"/>
  <c r="BK1966" i="2"/>
  <c r="BK1958" i="2"/>
  <c r="BK1931" i="2"/>
  <c r="J1920" i="2"/>
  <c r="J1868" i="2"/>
  <c r="BK1862" i="2"/>
  <c r="J1843" i="2"/>
  <c r="J1839" i="2"/>
  <c r="BK1800" i="2"/>
  <c r="J1788" i="2"/>
  <c r="J1751" i="2"/>
  <c r="J1731" i="2"/>
  <c r="BK1711" i="2"/>
  <c r="BK1675" i="2"/>
  <c r="BK1651" i="2"/>
  <c r="BK1634" i="2"/>
  <c r="BK1610" i="2"/>
  <c r="BK1581" i="2"/>
  <c r="BK1551" i="2"/>
  <c r="BK1515" i="2"/>
  <c r="BK1484" i="2"/>
  <c r="J1458" i="2"/>
  <c r="J1266" i="2"/>
  <c r="J1227" i="2"/>
  <c r="BK1175" i="2"/>
  <c r="J1093" i="2"/>
  <c r="J1050" i="2"/>
  <c r="BK993" i="2"/>
  <c r="J973" i="2"/>
  <c r="BK956" i="2"/>
  <c r="J905" i="2"/>
  <c r="J883" i="2"/>
  <c r="BK841" i="2"/>
  <c r="J716" i="2"/>
  <c r="J644" i="2"/>
  <c r="BK629" i="2"/>
  <c r="J587" i="2"/>
  <c r="BK525" i="2"/>
  <c r="BK511" i="2"/>
  <c r="J439" i="2"/>
  <c r="BK402" i="2"/>
  <c r="J376" i="2"/>
  <c r="BK331" i="2"/>
  <c r="BK320" i="2"/>
  <c r="BK222" i="2"/>
  <c r="BK168" i="2"/>
  <c r="J2330" i="2"/>
  <c r="BK2321" i="2"/>
  <c r="J2319" i="2"/>
  <c r="J2315" i="2"/>
  <c r="J2314" i="2"/>
  <c r="BK2312" i="2"/>
  <c r="J2311" i="2"/>
  <c r="BK2308" i="2"/>
  <c r="BK2306" i="2"/>
  <c r="BK2301" i="2"/>
  <c r="J2292" i="2"/>
  <c r="BK2261" i="2"/>
  <c r="BK2255" i="2"/>
  <c r="J2242" i="2"/>
  <c r="J2212" i="2"/>
  <c r="J2114" i="2"/>
  <c r="BK2097" i="2"/>
  <c r="BK1986" i="2"/>
  <c r="BK1968" i="2"/>
  <c r="BK1957" i="2"/>
  <c r="BK1944" i="2"/>
  <c r="J1926" i="2"/>
  <c r="J1909" i="2"/>
  <c r="BK1877" i="2"/>
  <c r="J1867" i="2"/>
  <c r="J1851" i="2"/>
  <c r="BK1843" i="2"/>
  <c r="J1833" i="2"/>
  <c r="J1825" i="2"/>
  <c r="J1758" i="2"/>
  <c r="J1739" i="2"/>
  <c r="BK1725" i="2"/>
  <c r="BK1699" i="2"/>
  <c r="BK1656" i="2"/>
  <c r="J1634" i="2"/>
  <c r="BK1621" i="2"/>
  <c r="J1608" i="2"/>
  <c r="J1559" i="2"/>
  <c r="BK1543" i="2"/>
  <c r="J1521" i="2"/>
  <c r="J1435" i="2"/>
  <c r="J1253" i="2"/>
  <c r="BK1227" i="2"/>
  <c r="BK1140" i="2"/>
  <c r="BK1050" i="2"/>
  <c r="BK973" i="2"/>
  <c r="BK954" i="2"/>
  <c r="BK924" i="2"/>
  <c r="BK895" i="2"/>
  <c r="J868" i="2"/>
  <c r="J859" i="2"/>
  <c r="BK712" i="2"/>
  <c r="BK583" i="2"/>
  <c r="BK558" i="2"/>
  <c r="BK534" i="2"/>
  <c r="BK468" i="2"/>
  <c r="BK445" i="2"/>
  <c r="BK432" i="2"/>
  <c r="J406" i="2"/>
  <c r="BK378" i="2"/>
  <c r="J372" i="2"/>
  <c r="J331" i="2"/>
  <c r="J282" i="2"/>
  <c r="J252" i="2"/>
  <c r="J228" i="2"/>
  <c r="J178" i="2"/>
  <c r="BK367" i="3"/>
  <c r="J363" i="3"/>
  <c r="BK359" i="3"/>
  <c r="BK354" i="3"/>
  <c r="BK346" i="3"/>
  <c r="BK337" i="3"/>
  <c r="BK332" i="3"/>
  <c r="BK323" i="3"/>
  <c r="BK317" i="3"/>
  <c r="BK308" i="3"/>
  <c r="J303" i="3"/>
  <c r="BK297" i="3"/>
  <c r="J288" i="3"/>
  <c r="J280" i="3"/>
  <c r="BK273" i="3"/>
  <c r="J266" i="3"/>
  <c r="BK257" i="3"/>
  <c r="BK248" i="3"/>
  <c r="J243" i="3"/>
  <c r="J234" i="3"/>
  <c r="J229" i="3"/>
  <c r="BK221" i="3"/>
  <c r="BK211" i="3"/>
  <c r="J202" i="3"/>
  <c r="J195" i="3"/>
  <c r="J185" i="3"/>
  <c r="J175" i="3"/>
  <c r="BK169" i="3"/>
  <c r="J163" i="3"/>
  <c r="J156" i="3"/>
  <c r="BK142" i="3"/>
  <c r="J136" i="3"/>
  <c r="BK353" i="3"/>
  <c r="J346" i="3"/>
  <c r="BK333" i="3"/>
  <c r="BK326" i="3"/>
  <c r="BK320" i="3"/>
  <c r="BK307" i="3"/>
  <c r="J300" i="3"/>
  <c r="BK291" i="3"/>
  <c r="BK285" i="3"/>
  <c r="BK263" i="3"/>
  <c r="J257" i="3"/>
  <c r="BK250" i="3"/>
  <c r="J245" i="3"/>
  <c r="BK235" i="3"/>
  <c r="BK227" i="3"/>
  <c r="BK218" i="3"/>
  <c r="BK209" i="3"/>
  <c r="J204" i="3"/>
  <c r="J200" i="3"/>
  <c r="BK190" i="3"/>
  <c r="J176" i="3"/>
  <c r="BK165" i="3"/>
  <c r="J160" i="3"/>
  <c r="J154" i="3"/>
  <c r="BK146" i="3"/>
  <c r="BK141" i="3"/>
  <c r="BK371" i="3"/>
  <c r="J365" i="3"/>
  <c r="J360" i="3"/>
  <c r="J348" i="3"/>
  <c r="J341" i="3"/>
  <c r="J335" i="3"/>
  <c r="BK329" i="3"/>
  <c r="J320" i="3"/>
  <c r="J313" i="3"/>
  <c r="J307" i="3"/>
  <c r="BK293" i="3"/>
  <c r="BK288" i="3"/>
  <c r="J278" i="3"/>
  <c r="J272" i="3"/>
  <c r="BK269" i="3"/>
  <c r="J198" i="4"/>
  <c r="J180" i="4"/>
  <c r="J169" i="4"/>
  <c r="BK142" i="4"/>
  <c r="J307" i="4"/>
  <c r="BK299" i="4"/>
  <c r="J292" i="4"/>
  <c r="BK285" i="4"/>
  <c r="BK266" i="4"/>
  <c r="J260" i="4"/>
  <c r="BK251" i="4"/>
  <c r="BK243" i="4"/>
  <c r="J238" i="4"/>
  <c r="BK235" i="4"/>
  <c r="J215" i="4"/>
  <c r="J205" i="4"/>
  <c r="J194" i="4"/>
  <c r="J183" i="4"/>
  <c r="J152" i="4"/>
  <c r="J145" i="4"/>
  <c r="BK147" i="5"/>
  <c r="BK133" i="5"/>
  <c r="J128" i="5"/>
  <c r="J144" i="5"/>
  <c r="BK137" i="5"/>
  <c r="J130" i="5"/>
  <c r="J140" i="5"/>
  <c r="J129" i="5"/>
  <c r="BK140" i="5"/>
  <c r="J131" i="5"/>
  <c r="J158" i="6"/>
  <c r="BK152" i="6"/>
  <c r="J141" i="6"/>
  <c r="J128" i="6"/>
  <c r="BK159" i="6"/>
  <c r="J150" i="6"/>
  <c r="BK142" i="6"/>
  <c r="BK133" i="6"/>
  <c r="J162" i="6"/>
  <c r="BK151" i="6"/>
  <c r="J144" i="6"/>
  <c r="BK136" i="6"/>
  <c r="J130" i="6"/>
  <c r="J139" i="6"/>
  <c r="BK132" i="6"/>
  <c r="BK222" i="7"/>
  <c r="BK211" i="7"/>
  <c r="J201" i="7"/>
  <c r="BK198" i="7"/>
  <c r="J183" i="7"/>
  <c r="BK174" i="7"/>
  <c r="J160" i="7"/>
  <c r="J155" i="7"/>
  <c r="BK150" i="7"/>
  <c r="J146" i="7"/>
  <c r="J141" i="7"/>
  <c r="J138" i="7"/>
  <c r="BK230" i="7"/>
  <c r="BK224" i="7"/>
  <c r="BK218" i="7"/>
  <c r="J208" i="7"/>
  <c r="J199" i="7"/>
  <c r="J195" i="7"/>
  <c r="BK190" i="7"/>
  <c r="BK186" i="7"/>
  <c r="J177" i="7"/>
  <c r="J169" i="7"/>
  <c r="BK160" i="7"/>
  <c r="BK146" i="7"/>
  <c r="J139" i="7"/>
  <c r="J135" i="7"/>
  <c r="J222" i="7"/>
  <c r="BK210" i="7"/>
  <c r="BK205" i="7"/>
  <c r="J194" i="7"/>
  <c r="BK185" i="7"/>
  <c r="J173" i="7"/>
  <c r="J170" i="7"/>
  <c r="J158" i="7"/>
  <c r="BK151" i="7"/>
  <c r="BK145" i="7"/>
  <c r="BK138" i="7"/>
  <c r="BK180" i="8"/>
  <c r="BK172" i="8"/>
  <c r="J161" i="8"/>
  <c r="J154" i="8"/>
  <c r="J147" i="8"/>
  <c r="BK140" i="8"/>
  <c r="J135" i="8"/>
  <c r="J131" i="8"/>
  <c r="J173" i="8"/>
  <c r="J165" i="8"/>
  <c r="J160" i="8"/>
  <c r="BK157" i="8"/>
  <c r="J151" i="8"/>
  <c r="BK176" i="8"/>
  <c r="J169" i="8"/>
  <c r="BK161" i="8"/>
  <c r="BK150" i="8"/>
  <c r="J148" i="8"/>
  <c r="BK144" i="8"/>
  <c r="BK139" i="8"/>
  <c r="J136" i="8"/>
  <c r="BK130" i="8"/>
  <c r="J291" i="9"/>
  <c r="J287" i="9"/>
  <c r="J278" i="9"/>
  <c r="J269" i="9"/>
  <c r="J262" i="9"/>
  <c r="BK253" i="9"/>
  <c r="BK246" i="9"/>
  <c r="BK240" i="9"/>
  <c r="BK226" i="9"/>
  <c r="BK218" i="9"/>
  <c r="J212" i="9"/>
  <c r="BK200" i="9"/>
  <c r="BK190" i="9"/>
  <c r="J180" i="9"/>
  <c r="BK174" i="9"/>
  <c r="J166" i="9"/>
  <c r="BK158" i="9"/>
  <c r="BK146" i="9"/>
  <c r="J275" i="9"/>
  <c r="BK265" i="9"/>
  <c r="BK249" i="9"/>
  <c r="BK234" i="9"/>
  <c r="BK227" i="9"/>
  <c r="J221" i="9"/>
  <c r="BK216" i="9"/>
  <c r="J186" i="9"/>
  <c r="BK178" i="9"/>
  <c r="BK166" i="9"/>
  <c r="BK162" i="9"/>
  <c r="J148" i="9"/>
  <c r="J288" i="9"/>
  <c r="J282" i="9"/>
  <c r="J276" i="9"/>
  <c r="BK267" i="9"/>
  <c r="J258" i="9"/>
  <c r="J254" i="9"/>
  <c r="J242" i="9"/>
  <c r="J237" i="9"/>
  <c r="J227" i="9"/>
  <c r="BK212" i="9"/>
  <c r="BK205" i="9"/>
  <c r="BK193" i="9"/>
  <c r="J175" i="9"/>
  <c r="BK171" i="9"/>
  <c r="BK160" i="9"/>
  <c r="BK154" i="9"/>
  <c r="J293" i="9"/>
  <c r="BK284" i="9"/>
  <c r="J279" i="9"/>
  <c r="BK259" i="9"/>
  <c r="J251" i="9"/>
  <c r="BK244" i="9"/>
  <c r="BK232" i="9"/>
  <c r="J222" i="9"/>
  <c r="J216" i="9"/>
  <c r="J205" i="9"/>
  <c r="J200" i="9"/>
  <c r="J194" i="9"/>
  <c r="BK177" i="9"/>
  <c r="J165" i="9"/>
  <c r="J152" i="9"/>
  <c r="J147" i="9"/>
  <c r="BK223" i="10"/>
  <c r="J219" i="10"/>
  <c r="J215" i="10"/>
  <c r="BK199" i="10"/>
  <c r="BK194" i="10"/>
  <c r="J178" i="10"/>
  <c r="J158" i="10"/>
  <c r="BK147" i="10"/>
  <c r="J139" i="10"/>
  <c r="BK226" i="10"/>
  <c r="BK219" i="10"/>
  <c r="BK209" i="10"/>
  <c r="J204" i="10"/>
  <c r="BK200" i="10"/>
  <c r="BK193" i="10"/>
  <c r="BK188" i="10"/>
  <c r="J184" i="10"/>
  <c r="BK179" i="10"/>
  <c r="J164" i="10"/>
  <c r="BK154" i="10"/>
  <c r="J144" i="10"/>
  <c r="J223" i="10"/>
  <c r="BK212" i="10"/>
  <c r="J200" i="10"/>
  <c r="J190" i="10"/>
  <c r="J182" i="10"/>
  <c r="J172" i="10"/>
  <c r="BK163" i="10"/>
  <c r="J154" i="10"/>
  <c r="BK148" i="10"/>
  <c r="BK136" i="10"/>
  <c r="J222" i="10"/>
  <c r="J212" i="10"/>
  <c r="J205" i="10"/>
  <c r="J201" i="10"/>
  <c r="BK191" i="10"/>
  <c r="BK182" i="10"/>
  <c r="J170" i="10"/>
  <c r="BK158" i="10"/>
  <c r="BK153" i="10"/>
  <c r="BK149" i="10"/>
  <c r="BK142" i="10"/>
  <c r="BK207" i="11"/>
  <c r="BK191" i="11"/>
  <c r="J181" i="11"/>
  <c r="BK172" i="11"/>
  <c r="BK160" i="11"/>
  <c r="BK148" i="11"/>
  <c r="J138" i="11"/>
  <c r="BK201" i="11"/>
  <c r="BK193" i="11"/>
  <c r="BK185" i="11"/>
  <c r="BK180" i="11"/>
  <c r="BK169" i="11"/>
  <c r="J160" i="11"/>
  <c r="J155" i="11"/>
  <c r="J147" i="11"/>
  <c r="J141" i="11"/>
  <c r="BK136" i="11"/>
  <c r="J204" i="11"/>
  <c r="J198" i="11"/>
  <c r="J191" i="11"/>
  <c r="J176" i="11"/>
  <c r="BK170" i="11"/>
  <c r="BK155" i="11"/>
  <c r="J142" i="11"/>
  <c r="BK138" i="11"/>
  <c r="BK204" i="11"/>
  <c r="BK198" i="11"/>
  <c r="BK190" i="11"/>
  <c r="J177" i="11"/>
  <c r="J170" i="11"/>
  <c r="J156" i="11"/>
  <c r="BK146" i="11"/>
  <c r="BK142" i="12"/>
  <c r="BK134" i="12"/>
  <c r="J141" i="12"/>
  <c r="J139" i="12"/>
  <c r="BK130" i="12"/>
  <c r="BK136" i="12"/>
  <c r="BK129" i="12"/>
  <c r="F37" i="13"/>
  <c r="BD108" i="1" s="1"/>
  <c r="BK204" i="14"/>
  <c r="BK196" i="14"/>
  <c r="J186" i="14"/>
  <c r="J172" i="14"/>
  <c r="J163" i="14"/>
  <c r="J155" i="14"/>
  <c r="J148" i="14"/>
  <c r="J143" i="14"/>
  <c r="J135" i="14"/>
  <c r="BK195" i="14"/>
  <c r="J181" i="14"/>
  <c r="BK173" i="14"/>
  <c r="BK164" i="14"/>
  <c r="BK156" i="14"/>
  <c r="BK148" i="14"/>
  <c r="J141" i="14"/>
  <c r="J132" i="14"/>
  <c r="J203" i="14"/>
  <c r="BK188" i="14"/>
  <c r="J183" i="14"/>
  <c r="J173" i="14"/>
  <c r="J167" i="14"/>
  <c r="BK153" i="14"/>
  <c r="BK142" i="14"/>
  <c r="BK135" i="14"/>
  <c r="BK129" i="14"/>
  <c r="J195" i="14"/>
  <c r="J184" i="14"/>
  <c r="J180" i="14"/>
  <c r="J174" i="14"/>
  <c r="J164" i="14"/>
  <c r="J153" i="14"/>
  <c r="BK137" i="14"/>
  <c r="J129" i="14"/>
  <c r="BK2207" i="2"/>
  <c r="J2112" i="2"/>
  <c r="BK2084" i="2"/>
  <c r="J1979" i="2"/>
  <c r="J1965" i="2"/>
  <c r="J1935" i="2"/>
  <c r="BK1919" i="2"/>
  <c r="BK1890" i="2"/>
  <c r="BK1868" i="2"/>
  <c r="BK1840" i="2"/>
  <c r="J1820" i="2"/>
  <c r="BK1788" i="2"/>
  <c r="BK1759" i="2"/>
  <c r="BK1745" i="2"/>
  <c r="BK1735" i="2"/>
  <c r="J1721" i="2"/>
  <c r="BK1678" i="2"/>
  <c r="J1664" i="2"/>
  <c r="BK1646" i="2"/>
  <c r="J1619" i="2"/>
  <c r="BK1583" i="2"/>
  <c r="J1566" i="2"/>
  <c r="J1538" i="2"/>
  <c r="J1488" i="2"/>
  <c r="J1427" i="2"/>
  <c r="BK1280" i="2"/>
  <c r="J1259" i="2"/>
  <c r="BK1229" i="2"/>
  <c r="BK1182" i="2"/>
  <c r="J1083" i="2"/>
  <c r="BK1007" i="2"/>
  <c r="J991" i="2"/>
  <c r="BK983" i="2"/>
  <c r="J972" i="2"/>
  <c r="BK938" i="2"/>
  <c r="BK865" i="2"/>
  <c r="BK857" i="2"/>
  <c r="BK843" i="2"/>
  <c r="BK682" i="2"/>
  <c r="J660" i="2"/>
  <c r="BK630" i="2"/>
  <c r="BK612" i="2"/>
  <c r="J591" i="2"/>
  <c r="J556" i="2"/>
  <c r="BK543" i="2"/>
  <c r="J513" i="2"/>
  <c r="BK458" i="2"/>
  <c r="J413" i="2"/>
  <c r="J410" i="2"/>
  <c r="BK383" i="2"/>
  <c r="J370" i="2"/>
  <c r="J344" i="2"/>
  <c r="J294" i="2"/>
  <c r="J277" i="2"/>
  <c r="J224" i="2"/>
  <c r="J194" i="2"/>
  <c r="J2218" i="2"/>
  <c r="J2207" i="2"/>
  <c r="J2084" i="2"/>
  <c r="BK1981" i="2"/>
  <c r="BK1969" i="2"/>
  <c r="BK1961" i="2"/>
  <c r="J1953" i="2"/>
  <c r="BK1927" i="2"/>
  <c r="BK1909" i="2"/>
  <c r="BK1891" i="2"/>
  <c r="J1880" i="2"/>
  <c r="BK1867" i="2"/>
  <c r="BK1850" i="2"/>
  <c r="BK1833" i="2"/>
  <c r="J1824" i="2"/>
  <c r="BK1795" i="2"/>
  <c r="BK1770" i="2"/>
  <c r="BK1751" i="2"/>
  <c r="J1745" i="2"/>
  <c r="J1738" i="2"/>
  <c r="J1725" i="2"/>
  <c r="J1713" i="2"/>
  <c r="J1699" i="2"/>
  <c r="J1687" i="2"/>
  <c r="J1657" i="2"/>
  <c r="BK1623" i="2"/>
  <c r="BK1579" i="2"/>
  <c r="J1555" i="2"/>
  <c r="J1536" i="2"/>
  <c r="J1492" i="2"/>
  <c r="BK1437" i="2"/>
  <c r="BK1408" i="2"/>
  <c r="J1274" i="2"/>
  <c r="BK1236" i="2"/>
  <c r="J1189" i="2"/>
  <c r="J1140" i="2"/>
  <c r="BK1073" i="2"/>
  <c r="J1007" i="2"/>
  <c r="J971" i="2"/>
  <c r="J949" i="2"/>
  <c r="J902" i="2"/>
  <c r="BK869" i="2"/>
  <c r="BK853" i="2"/>
  <c r="J775" i="2"/>
  <c r="J597" i="2"/>
  <c r="J558" i="2"/>
  <c r="J534" i="2"/>
  <c r="BK470" i="2"/>
  <c r="J454" i="2"/>
  <c r="BK433" i="2"/>
  <c r="BK412" i="2"/>
  <c r="J383" i="2"/>
  <c r="J347" i="2"/>
  <c r="BK294" i="2"/>
  <c r="BK282" i="2"/>
  <c r="BK232" i="2"/>
  <c r="J216" i="2"/>
  <c r="BK2242" i="2"/>
  <c r="J2210" i="2"/>
  <c r="BK2090" i="2"/>
  <c r="J1978" i="2"/>
  <c r="J1971" i="2"/>
  <c r="J1961" i="2"/>
  <c r="BK1946" i="2"/>
  <c r="J1924" i="2"/>
  <c r="BK1902" i="2"/>
  <c r="J1865" i="2"/>
  <c r="J1850" i="2"/>
  <c r="J1841" i="2"/>
  <c r="J1814" i="2"/>
  <c r="J1793" i="2"/>
  <c r="BK1763" i="2"/>
  <c r="BK1756" i="2"/>
  <c r="BK1738" i="2"/>
  <c r="BK1723" i="2"/>
  <c r="J1704" i="2"/>
  <c r="J1663" i="2"/>
  <c r="BK1640" i="2"/>
  <c r="BK1631" i="2"/>
  <c r="J1621" i="2"/>
  <c r="J1606" i="2"/>
  <c r="J1557" i="2"/>
  <c r="J1523" i="2"/>
  <c r="BK1485" i="2"/>
  <c r="BK1282" i="2"/>
  <c r="BK1264" i="2"/>
  <c r="BK1213" i="2"/>
  <c r="BK1124" i="2"/>
  <c r="BK1075" i="2"/>
  <c r="J1010" i="2"/>
  <c r="BK995" i="2"/>
  <c r="BK984" i="2"/>
  <c r="J967" i="2"/>
  <c r="J942" i="2"/>
  <c r="BK889" i="2"/>
  <c r="BK868" i="2"/>
  <c r="J808" i="2"/>
  <c r="J682" i="2"/>
  <c r="J637" i="2"/>
  <c r="BK617" i="2"/>
  <c r="J579" i="2"/>
  <c r="J521" i="2"/>
  <c r="J472" i="2"/>
  <c r="J445" i="2"/>
  <c r="BK411" i="2"/>
  <c r="J381" i="2"/>
  <c r="J352" i="2"/>
  <c r="J291" i="2"/>
  <c r="BK287" i="2"/>
  <c r="BK250" i="2"/>
  <c r="J234" i="2"/>
  <c r="J218" i="2"/>
  <c r="BK209" i="2"/>
  <c r="J172" i="2"/>
  <c r="BK2330" i="2"/>
  <c r="J2324" i="2"/>
  <c r="BK2319" i="2"/>
  <c r="J2318" i="2"/>
  <c r="BK2314" i="2"/>
  <c r="J2313" i="2"/>
  <c r="BK2311" i="2"/>
  <c r="BK2309" i="2"/>
  <c r="BK2307" i="2"/>
  <c r="BK2304" i="2"/>
  <c r="BK2297" i="2"/>
  <c r="BK2268" i="2"/>
  <c r="J2264" i="2"/>
  <c r="J2258" i="2"/>
  <c r="J2249" i="2"/>
  <c r="BK2236" i="2"/>
  <c r="BK2124" i="2"/>
  <c r="J2105" i="2"/>
  <c r="BK2018" i="2"/>
  <c r="BK1978" i="2"/>
  <c r="J1966" i="2"/>
  <c r="BK1956" i="2"/>
  <c r="BK1935" i="2"/>
  <c r="BK1924" i="2"/>
  <c r="J1891" i="2"/>
  <c r="BK1872" i="2"/>
  <c r="BK1865" i="2"/>
  <c r="BK1849" i="2"/>
  <c r="BK1841" i="2"/>
  <c r="J1786" i="2"/>
  <c r="J1759" i="2"/>
  <c r="BK1748" i="2"/>
  <c r="BK1736" i="2"/>
  <c r="BK1716" i="2"/>
  <c r="BK1665" i="2"/>
  <c r="BK1649" i="2"/>
  <c r="J1631" i="2"/>
  <c r="J1610" i="2"/>
  <c r="BK1566" i="2"/>
  <c r="BK1549" i="2"/>
  <c r="BK1538" i="2"/>
  <c r="J1490" i="2"/>
  <c r="J1433" i="2"/>
  <c r="BK1248" i="2"/>
  <c r="BK1171" i="2"/>
  <c r="BK1093" i="2"/>
  <c r="J1017" i="2"/>
  <c r="J978" i="2"/>
  <c r="J956" i="2"/>
  <c r="J917" i="2"/>
  <c r="BK899" i="2"/>
  <c r="BK879" i="2"/>
  <c r="J861" i="2"/>
  <c r="BK716" i="2"/>
  <c r="J593" i="2"/>
  <c r="BK560" i="2"/>
  <c r="J543" i="2"/>
  <c r="J511" i="2"/>
  <c r="J458" i="2"/>
  <c r="BK426" i="2"/>
  <c r="J400" i="2"/>
  <c r="BK376" i="2"/>
  <c r="J362" i="2"/>
  <c r="J279" i="2"/>
  <c r="J250" i="2"/>
  <c r="J220" i="2"/>
  <c r="BK170" i="2"/>
  <c r="BK366" i="3"/>
  <c r="BK362" i="3"/>
  <c r="BK358" i="3"/>
  <c r="J353" i="3"/>
  <c r="J344" i="3"/>
  <c r="BK330" i="3"/>
  <c r="BK322" i="3"/>
  <c r="J315" i="3"/>
  <c r="J306" i="3"/>
  <c r="J302" i="3"/>
  <c r="BK294" i="3"/>
  <c r="BK287" i="3"/>
  <c r="BK277" i="3"/>
  <c r="J269" i="3"/>
  <c r="BK264" i="3"/>
  <c r="J256" i="3"/>
  <c r="BK244" i="3"/>
  <c r="BK237" i="3"/>
  <c r="BK224" i="3"/>
  <c r="BK217" i="3"/>
  <c r="BK207" i="3"/>
  <c r="BK199" i="3"/>
  <c r="BK194" i="3"/>
  <c r="J184" i="3"/>
  <c r="J172" i="3"/>
  <c r="BK164" i="3"/>
  <c r="BK157" i="3"/>
  <c r="J146" i="3"/>
  <c r="J137" i="3"/>
  <c r="J356" i="3"/>
  <c r="BK347" i="3"/>
  <c r="BK334" i="3"/>
  <c r="BK327" i="3"/>
  <c r="BK321" i="3"/>
  <c r="J312" i="3"/>
  <c r="J301" i="3"/>
  <c r="J295" i="3"/>
  <c r="BK286" i="3"/>
  <c r="BK278" i="3"/>
  <c r="J261" i="3"/>
  <c r="BK252" i="3"/>
  <c r="J246" i="3"/>
  <c r="J237" i="3"/>
  <c r="BK231" i="3"/>
  <c r="J220" i="3"/>
  <c r="BK214" i="3"/>
  <c r="J205" i="3"/>
  <c r="BK201" i="3"/>
  <c r="J194" i="3"/>
  <c r="J181" i="3"/>
  <c r="BK170" i="3"/>
  <c r="J164" i="3"/>
  <c r="J159" i="3"/>
  <c r="BK150" i="3"/>
  <c r="J143" i="3"/>
  <c r="BK136" i="3"/>
  <c r="J366" i="3"/>
  <c r="J361" i="3"/>
  <c r="J350" i="3"/>
  <c r="BK340" i="3"/>
  <c r="J338" i="3"/>
  <c r="J333" i="3"/>
  <c r="J325" i="3"/>
  <c r="BK316" i="3"/>
  <c r="J308" i="3"/>
  <c r="BK299" i="3"/>
  <c r="BK289" i="3"/>
  <c r="J281" i="3"/>
  <c r="BK258" i="3"/>
  <c r="J254" i="3"/>
  <c r="J247" i="3"/>
  <c r="BK241" i="3"/>
  <c r="J239" i="3"/>
  <c r="BK236" i="3"/>
  <c r="J230" i="3"/>
  <c r="BK225" i="3"/>
  <c r="J221" i="3"/>
  <c r="J215" i="3"/>
  <c r="J209" i="3"/>
  <c r="BK197" i="3"/>
  <c r="J190" i="3"/>
  <c r="J188" i="3"/>
  <c r="BK184" i="3"/>
  <c r="J178" i="3"/>
  <c r="J170" i="3"/>
  <c r="J155" i="3"/>
  <c r="J150" i="3"/>
  <c r="BK143" i="3"/>
  <c r="J372" i="3"/>
  <c r="J370" i="3"/>
  <c r="BK363" i="3"/>
  <c r="BK357" i="3"/>
  <c r="J354" i="3"/>
  <c r="BK348" i="3"/>
  <c r="J332" i="3"/>
  <c r="J321" i="3"/>
  <c r="J316" i="3"/>
  <c r="BK312" i="3"/>
  <c r="BK301" i="3"/>
  <c r="BK296" i="3"/>
  <c r="J294" i="3"/>
  <c r="J284" i="3"/>
  <c r="BK283" i="3"/>
  <c r="BK282" i="3"/>
  <c r="BK280" i="3"/>
  <c r="J279" i="3"/>
  <c r="J277" i="3"/>
  <c r="J276" i="3"/>
  <c r="BK274" i="3"/>
  <c r="J273" i="3"/>
  <c r="BK272" i="3"/>
  <c r="J270" i="3"/>
  <c r="J268" i="3"/>
  <c r="BK267" i="3"/>
  <c r="BK265" i="3"/>
  <c r="J264" i="3"/>
  <c r="BK261" i="3"/>
  <c r="J260" i="3"/>
  <c r="J259" i="3"/>
  <c r="J258" i="3"/>
  <c r="BK256" i="3"/>
  <c r="J255" i="3"/>
  <c r="BK253" i="3"/>
  <c r="J252" i="3"/>
  <c r="J248" i="3"/>
  <c r="BK246" i="3"/>
  <c r="J240" i="3"/>
  <c r="J238" i="3"/>
  <c r="J236" i="3"/>
  <c r="BK234" i="3"/>
  <c r="BK232" i="3"/>
  <c r="BK230" i="3"/>
  <c r="BK229" i="3"/>
  <c r="J228" i="3"/>
  <c r="BK226" i="3"/>
  <c r="J225" i="3"/>
  <c r="J224" i="3"/>
  <c r="BK223" i="3"/>
  <c r="J222" i="3"/>
  <c r="BK220" i="3"/>
  <c r="J219" i="3"/>
  <c r="BK216" i="3"/>
  <c r="BK215" i="3"/>
  <c r="J213" i="3"/>
  <c r="J207" i="3"/>
  <c r="BK205" i="3"/>
  <c r="J199" i="3"/>
  <c r="BK193" i="3"/>
  <c r="J186" i="3"/>
  <c r="BK177" i="3"/>
  <c r="BK173" i="3"/>
  <c r="BK168" i="3"/>
  <c r="J166" i="3"/>
  <c r="BK159" i="3"/>
  <c r="BK149" i="3"/>
  <c r="BK140" i="3"/>
  <c r="BK315" i="4"/>
  <c r="J311" i="4"/>
  <c r="BK298" i="4"/>
  <c r="BK292" i="4"/>
  <c r="BK289" i="4"/>
  <c r="J286" i="4"/>
  <c r="J283" i="4"/>
  <c r="BK281" i="4"/>
  <c r="BK272" i="4"/>
  <c r="BK270" i="4"/>
  <c r="BK265" i="4"/>
  <c r="J262" i="4"/>
  <c r="BK252" i="4"/>
  <c r="J246" i="4"/>
  <c r="J244" i="4"/>
  <c r="BK240" i="4"/>
  <c r="J236" i="4"/>
  <c r="J230" i="4"/>
  <c r="BK225" i="4"/>
  <c r="J219" i="4"/>
  <c r="J211" i="4"/>
  <c r="BK208" i="4"/>
  <c r="J203" i="4"/>
  <c r="J192" i="4"/>
  <c r="J181" i="4"/>
  <c r="J177" i="4"/>
  <c r="J171" i="4"/>
  <c r="BK165" i="4"/>
  <c r="J162" i="4"/>
  <c r="J156" i="4"/>
  <c r="BK154" i="4"/>
  <c r="J321" i="4"/>
  <c r="BK318" i="4"/>
  <c r="BK308" i="4"/>
  <c r="J304" i="4"/>
  <c r="J298" i="4"/>
  <c r="BK291" i="4"/>
  <c r="J279" i="4"/>
  <c r="BK277" i="4"/>
  <c r="J266" i="4"/>
  <c r="BK259" i="4"/>
  <c r="BK257" i="4"/>
  <c r="J255" i="4"/>
  <c r="J253" i="4"/>
  <c r="J250" i="4"/>
  <c r="J242" i="4"/>
  <c r="J237" i="4"/>
  <c r="J228" i="4"/>
  <c r="BK227" i="4"/>
  <c r="J223" i="4"/>
  <c r="J220" i="4"/>
  <c r="BK215" i="4"/>
  <c r="BK213" i="4"/>
  <c r="BK205" i="4"/>
  <c r="BK203" i="4"/>
  <c r="J200" i="4"/>
  <c r="J196" i="4"/>
  <c r="BK192" i="4"/>
  <c r="BK188" i="4"/>
  <c r="BK183" i="4"/>
  <c r="BK178" i="4"/>
  <c r="J175" i="4"/>
  <c r="J167" i="4"/>
  <c r="J163" i="4"/>
  <c r="BK157" i="4"/>
  <c r="J154" i="4"/>
  <c r="BK149" i="4"/>
  <c r="BK146" i="4"/>
  <c r="J140" i="4"/>
  <c r="BK316" i="4"/>
  <c r="BK311" i="4"/>
  <c r="BK307" i="4"/>
  <c r="BK304" i="4"/>
  <c r="BK302" i="4"/>
  <c r="BK297" i="4"/>
  <c r="J287" i="4"/>
  <c r="J281" i="4"/>
  <c r="J278" i="4"/>
  <c r="BK274" i="4"/>
  <c r="BK262" i="4"/>
  <c r="BK261" i="4"/>
  <c r="J256" i="4"/>
  <c r="J249" i="4"/>
  <c r="J245" i="4"/>
  <c r="J234" i="4"/>
  <c r="J225" i="4"/>
  <c r="BK220" i="4"/>
  <c r="BK211" i="4"/>
  <c r="BK204" i="4"/>
  <c r="BK200" i="4"/>
  <c r="BK191" i="4"/>
  <c r="BK189" i="4"/>
  <c r="J178" i="4"/>
  <c r="J172" i="4"/>
  <c r="BK145" i="4"/>
  <c r="BK139" i="4"/>
  <c r="J312" i="4"/>
  <c r="J297" i="4"/>
  <c r="J293" i="4"/>
  <c r="J288" i="4"/>
  <c r="BK269" i="4"/>
  <c r="J263" i="4"/>
  <c r="BK254" i="4"/>
  <c r="BK250" i="4"/>
  <c r="BK241" i="4"/>
  <c r="BK236" i="4"/>
  <c r="J229" i="4"/>
  <c r="BK219" i="4"/>
  <c r="J207" i="4"/>
  <c r="J195" i="4"/>
  <c r="J188" i="4"/>
  <c r="BK175" i="4"/>
  <c r="J166" i="4"/>
  <c r="J149" i="4"/>
  <c r="J139" i="4"/>
  <c r="BK145" i="5"/>
  <c r="J134" i="5"/>
  <c r="BK129" i="5"/>
  <c r="J149" i="5"/>
  <c r="BK142" i="5"/>
  <c r="J136" i="5"/>
  <c r="BK128" i="5"/>
  <c r="J145" i="5"/>
  <c r="J133" i="5"/>
  <c r="J139" i="5"/>
  <c r="J132" i="5"/>
  <c r="BK161" i="6"/>
  <c r="J154" i="6"/>
  <c r="BK149" i="6"/>
  <c r="BK143" i="6"/>
  <c r="BK137" i="6"/>
  <c r="J161" i="6"/>
  <c r="BK154" i="6"/>
  <c r="BK148" i="6"/>
  <c r="J140" i="6"/>
  <c r="BK131" i="6"/>
  <c r="J159" i="6"/>
  <c r="J153" i="6"/>
  <c r="J147" i="6"/>
  <c r="BK139" i="6"/>
  <c r="J135" i="6"/>
  <c r="J142" i="6"/>
  <c r="BK135" i="6"/>
  <c r="BK128" i="6"/>
  <c r="J220" i="7"/>
  <c r="BK209" i="7"/>
  <c r="J200" i="7"/>
  <c r="J193" i="7"/>
  <c r="J184" i="7"/>
  <c r="BK179" i="7"/>
  <c r="J163" i="7"/>
  <c r="BK158" i="7"/>
  <c r="J154" i="7"/>
  <c r="J136" i="7"/>
  <c r="BK134" i="7"/>
  <c r="BK131" i="7"/>
  <c r="BK226" i="7"/>
  <c r="BK225" i="7"/>
  <c r="BK223" i="7"/>
  <c r="BK219" i="7"/>
  <c r="BK215" i="7"/>
  <c r="J213" i="7"/>
  <c r="J211" i="7"/>
  <c r="BK207" i="7"/>
  <c r="J206" i="7"/>
  <c r="J205" i="7"/>
  <c r="J204" i="7"/>
  <c r="J203" i="7"/>
  <c r="J202" i="7"/>
  <c r="BK196" i="7"/>
  <c r="BK195" i="7"/>
  <c r="BK193" i="7"/>
  <c r="J192" i="7"/>
  <c r="BK189" i="7"/>
  <c r="J187" i="7"/>
  <c r="J185" i="7"/>
  <c r="BK184" i="7"/>
  <c r="BK183" i="7"/>
  <c r="BK182" i="7"/>
  <c r="J181" i="7"/>
  <c r="J178" i="7"/>
  <c r="BK173" i="7"/>
  <c r="BK171" i="7"/>
  <c r="BK170" i="7"/>
  <c r="BK169" i="7"/>
  <c r="J167" i="7"/>
  <c r="J165" i="7"/>
  <c r="J164" i="7"/>
  <c r="BK163" i="7"/>
  <c r="J162" i="7"/>
  <c r="J161" i="7"/>
  <c r="J159" i="7"/>
  <c r="BK157" i="7"/>
  <c r="BK154" i="7"/>
  <c r="J153" i="7"/>
  <c r="J149" i="7"/>
  <c r="J148" i="7"/>
  <c r="J144" i="7"/>
  <c r="BK139" i="7"/>
  <c r="BK137" i="7"/>
  <c r="BK132" i="7"/>
  <c r="J229" i="7"/>
  <c r="J225" i="7"/>
  <c r="BK220" i="7"/>
  <c r="J209" i="7"/>
  <c r="BK201" i="7"/>
  <c r="J197" i="7"/>
  <c r="BK192" i="7"/>
  <c r="BK188" i="7"/>
  <c r="BK180" i="7"/>
  <c r="BK176" i="7"/>
  <c r="J172" i="7"/>
  <c r="J166" i="7"/>
  <c r="BK149" i="7"/>
  <c r="BK140" i="7"/>
  <c r="BK133" i="7"/>
  <c r="J218" i="7"/>
  <c r="J207" i="7"/>
  <c r="BK197" i="7"/>
  <c r="J188" i="7"/>
  <c r="J180" i="7"/>
  <c r="J175" i="7"/>
  <c r="BK166" i="7"/>
  <c r="BK162" i="7"/>
  <c r="BK155" i="7"/>
  <c r="BK148" i="7"/>
  <c r="BK143" i="7"/>
  <c r="J134" i="7"/>
  <c r="J178" i="8"/>
  <c r="BK168" i="8"/>
  <c r="J163" i="8"/>
  <c r="BK156" i="8"/>
  <c r="BK151" i="8"/>
  <c r="J145" i="8"/>
  <c r="J139" i="8"/>
  <c r="BK136" i="8"/>
  <c r="BK132" i="8"/>
  <c r="J176" i="8"/>
  <c r="BK167" i="8"/>
  <c r="J164" i="8"/>
  <c r="J158" i="8"/>
  <c r="BK152" i="8"/>
  <c r="BK178" i="8"/>
  <c r="BK170" i="8"/>
  <c r="BK164" i="8"/>
  <c r="J157" i="8"/>
  <c r="J152" i="8"/>
  <c r="J146" i="8"/>
  <c r="J144" i="8"/>
  <c r="BK141" i="8"/>
  <c r="J138" i="8"/>
  <c r="BK134" i="8"/>
  <c r="BK131" i="8"/>
  <c r="BK129" i="8"/>
  <c r="BK290" i="9"/>
  <c r="BK279" i="9"/>
  <c r="J272" i="9"/>
  <c r="J267" i="9"/>
  <c r="BK254" i="9"/>
  <c r="J249" i="9"/>
  <c r="BK243" i="9"/>
  <c r="J231" i="9"/>
  <c r="J223" i="9"/>
  <c r="J217" i="9"/>
  <c r="J213" i="9"/>
  <c r="BK204" i="9"/>
  <c r="J193" i="9"/>
  <c r="BK183" i="9"/>
  <c r="J177" i="9"/>
  <c r="J173" i="9"/>
  <c r="J163" i="9"/>
  <c r="BK155" i="9"/>
  <c r="BK151" i="9"/>
  <c r="J273" i="9"/>
  <c r="BK268" i="9"/>
  <c r="BK255" i="9"/>
  <c r="J240" i="9"/>
  <c r="J233" i="9"/>
  <c r="J226" i="9"/>
  <c r="BK220" i="9"/>
  <c r="BK203" i="9"/>
  <c r="BK192" i="9"/>
  <c r="BK185" i="9"/>
  <c r="J171" i="9"/>
  <c r="BK165" i="9"/>
  <c r="J161" i="9"/>
  <c r="BK147" i="9"/>
  <c r="BK287" i="9"/>
  <c r="BK281" i="9"/>
  <c r="BK275" i="9"/>
  <c r="BK264" i="9"/>
  <c r="J256" i="9"/>
  <c r="BK248" i="9"/>
  <c r="J239" i="9"/>
  <c r="BK233" i="9"/>
  <c r="BK223" i="9"/>
  <c r="J211" i="9"/>
  <c r="J202" i="9"/>
  <c r="J191" i="9"/>
  <c r="BK173" i="9"/>
  <c r="J164" i="9"/>
  <c r="J155" i="9"/>
  <c r="BK293" i="9"/>
  <c r="BK282" i="9"/>
  <c r="BK278" i="9"/>
  <c r="BK263" i="9"/>
  <c r="J252" i="9"/>
  <c r="J246" i="9"/>
  <c r="BK241" i="9"/>
  <c r="J230" i="9"/>
  <c r="BK224" i="9"/>
  <c r="J218" i="9"/>
  <c r="BK208" i="9"/>
  <c r="BK202" i="9"/>
  <c r="J197" i="9"/>
  <c r="BK186" i="9"/>
  <c r="J174" i="9"/>
  <c r="BK156" i="9"/>
  <c r="BK149" i="9"/>
  <c r="BK173" i="10"/>
  <c r="J163" i="10"/>
  <c r="J149" i="10"/>
  <c r="J141" i="10"/>
  <c r="BK135" i="10"/>
  <c r="J224" i="10"/>
  <c r="BK218" i="10"/>
  <c r="J208" i="10"/>
  <c r="J203" i="10"/>
  <c r="BK198" i="10"/>
  <c r="J192" i="10"/>
  <c r="J186" i="10"/>
  <c r="J181" i="10"/>
  <c r="J174" i="10"/>
  <c r="BK167" i="10"/>
  <c r="BK155" i="10"/>
  <c r="J145" i="10"/>
  <c r="J136" i="10"/>
  <c r="BK215" i="10"/>
  <c r="BK208" i="10"/>
  <c r="J199" i="10"/>
  <c r="J189" i="10"/>
  <c r="J179" i="10"/>
  <c r="BK168" i="10"/>
  <c r="J160" i="10"/>
  <c r="BK152" i="10"/>
  <c r="BK139" i="10"/>
  <c r="J131" i="10"/>
  <c r="J217" i="10"/>
  <c r="J213" i="10"/>
  <c r="J206" i="10"/>
  <c r="BK202" i="10"/>
  <c r="BK192" i="10"/>
  <c r="BK184" i="10"/>
  <c r="BK177" i="10"/>
  <c r="J168" i="10"/>
  <c r="J162" i="10"/>
  <c r="J152" i="10"/>
  <c r="J148" i="10"/>
  <c r="BK141" i="10"/>
  <c r="BK202" i="11"/>
  <c r="J190" i="11"/>
  <c r="J182" i="11"/>
  <c r="J173" i="11"/>
  <c r="BK165" i="11"/>
  <c r="BK158" i="11"/>
  <c r="BK144" i="11"/>
  <c r="BK206" i="11"/>
  <c r="J196" i="11"/>
  <c r="J192" i="11"/>
  <c r="J184" i="11"/>
  <c r="BK177" i="11"/>
  <c r="J168" i="11"/>
  <c r="BK159" i="11"/>
  <c r="J152" i="11"/>
  <c r="J146" i="11"/>
  <c r="BK140" i="11"/>
  <c r="J135" i="11"/>
  <c r="J202" i="11"/>
  <c r="BK197" i="11"/>
  <c r="BK189" i="11"/>
  <c r="BK184" i="11"/>
  <c r="J172" i="11"/>
  <c r="J162" i="11"/>
  <c r="BK143" i="11"/>
  <c r="BK139" i="11"/>
  <c r="J136" i="11"/>
  <c r="BK203" i="11"/>
  <c r="J197" i="11"/>
  <c r="BK195" i="11"/>
  <c r="BK183" i="11"/>
  <c r="BK176" i="11"/>
  <c r="J163" i="11"/>
  <c r="J150" i="11"/>
  <c r="BK147" i="12"/>
  <c r="J138" i="12"/>
  <c r="BK135" i="12"/>
  <c r="J147" i="12"/>
  <c r="J140" i="12"/>
  <c r="BK133" i="12"/>
  <c r="BK139" i="12"/>
  <c r="J134" i="12"/>
  <c r="J121" i="13"/>
  <c r="F36" i="13"/>
  <c r="BC108" i="1"/>
  <c r="J206" i="14"/>
  <c r="J201" i="14"/>
  <c r="J188" i="14"/>
  <c r="J178" i="14"/>
  <c r="J169" i="14"/>
  <c r="BK162" i="14"/>
  <c r="J154" i="14"/>
  <c r="J147" i="14"/>
  <c r="J140" i="14"/>
  <c r="J192" i="14"/>
  <c r="J182" i="14"/>
  <c r="BK178" i="14"/>
  <c r="BK169" i="14"/>
  <c r="J160" i="14"/>
  <c r="BK155" i="14"/>
  <c r="J145" i="14"/>
  <c r="BK134" i="14"/>
  <c r="J131" i="14"/>
  <c r="BK200" i="14"/>
  <c r="J187" i="14"/>
  <c r="BK177" i="14"/>
  <c r="J171" i="14"/>
  <c r="J158" i="14"/>
  <c r="BK147" i="14"/>
  <c r="BK139" i="14"/>
  <c r="J134" i="14"/>
  <c r="BK201" i="14"/>
  <c r="J197" i="14"/>
  <c r="J191" i="14"/>
  <c r="BK183" i="14"/>
  <c r="J179" i="14"/>
  <c r="BK171" i="14"/>
  <c r="BK163" i="14"/>
  <c r="J142" i="14"/>
  <c r="J136" i="14"/>
  <c r="BK130" i="14"/>
  <c r="BK2184" i="2"/>
  <c r="J2109" i="2"/>
  <c r="BK2021" i="2"/>
  <c r="BK1984" i="2"/>
  <c r="J1968" i="2"/>
  <c r="J1933" i="2"/>
  <c r="BK1918" i="2"/>
  <c r="J1882" i="2"/>
  <c r="J1864" i="2"/>
  <c r="BK1831" i="2"/>
  <c r="BK1824" i="2"/>
  <c r="J1800" i="2"/>
  <c r="J1770" i="2"/>
  <c r="J1750" i="2"/>
  <c r="J1741" i="2"/>
  <c r="J1723" i="2"/>
  <c r="BK1693" i="2"/>
  <c r="J1675" i="2"/>
  <c r="BK1663" i="2"/>
  <c r="BK1637" i="2"/>
  <c r="BK1612" i="2"/>
  <c r="J1581" i="2"/>
  <c r="J1561" i="2"/>
  <c r="J1543" i="2"/>
  <c r="BK1490" i="2"/>
  <c r="J1437" i="2"/>
  <c r="BK1274" i="2"/>
  <c r="J1256" i="2"/>
  <c r="J1213" i="2"/>
  <c r="J1124" i="2"/>
  <c r="BK1010" i="2"/>
  <c r="J995" i="2"/>
  <c r="J984" i="2"/>
  <c r="BK978" i="2"/>
  <c r="J944" i="2"/>
  <c r="BK910" i="2"/>
  <c r="BK859" i="2"/>
  <c r="BK851" i="2"/>
  <c r="BK766" i="2"/>
  <c r="J671" i="2"/>
  <c r="BK637" i="2"/>
  <c r="J617" i="2"/>
  <c r="J560" i="2"/>
  <c r="J552" i="2"/>
  <c r="BK521" i="2"/>
  <c r="J462" i="2"/>
  <c r="J415" i="2"/>
  <c r="J411" i="2"/>
  <c r="BK400" i="2"/>
  <c r="BK372" i="2"/>
  <c r="BK364" i="2"/>
  <c r="BK318" i="2"/>
  <c r="J287" i="2"/>
  <c r="BK259" i="2"/>
  <c r="BK218" i="2"/>
  <c r="BK184" i="2"/>
  <c r="BK2216" i="2"/>
  <c r="BK2181" i="2"/>
  <c r="BK2118" i="2"/>
  <c r="J2021" i="2"/>
  <c r="J1973" i="2"/>
  <c r="BK1963" i="2"/>
  <c r="J1956" i="2"/>
  <c r="BK1933" i="2"/>
  <c r="J1917" i="2"/>
  <c r="BK1908" i="2"/>
  <c r="J1890" i="2"/>
  <c r="BK1874" i="2"/>
  <c r="J1866" i="2"/>
  <c r="J1840" i="2"/>
  <c r="BK1825" i="2"/>
  <c r="BK1814" i="2"/>
  <c r="J1773" i="2"/>
  <c r="BK1761" i="2"/>
  <c r="BK1747" i="2"/>
  <c r="BK1739" i="2"/>
  <c r="BK1727" i="2"/>
  <c r="BK1706" i="2"/>
  <c r="BK1697" i="2"/>
  <c r="J1678" i="2"/>
  <c r="J1651" i="2"/>
  <c r="BK1604" i="2"/>
  <c r="J1563" i="2"/>
  <c r="J1553" i="2"/>
  <c r="BK1523" i="2"/>
  <c r="J1495" i="2"/>
  <c r="BK1433" i="2"/>
  <c r="J1329" i="2"/>
  <c r="BK1256" i="2"/>
  <c r="J1216" i="2"/>
  <c r="J1182" i="2"/>
  <c r="J1146" i="2"/>
  <c r="J1075" i="2"/>
  <c r="BK979" i="2"/>
  <c r="J954" i="2"/>
  <c r="BK905" i="2"/>
  <c r="J879" i="2"/>
  <c r="BK861" i="2"/>
  <c r="J843" i="2"/>
  <c r="BK744" i="2"/>
  <c r="J583" i="2"/>
  <c r="BK556" i="2"/>
  <c r="J525" i="2"/>
  <c r="J468" i="2"/>
  <c r="BK448" i="2"/>
  <c r="J426" i="2"/>
  <c r="J394" i="2"/>
  <c r="J364" i="2"/>
  <c r="J328" i="2"/>
  <c r="BK292" i="2"/>
  <c r="BK252" i="2"/>
  <c r="BK224" i="2"/>
  <c r="J168" i="2"/>
  <c r="BK2238" i="2"/>
  <c r="J2118" i="2"/>
  <c r="J1981" i="2"/>
  <c r="BK1975" i="2"/>
  <c r="BK1965" i="2"/>
  <c r="J1954" i="2"/>
  <c r="J1929" i="2"/>
  <c r="BK1903" i="2"/>
  <c r="BK1866" i="2"/>
  <c r="J1861" i="2"/>
  <c r="J1829" i="2"/>
  <c r="J1795" i="2"/>
  <c r="J1761" i="2"/>
  <c r="J1748" i="2"/>
  <c r="J1736" i="2"/>
  <c r="BK1713" i="2"/>
  <c r="J1697" i="2"/>
  <c r="BK1653" i="2"/>
  <c r="J1637" i="2"/>
  <c r="J1625" i="2"/>
  <c r="BK1608" i="2"/>
  <c r="BK1574" i="2"/>
  <c r="J1545" i="2"/>
  <c r="BK1488" i="2"/>
  <c r="BK1482" i="2"/>
  <c r="BK1435" i="2"/>
  <c r="J1272" i="2"/>
  <c r="J1236" i="2"/>
  <c r="BK1189" i="2"/>
  <c r="BK1109" i="2"/>
  <c r="BK1070" i="2"/>
  <c r="BK997" i="2"/>
  <c r="BK991" i="2"/>
  <c r="J980" i="2"/>
  <c r="BK958" i="2"/>
  <c r="J910" i="2"/>
  <c r="J885" i="2"/>
  <c r="J848" i="2"/>
  <c r="J744" i="2"/>
  <c r="BK646" i="2"/>
  <c r="J632" i="2"/>
  <c r="BK591" i="2"/>
  <c r="J529" i="2"/>
  <c r="BK513" i="2"/>
  <c r="J448" i="2"/>
  <c r="J432" i="2"/>
  <c r="J391" i="2"/>
  <c r="BK370" i="2"/>
  <c r="BK344" i="2"/>
  <c r="BK194" i="2"/>
  <c r="AS105" i="1"/>
  <c r="BK2310" i="2"/>
  <c r="J2309" i="2"/>
  <c r="J2307" i="2"/>
  <c r="J2304" i="2"/>
  <c r="J2297" i="2"/>
  <c r="J2268" i="2"/>
  <c r="J2261" i="2"/>
  <c r="J2255" i="2"/>
  <c r="BK2240" i="2"/>
  <c r="J2184" i="2"/>
  <c r="BK2109" i="2"/>
  <c r="BK2029" i="2"/>
  <c r="J1984" i="2"/>
  <c r="BK1962" i="2"/>
  <c r="BK1953" i="2"/>
  <c r="J1927" i="2"/>
  <c r="BK1922" i="2"/>
  <c r="BK1880" i="2"/>
  <c r="J1869" i="2"/>
  <c r="BK1861" i="2"/>
  <c r="J1845" i="2"/>
  <c r="J1831" i="2"/>
  <c r="BK1812" i="2"/>
  <c r="BK1760" i="2"/>
  <c r="J1757" i="2"/>
  <c r="BK1733" i="2"/>
  <c r="J1711" i="2"/>
  <c r="J1673" i="2"/>
  <c r="J1653" i="2"/>
  <c r="J1640" i="2"/>
  <c r="J1627" i="2"/>
  <c r="BK1619" i="2"/>
  <c r="BK1561" i="2"/>
  <c r="BK1545" i="2"/>
  <c r="J1487" i="2"/>
  <c r="J1425" i="2"/>
  <c r="J1246" i="2"/>
  <c r="J1163" i="2"/>
  <c r="BK1052" i="2"/>
  <c r="J979" i="2"/>
  <c r="BK961" i="2"/>
  <c r="BK942" i="2"/>
  <c r="BK902" i="2"/>
  <c r="BK883" i="2"/>
  <c r="J863" i="2"/>
  <c r="J766" i="2"/>
  <c r="BK607" i="2"/>
  <c r="BK579" i="2"/>
  <c r="J536" i="2"/>
  <c r="J509" i="2"/>
  <c r="BK454" i="2"/>
  <c r="BK415" i="2"/>
  <c r="BK394" i="2"/>
  <c r="J374" i="2"/>
  <c r="BK347" i="2"/>
  <c r="BK289" i="2"/>
  <c r="J259" i="2"/>
  <c r="J232" i="2"/>
  <c r="J184" i="2"/>
  <c r="AS98" i="1"/>
  <c r="BK356" i="3"/>
  <c r="J347" i="3"/>
  <c r="BK336" i="3"/>
  <c r="BK325" i="3"/>
  <c r="BK319" i="3"/>
  <c r="J309" i="3"/>
  <c r="J304" i="3"/>
  <c r="BK298" i="3"/>
  <c r="J291" i="3"/>
  <c r="J286" i="3"/>
  <c r="BK276" i="3"/>
  <c r="BK268" i="3"/>
  <c r="J263" i="3"/>
  <c r="J249" i="3"/>
  <c r="BK247" i="3"/>
  <c r="J233" i="3"/>
  <c r="BK228" i="3"/>
  <c r="BK213" i="3"/>
  <c r="BK204" i="3"/>
  <c r="J198" i="3"/>
  <c r="J191" i="3"/>
  <c r="BK179" i="3"/>
  <c r="BK171" i="3"/>
  <c r="BK166" i="3"/>
  <c r="BK160" i="3"/>
  <c r="J149" i="3"/>
  <c r="J138" i="3"/>
  <c r="BK350" i="3"/>
  <c r="J345" i="3"/>
  <c r="BK331" i="3"/>
  <c r="BK324" i="3"/>
  <c r="BK313" i="3"/>
  <c r="BK305" i="3"/>
  <c r="J298" i="3"/>
  <c r="BK290" i="3"/>
  <c r="BK281" i="3"/>
  <c r="BK270" i="3"/>
  <c r="BK259" i="3"/>
  <c r="BK251" i="3"/>
  <c r="BK243" i="3"/>
  <c r="BK233" i="3"/>
  <c r="J226" i="3"/>
  <c r="J217" i="3"/>
  <c r="J211" i="3"/>
  <c r="BK202" i="3"/>
  <c r="BK195" i="3"/>
  <c r="BK178" i="3"/>
  <c r="J169" i="3"/>
  <c r="BK161" i="3"/>
  <c r="BK156" i="3"/>
  <c r="BK144" i="3"/>
  <c r="J139" i="3"/>
  <c r="BK368" i="3"/>
  <c r="J362" i="3"/>
  <c r="J358" i="3"/>
  <c r="BK345" i="3"/>
  <c r="J342" i="3"/>
  <c r="J337" i="3"/>
  <c r="J331" i="3"/>
  <c r="J324" i="3"/>
  <c r="BK314" i="3"/>
  <c r="BK306" i="3"/>
  <c r="J296" i="3"/>
  <c r="J283" i="3"/>
  <c r="BK279" i="3"/>
  <c r="J274" i="3"/>
  <c r="J265" i="3"/>
  <c r="J253" i="3"/>
  <c r="BK219" i="3"/>
  <c r="BK208" i="3"/>
  <c r="J193" i="3"/>
  <c r="BK186" i="3"/>
  <c r="J179" i="3"/>
  <c r="J177" i="3"/>
  <c r="BK172" i="3"/>
  <c r="J162" i="3"/>
  <c r="BK153" i="3"/>
  <c r="J148" i="3"/>
  <c r="BK138" i="3"/>
  <c r="J371" i="3"/>
  <c r="J364" i="3"/>
  <c r="J359" i="3"/>
  <c r="BK351" i="3"/>
  <c r="J287" i="3"/>
  <c r="BK175" i="3"/>
  <c r="J165" i="3"/>
  <c r="BK154" i="3"/>
  <c r="J142" i="3"/>
  <c r="BK137" i="3"/>
  <c r="BK314" i="4"/>
  <c r="J302" i="4"/>
  <c r="BK296" i="4"/>
  <c r="J291" i="4"/>
  <c r="BK287" i="4"/>
  <c r="BK276" i="4"/>
  <c r="J268" i="4"/>
  <c r="BK263" i="4"/>
  <c r="BK255" i="4"/>
  <c r="J248" i="4"/>
  <c r="J239" i="4"/>
  <c r="J232" i="4"/>
  <c r="BK223" i="4"/>
  <c r="BK218" i="4"/>
  <c r="J210" i="4"/>
  <c r="BK206" i="4"/>
  <c r="BK198" i="4"/>
  <c r="BK185" i="4"/>
  <c r="BK180" i="4"/>
  <c r="J173" i="4"/>
  <c r="J170" i="4"/>
  <c r="J164" i="4"/>
  <c r="J159" i="4"/>
  <c r="J155" i="4"/>
  <c r="BK152" i="4"/>
  <c r="BK321" i="4"/>
  <c r="J319" i="4"/>
  <c r="J314" i="4"/>
  <c r="J306" i="4"/>
  <c r="J300" i="4"/>
  <c r="BK294" i="4"/>
  <c r="J290" i="4"/>
  <c r="BK280" i="4"/>
  <c r="BK273" i="4"/>
  <c r="J270" i="4"/>
  <c r="BK267" i="4"/>
  <c r="BK264" i="4"/>
  <c r="J254" i="4"/>
  <c r="J243" i="4"/>
  <c r="BK234" i="4"/>
  <c r="BK226" i="4"/>
  <c r="J216" i="4"/>
  <c r="J209" i="4"/>
  <c r="J201" i="4"/>
  <c r="BK194" i="4"/>
  <c r="J191" i="4"/>
  <c r="J187" i="4"/>
  <c r="BK182" i="4"/>
  <c r="BK177" i="4"/>
  <c r="J168" i="4"/>
  <c r="BK164" i="4"/>
  <c r="BK159" i="4"/>
  <c r="BK155" i="4"/>
  <c r="J150" i="4"/>
  <c r="J148" i="4"/>
  <c r="BK138" i="4"/>
  <c r="J315" i="4"/>
  <c r="BK305" i="4"/>
  <c r="BK300" i="4"/>
  <c r="J284" i="4"/>
  <c r="J277" i="4"/>
  <c r="J273" i="4"/>
  <c r="BK258" i="4"/>
  <c r="BK246" i="4"/>
  <c r="BK232" i="4"/>
  <c r="BK221" i="4"/>
  <c r="J213" i="4"/>
  <c r="J208" i="4"/>
  <c r="BK190" i="4"/>
  <c r="BK186" i="4"/>
  <c r="BK173" i="4"/>
  <c r="J165" i="4"/>
  <c r="J316" i="4"/>
  <c r="BK306" i="4"/>
  <c r="BK295" i="4"/>
  <c r="BK290" i="4"/>
  <c r="BK286" i="4"/>
  <c r="BK279" i="4"/>
  <c r="J261" i="4"/>
  <c r="BK253" i="4"/>
  <c r="BK244" i="4"/>
  <c r="BK237" i="4"/>
  <c r="BK230" i="4"/>
  <c r="J226" i="4"/>
  <c r="BK212" i="4"/>
  <c r="J202" i="4"/>
  <c r="J189" i="4"/>
  <c r="BK181" i="4"/>
  <c r="BK168" i="4"/>
  <c r="BK150" i="4"/>
  <c r="J142" i="4"/>
  <c r="BK151" i="5"/>
  <c r="BK135" i="5"/>
  <c r="BK130" i="5"/>
  <c r="BK150" i="5"/>
  <c r="J143" i="5"/>
  <c r="J135" i="5"/>
  <c r="BK149" i="5"/>
  <c r="BK139" i="5"/>
  <c r="BK144" i="5"/>
  <c r="BK136" i="5"/>
  <c r="BK153" i="6"/>
  <c r="BK145" i="6"/>
  <c r="J132" i="6"/>
  <c r="J160" i="6"/>
  <c r="J151" i="6"/>
  <c r="BK144" i="6"/>
  <c r="BK134" i="6"/>
  <c r="J129" i="6"/>
  <c r="BK156" i="6"/>
  <c r="J149" i="6"/>
  <c r="J143" i="6"/>
  <c r="J131" i="6"/>
  <c r="BK140" i="6"/>
  <c r="J134" i="6"/>
  <c r="BK229" i="7"/>
  <c r="BK212" i="7"/>
  <c r="BK202" i="7"/>
  <c r="BK191" i="7"/>
  <c r="BK168" i="7"/>
  <c r="BK159" i="7"/>
  <c r="BK153" i="7"/>
  <c r="J145" i="7"/>
  <c r="BK141" i="7"/>
  <c r="BK135" i="7"/>
  <c r="J130" i="7"/>
  <c r="J228" i="7"/>
  <c r="J223" i="7"/>
  <c r="J210" i="7"/>
  <c r="BK200" i="7"/>
  <c r="J191" i="7"/>
  <c r="BK181" i="7"/>
  <c r="BK175" i="7"/>
  <c r="J168" i="7"/>
  <c r="J151" i="7"/>
  <c r="J142" i="7"/>
  <c r="BK136" i="7"/>
  <c r="BK228" i="7"/>
  <c r="J212" i="7"/>
  <c r="BK204" i="7"/>
  <c r="J190" i="7"/>
  <c r="BK177" i="7"/>
  <c r="BK172" i="7"/>
  <c r="BK165" i="7"/>
  <c r="J157" i="7"/>
  <c r="J150" i="7"/>
  <c r="BK142" i="7"/>
  <c r="J132" i="7"/>
  <c r="J179" i="8"/>
  <c r="BK169" i="8"/>
  <c r="BK165" i="8"/>
  <c r="BK160" i="8"/>
  <c r="BK153" i="8"/>
  <c r="BK146" i="8"/>
  <c r="J142" i="8"/>
  <c r="BK137" i="8"/>
  <c r="J133" i="8"/>
  <c r="J180" i="8"/>
  <c r="J170" i="8"/>
  <c r="BK162" i="8"/>
  <c r="BK154" i="8"/>
  <c r="J150" i="8"/>
  <c r="BK173" i="8"/>
  <c r="J168" i="8"/>
  <c r="J159" i="8"/>
  <c r="J155" i="8"/>
  <c r="BK148" i="8"/>
  <c r="BK145" i="8"/>
  <c r="BK143" i="8"/>
  <c r="J141" i="8"/>
  <c r="J137" i="8"/>
  <c r="BK133" i="8"/>
  <c r="J130" i="8"/>
  <c r="J128" i="8"/>
  <c r="BK288" i="9"/>
  <c r="BK277" i="9"/>
  <c r="J271" i="9"/>
  <c r="BK256" i="9"/>
  <c r="BK251" i="9"/>
  <c r="BK245" i="9"/>
  <c r="BK239" i="9"/>
  <c r="J224" i="9"/>
  <c r="J215" i="9"/>
  <c r="BK210" i="9"/>
  <c r="BK194" i="9"/>
  <c r="J185" i="9"/>
  <c r="J179" i="9"/>
  <c r="J169" i="9"/>
  <c r="J159" i="9"/>
  <c r="BK152" i="9"/>
  <c r="BK145" i="9"/>
  <c r="BK271" i="9"/>
  <c r="J264" i="9"/>
  <c r="J253" i="9"/>
  <c r="BK238" i="9"/>
  <c r="BK230" i="9"/>
  <c r="BK222" i="9"/>
  <c r="BK211" i="9"/>
  <c r="J198" i="9"/>
  <c r="J190" i="9"/>
  <c r="BK179" i="9"/>
  <c r="BK164" i="9"/>
  <c r="BK159" i="9"/>
  <c r="J145" i="9"/>
  <c r="J283" i="9"/>
  <c r="J277" i="9"/>
  <c r="BK273" i="9"/>
  <c r="J259" i="9"/>
  <c r="BK252" i="9"/>
  <c r="J247" i="9"/>
  <c r="J234" i="9"/>
  <c r="J229" i="9"/>
  <c r="J214" i="9"/>
  <c r="J209" i="9"/>
  <c r="J201" i="9"/>
  <c r="J183" i="9"/>
  <c r="BK169" i="9"/>
  <c r="J158" i="9"/>
  <c r="J149" i="9"/>
  <c r="BK291" i="9"/>
  <c r="J281" i="9"/>
  <c r="BK276" i="9"/>
  <c r="BK258" i="9"/>
  <c r="J248" i="9"/>
  <c r="J245" i="9"/>
  <c r="J238" i="9"/>
  <c r="J225" i="9"/>
  <c r="J220" i="9"/>
  <c r="BK213" i="9"/>
  <c r="J204" i="9"/>
  <c r="J196" i="9"/>
  <c r="J181" i="9"/>
  <c r="BK172" i="9"/>
  <c r="J153" i="9"/>
  <c r="BK148" i="9"/>
  <c r="BK220" i="10"/>
  <c r="J211" i="10"/>
  <c r="J198" i="10"/>
  <c r="J193" i="10"/>
  <c r="J188" i="10"/>
  <c r="BK172" i="10"/>
  <c r="J150" i="10"/>
  <c r="J142" i="10"/>
  <c r="BK137" i="10"/>
  <c r="J226" i="10"/>
  <c r="BK211" i="10"/>
  <c r="J207" i="10"/>
  <c r="J202" i="10"/>
  <c r="BK197" i="10"/>
  <c r="J191" i="10"/>
  <c r="BK183" i="10"/>
  <c r="BK175" i="10"/>
  <c r="BK169" i="10"/>
  <c r="BK157" i="10"/>
  <c r="BK146" i="10"/>
  <c r="BK138" i="10"/>
  <c r="J221" i="10"/>
  <c r="J210" i="10"/>
  <c r="J197" i="10"/>
  <c r="BK186" i="10"/>
  <c r="J173" i="10"/>
  <c r="BK162" i="10"/>
  <c r="J153" i="10"/>
  <c r="J146" i="10"/>
  <c r="BK133" i="10"/>
  <c r="J220" i="10"/>
  <c r="BK216" i="10"/>
  <c r="J209" i="10"/>
  <c r="BK203" i="10"/>
  <c r="J194" i="10"/>
  <c r="BK185" i="10"/>
  <c r="BK181" i="10"/>
  <c r="J169" i="10"/>
  <c r="J166" i="10"/>
  <c r="J157" i="10"/>
  <c r="BK150" i="10"/>
  <c r="BK144" i="10"/>
  <c r="BK194" i="11"/>
  <c r="BK188" i="11"/>
  <c r="J180" i="11"/>
  <c r="BK168" i="11"/>
  <c r="J159" i="11"/>
  <c r="J145" i="11"/>
  <c r="J203" i="11"/>
  <c r="J194" i="11"/>
  <c r="BK186" i="11"/>
  <c r="BK182" i="11"/>
  <c r="J171" i="11"/>
  <c r="J158" i="11"/>
  <c r="J153" i="11"/>
  <c r="J143" i="11"/>
  <c r="J137" i="11"/>
  <c r="J207" i="11"/>
  <c r="BK199" i="11"/>
  <c r="BK192" i="11"/>
  <c r="J185" i="11"/>
  <c r="J174" i="11"/>
  <c r="J165" i="11"/>
  <c r="BK153" i="11"/>
  <c r="BK141" i="11"/>
  <c r="BK137" i="11"/>
  <c r="J208" i="11"/>
  <c r="BK200" i="11"/>
  <c r="J189" i="11"/>
  <c r="BK181" i="11"/>
  <c r="BK173" i="11"/>
  <c r="J148" i="11"/>
  <c r="BK143" i="12"/>
  <c r="J136" i="12"/>
  <c r="J129" i="12"/>
  <c r="J142" i="12"/>
  <c r="BK140" i="12"/>
  <c r="BK145" i="12"/>
  <c r="BK137" i="12"/>
  <c r="BK121" i="13"/>
  <c r="F35" i="13"/>
  <c r="BB108" i="1" s="1"/>
  <c r="J205" i="14"/>
  <c r="BK197" i="14"/>
  <c r="BK187" i="14"/>
  <c r="BK174" i="14"/>
  <c r="J166" i="14"/>
  <c r="J161" i="14"/>
  <c r="BK151" i="14"/>
  <c r="J146" i="14"/>
  <c r="J139" i="14"/>
  <c r="J204" i="14"/>
  <c r="BK186" i="14"/>
  <c r="BK180" i="14"/>
  <c r="BK170" i="14"/>
  <c r="BK161" i="14"/>
  <c r="BK158" i="14"/>
  <c r="J151" i="14"/>
  <c r="BK144" i="14"/>
  <c r="J133" i="14"/>
  <c r="BK205" i="14"/>
  <c r="J189" i="14"/>
  <c r="BK179" i="14"/>
  <c r="BK172" i="14"/>
  <c r="J162" i="14"/>
  <c r="J156" i="14"/>
  <c r="BK145" i="14"/>
  <c r="J137" i="14"/>
  <c r="J130" i="14"/>
  <c r="BK198" i="14"/>
  <c r="J185" i="14"/>
  <c r="BK181" i="14"/>
  <c r="BK175" i="14"/>
  <c r="BK167" i="14"/>
  <c r="BK159" i="14"/>
  <c r="BK141" i="14"/>
  <c r="BK132" i="14"/>
  <c r="T447" i="2" l="1"/>
  <c r="R154" i="2"/>
  <c r="R239" i="2"/>
  <c r="R295" i="2"/>
  <c r="P399" i="2"/>
  <c r="P457" i="2"/>
  <c r="R898" i="2"/>
  <c r="P1537" i="2"/>
  <c r="R1666" i="2"/>
  <c r="P1722" i="2"/>
  <c r="P1742" i="2"/>
  <c r="T1746" i="2"/>
  <c r="P1762" i="2"/>
  <c r="P1772" i="2"/>
  <c r="T1796" i="2"/>
  <c r="P1832" i="2"/>
  <c r="T1932" i="2"/>
  <c r="R1977" i="2"/>
  <c r="T1985" i="2"/>
  <c r="R2104" i="2"/>
  <c r="R2113" i="2"/>
  <c r="P2211" i="2"/>
  <c r="T2217" i="2"/>
  <c r="BK2241" i="2"/>
  <c r="J2241" i="2"/>
  <c r="J124" i="2" s="1"/>
  <c r="P2291" i="2"/>
  <c r="P2303" i="2"/>
  <c r="T2317" i="2"/>
  <c r="T2316" i="2" s="1"/>
  <c r="R135" i="3"/>
  <c r="P147" i="3"/>
  <c r="BK151" i="3"/>
  <c r="J151" i="3" s="1"/>
  <c r="J101" i="3" s="1"/>
  <c r="T158" i="3"/>
  <c r="T183" i="3"/>
  <c r="P187" i="3"/>
  <c r="T192" i="3"/>
  <c r="P210" i="3"/>
  <c r="BK242" i="3"/>
  <c r="J242" i="3" s="1"/>
  <c r="J109" i="3" s="1"/>
  <c r="R310" i="3"/>
  <c r="P343" i="3"/>
  <c r="BK349" i="3"/>
  <c r="J349" i="3"/>
  <c r="J112" i="3" s="1"/>
  <c r="P369" i="3"/>
  <c r="P137" i="4"/>
  <c r="BK143" i="4"/>
  <c r="J143" i="4" s="1"/>
  <c r="J100" i="4" s="1"/>
  <c r="BK147" i="4"/>
  <c r="J147" i="4"/>
  <c r="J101" i="4" s="1"/>
  <c r="BK161" i="4"/>
  <c r="J161" i="4" s="1"/>
  <c r="J104" i="4" s="1"/>
  <c r="BK174" i="4"/>
  <c r="J174" i="4"/>
  <c r="J105" i="4" s="1"/>
  <c r="P179" i="4"/>
  <c r="BK184" i="4"/>
  <c r="J184" i="4" s="1"/>
  <c r="J107" i="4" s="1"/>
  <c r="BK197" i="4"/>
  <c r="J197" i="4" s="1"/>
  <c r="J108" i="4" s="1"/>
  <c r="BK217" i="4"/>
  <c r="J217" i="4"/>
  <c r="J109" i="4" s="1"/>
  <c r="BK231" i="4"/>
  <c r="J231" i="4" s="1"/>
  <c r="J110" i="4" s="1"/>
  <c r="T275" i="4"/>
  <c r="T303" i="4"/>
  <c r="R310" i="4"/>
  <c r="R309" i="4"/>
  <c r="P127" i="5"/>
  <c r="BK138" i="5"/>
  <c r="J138" i="5" s="1"/>
  <c r="J101" i="5" s="1"/>
  <c r="T148" i="5"/>
  <c r="BK127" i="6"/>
  <c r="J127" i="6" s="1"/>
  <c r="J100" i="6" s="1"/>
  <c r="P146" i="6"/>
  <c r="BK157" i="6"/>
  <c r="J157" i="6" s="1"/>
  <c r="J103" i="6" s="1"/>
  <c r="BK129" i="7"/>
  <c r="BK217" i="7"/>
  <c r="J217" i="7" s="1"/>
  <c r="J103" i="7" s="1"/>
  <c r="R221" i="7"/>
  <c r="P227" i="7"/>
  <c r="P127" i="8"/>
  <c r="R171" i="8"/>
  <c r="T177" i="8"/>
  <c r="BK143" i="9"/>
  <c r="J143" i="9" s="1"/>
  <c r="J98" i="9" s="1"/>
  <c r="BK150" i="9"/>
  <c r="J150" i="9"/>
  <c r="J99" i="9" s="1"/>
  <c r="BK157" i="9"/>
  <c r="J157" i="9"/>
  <c r="J100" i="9" s="1"/>
  <c r="T168" i="9"/>
  <c r="T176" i="9"/>
  <c r="P184" i="9"/>
  <c r="P189" i="9"/>
  <c r="P195" i="9"/>
  <c r="R199" i="9"/>
  <c r="R207" i="9"/>
  <c r="BK228" i="9"/>
  <c r="J228" i="9" s="1"/>
  <c r="J112" i="9" s="1"/>
  <c r="BK236" i="9"/>
  <c r="J236" i="9" s="1"/>
  <c r="J114" i="9" s="1"/>
  <c r="P261" i="9"/>
  <c r="T266" i="9"/>
  <c r="T270" i="9"/>
  <c r="T286" i="9"/>
  <c r="T285" i="9" s="1"/>
  <c r="T134" i="10"/>
  <c r="T129" i="10" s="1"/>
  <c r="R140" i="10"/>
  <c r="BK161" i="10"/>
  <c r="J161" i="10"/>
  <c r="J103" i="10" s="1"/>
  <c r="P165" i="10"/>
  <c r="P171" i="10"/>
  <c r="P176" i="10"/>
  <c r="P180" i="10"/>
  <c r="P134" i="11"/>
  <c r="P151" i="11"/>
  <c r="BK154" i="11"/>
  <c r="J154" i="11" s="1"/>
  <c r="J103" i="11" s="1"/>
  <c r="BK157" i="11"/>
  <c r="J157" i="11" s="1"/>
  <c r="J104" i="11" s="1"/>
  <c r="R167" i="11"/>
  <c r="R166" i="11" s="1"/>
  <c r="R179" i="11"/>
  <c r="R178" i="11" s="1"/>
  <c r="R205" i="11"/>
  <c r="T128" i="12"/>
  <c r="T127" i="12"/>
  <c r="R132" i="12"/>
  <c r="R131" i="12" s="1"/>
  <c r="T154" i="2"/>
  <c r="BK295" i="2"/>
  <c r="J295" i="2"/>
  <c r="J100" i="2" s="1"/>
  <c r="T295" i="2"/>
  <c r="R399" i="2"/>
  <c r="T399" i="2"/>
  <c r="T457" i="2"/>
  <c r="T898" i="2"/>
  <c r="P1494" i="2"/>
  <c r="T1494" i="2"/>
  <c r="BK1537" i="2"/>
  <c r="J1537" i="2" s="1"/>
  <c r="J108" i="2" s="1"/>
  <c r="BK1666" i="2"/>
  <c r="J1666" i="2" s="1"/>
  <c r="J109" i="2" s="1"/>
  <c r="BK1722" i="2"/>
  <c r="J1722" i="2" s="1"/>
  <c r="J110" i="2" s="1"/>
  <c r="BK1742" i="2"/>
  <c r="J1742" i="2" s="1"/>
  <c r="J111" i="2" s="1"/>
  <c r="T1742" i="2"/>
  <c r="R1746" i="2"/>
  <c r="BK1772" i="2"/>
  <c r="J1772" i="2"/>
  <c r="J114" i="2" s="1"/>
  <c r="BK1796" i="2"/>
  <c r="J1796" i="2"/>
  <c r="J115" i="2" s="1"/>
  <c r="BK1832" i="2"/>
  <c r="J1832" i="2" s="1"/>
  <c r="J116" i="2" s="1"/>
  <c r="BK1932" i="2"/>
  <c r="J1932" i="2" s="1"/>
  <c r="J117" i="2" s="1"/>
  <c r="BK1977" i="2"/>
  <c r="J1977" i="2" s="1"/>
  <c r="J118" i="2" s="1"/>
  <c r="T1977" i="2"/>
  <c r="R1985" i="2"/>
  <c r="BK2104" i="2"/>
  <c r="J2104" i="2" s="1"/>
  <c r="J120" i="2" s="1"/>
  <c r="T2113" i="2"/>
  <c r="T2211" i="2"/>
  <c r="P2217" i="2"/>
  <c r="P2241" i="2"/>
  <c r="BK2291" i="2"/>
  <c r="J2291" i="2"/>
  <c r="J125" i="2" s="1"/>
  <c r="R2303" i="2"/>
  <c r="R2317" i="2"/>
  <c r="R2316" i="2" s="1"/>
  <c r="T135" i="3"/>
  <c r="R147" i="3"/>
  <c r="T151" i="3"/>
  <c r="BK158" i="3"/>
  <c r="J158" i="3" s="1"/>
  <c r="J102" i="3" s="1"/>
  <c r="BK183" i="3"/>
  <c r="J183" i="3" s="1"/>
  <c r="J105" i="3" s="1"/>
  <c r="BK187" i="3"/>
  <c r="J187" i="3" s="1"/>
  <c r="J106" i="3" s="1"/>
  <c r="P192" i="3"/>
  <c r="T210" i="3"/>
  <c r="R242" i="3"/>
  <c r="T310" i="3"/>
  <c r="T343" i="3"/>
  <c r="R349" i="3"/>
  <c r="BK369" i="3"/>
  <c r="J369" i="3"/>
  <c r="J113" i="3" s="1"/>
  <c r="R137" i="4"/>
  <c r="T143" i="4"/>
  <c r="T147" i="4"/>
  <c r="R161" i="4"/>
  <c r="T174" i="4"/>
  <c r="T179" i="4"/>
  <c r="T184" i="4"/>
  <c r="R197" i="4"/>
  <c r="T217" i="4"/>
  <c r="P231" i="4"/>
  <c r="R275" i="4"/>
  <c r="P303" i="4"/>
  <c r="T310" i="4"/>
  <c r="T309" i="4"/>
  <c r="R127" i="5"/>
  <c r="P138" i="5"/>
  <c r="BK148" i="5"/>
  <c r="J148" i="5"/>
  <c r="J103" i="5" s="1"/>
  <c r="R127" i="6"/>
  <c r="BK146" i="6"/>
  <c r="J146" i="6"/>
  <c r="J101" i="6" s="1"/>
  <c r="R157" i="6"/>
  <c r="P129" i="7"/>
  <c r="P128" i="7"/>
  <c r="P217" i="7"/>
  <c r="P221" i="7"/>
  <c r="P216" i="7" s="1"/>
  <c r="BK227" i="7"/>
  <c r="J227" i="7"/>
  <c r="J105" i="7" s="1"/>
  <c r="R127" i="8"/>
  <c r="R126" i="8" s="1"/>
  <c r="P171" i="8"/>
  <c r="BK177" i="8"/>
  <c r="J177" i="8" s="1"/>
  <c r="J103" i="8" s="1"/>
  <c r="R143" i="9"/>
  <c r="T150" i="9"/>
  <c r="T157" i="9"/>
  <c r="P168" i="9"/>
  <c r="P176" i="9"/>
  <c r="R184" i="9"/>
  <c r="BK189" i="9"/>
  <c r="J189" i="9" s="1"/>
  <c r="J107" i="9" s="1"/>
  <c r="BK195" i="9"/>
  <c r="J195" i="9"/>
  <c r="J108" i="9" s="1"/>
  <c r="BK199" i="9"/>
  <c r="J199" i="9"/>
  <c r="J109" i="9" s="1"/>
  <c r="T207" i="9"/>
  <c r="T228" i="9"/>
  <c r="R236" i="9"/>
  <c r="R235" i="9" s="1"/>
  <c r="R261" i="9"/>
  <c r="P266" i="9"/>
  <c r="BK270" i="9"/>
  <c r="J270" i="9" s="1"/>
  <c r="J118" i="9" s="1"/>
  <c r="P286" i="9"/>
  <c r="P285" i="9" s="1"/>
  <c r="BK134" i="10"/>
  <c r="J134" i="10" s="1"/>
  <c r="J100" i="10" s="1"/>
  <c r="BK140" i="10"/>
  <c r="J140" i="10" s="1"/>
  <c r="J101" i="10" s="1"/>
  <c r="T161" i="10"/>
  <c r="T165" i="10"/>
  <c r="R171" i="10"/>
  <c r="R176" i="10"/>
  <c r="T180" i="10"/>
  <c r="BK134" i="11"/>
  <c r="J134" i="11" s="1"/>
  <c r="J100" i="11" s="1"/>
  <c r="R151" i="11"/>
  <c r="P154" i="11"/>
  <c r="T157" i="11"/>
  <c r="T167" i="11"/>
  <c r="T166" i="11"/>
  <c r="BK179" i="11"/>
  <c r="BK178" i="11" s="1"/>
  <c r="J178" i="11" s="1"/>
  <c r="J108" i="11"/>
  <c r="BK205" i="11"/>
  <c r="J205" i="11" s="1"/>
  <c r="J110" i="11" s="1"/>
  <c r="P128" i="12"/>
  <c r="P127" i="12" s="1"/>
  <c r="P132" i="12"/>
  <c r="P131" i="12"/>
  <c r="P154" i="2"/>
  <c r="P239" i="2"/>
  <c r="BK457" i="2"/>
  <c r="J457" i="2" s="1"/>
  <c r="J103" i="2"/>
  <c r="BK898" i="2"/>
  <c r="J898" i="2" s="1"/>
  <c r="J104" i="2" s="1"/>
  <c r="T1537" i="2"/>
  <c r="T1666" i="2"/>
  <c r="R1722" i="2"/>
  <c r="R1742" i="2"/>
  <c r="P1746" i="2"/>
  <c r="T1762" i="2"/>
  <c r="R1772" i="2"/>
  <c r="P1796" i="2"/>
  <c r="T1832" i="2"/>
  <c r="R1932" i="2"/>
  <c r="P1985" i="2"/>
  <c r="T2104" i="2"/>
  <c r="P2113" i="2"/>
  <c r="BK2211" i="2"/>
  <c r="J2211" i="2" s="1"/>
  <c r="J122" i="2" s="1"/>
  <c r="R2217" i="2"/>
  <c r="R2241" i="2"/>
  <c r="T2291" i="2"/>
  <c r="T2303" i="2"/>
  <c r="BK2317" i="2"/>
  <c r="J2317" i="2" s="1"/>
  <c r="J128" i="2" s="1"/>
  <c r="BK135" i="3"/>
  <c r="J135" i="3"/>
  <c r="J98" i="3" s="1"/>
  <c r="BK147" i="3"/>
  <c r="J147" i="3" s="1"/>
  <c r="J100" i="3"/>
  <c r="P151" i="3"/>
  <c r="R158" i="3"/>
  <c r="P183" i="3"/>
  <c r="R187" i="3"/>
  <c r="BK192" i="3"/>
  <c r="J192" i="3" s="1"/>
  <c r="J107" i="3" s="1"/>
  <c r="R210" i="3"/>
  <c r="T242" i="3"/>
  <c r="P310" i="3"/>
  <c r="BK343" i="3"/>
  <c r="J343" i="3"/>
  <c r="J111" i="3" s="1"/>
  <c r="P349" i="3"/>
  <c r="T369" i="3"/>
  <c r="T137" i="4"/>
  <c r="T136" i="4" s="1"/>
  <c r="R143" i="4"/>
  <c r="P147" i="4"/>
  <c r="T161" i="4"/>
  <c r="R174" i="4"/>
  <c r="R179" i="4"/>
  <c r="P184" i="4"/>
  <c r="P197" i="4"/>
  <c r="P217" i="4"/>
  <c r="T231" i="4"/>
  <c r="P275" i="4"/>
  <c r="R303" i="4"/>
  <c r="BK310" i="4"/>
  <c r="J310" i="4" s="1"/>
  <c r="J114" i="4" s="1"/>
  <c r="BK127" i="5"/>
  <c r="J127" i="5" s="1"/>
  <c r="J100" i="5" s="1"/>
  <c r="R138" i="5"/>
  <c r="R148" i="5"/>
  <c r="T127" i="6"/>
  <c r="R146" i="6"/>
  <c r="P157" i="6"/>
  <c r="T129" i="7"/>
  <c r="T128" i="7" s="1"/>
  <c r="T217" i="7"/>
  <c r="T221" i="7"/>
  <c r="R227" i="7"/>
  <c r="T127" i="8"/>
  <c r="T126" i="8" s="1"/>
  <c r="T125" i="8" s="1"/>
  <c r="T171" i="8"/>
  <c r="R177" i="8"/>
  <c r="T143" i="9"/>
  <c r="R150" i="9"/>
  <c r="P157" i="9"/>
  <c r="BK168" i="9"/>
  <c r="J168" i="9" s="1"/>
  <c r="J102" i="9" s="1"/>
  <c r="BK176" i="9"/>
  <c r="J176" i="9"/>
  <c r="J103" i="9" s="1"/>
  <c r="BK184" i="9"/>
  <c r="J184" i="9" s="1"/>
  <c r="J105" i="9"/>
  <c r="R189" i="9"/>
  <c r="T195" i="9"/>
  <c r="T188" i="9" s="1"/>
  <c r="T199" i="9"/>
  <c r="BK207" i="9"/>
  <c r="BK206" i="9" s="1"/>
  <c r="J206" i="9" s="1"/>
  <c r="J110" i="9" s="1"/>
  <c r="P228" i="9"/>
  <c r="P236" i="9"/>
  <c r="P235" i="9" s="1"/>
  <c r="BK261" i="9"/>
  <c r="J261" i="9"/>
  <c r="J116" i="9" s="1"/>
  <c r="BK266" i="9"/>
  <c r="J266" i="9" s="1"/>
  <c r="J117" i="9"/>
  <c r="R270" i="9"/>
  <c r="R286" i="9"/>
  <c r="R285" i="9" s="1"/>
  <c r="R134" i="10"/>
  <c r="R129" i="10" s="1"/>
  <c r="T140" i="10"/>
  <c r="R161" i="10"/>
  <c r="R165" i="10"/>
  <c r="T171" i="10"/>
  <c r="T176" i="10"/>
  <c r="R180" i="10"/>
  <c r="T134" i="11"/>
  <c r="T151" i="11"/>
  <c r="T154" i="11"/>
  <c r="R157" i="11"/>
  <c r="BK167" i="11"/>
  <c r="J167" i="11" s="1"/>
  <c r="J107" i="11" s="1"/>
  <c r="P179" i="11"/>
  <c r="P178" i="11" s="1"/>
  <c r="P205" i="11"/>
  <c r="BK128" i="12"/>
  <c r="BK127" i="12" s="1"/>
  <c r="J127" i="12" s="1"/>
  <c r="J99" i="12" s="1"/>
  <c r="BK132" i="12"/>
  <c r="J132" i="12" s="1"/>
  <c r="J102" i="12" s="1"/>
  <c r="P128" i="14"/>
  <c r="BK154" i="2"/>
  <c r="J154" i="2" s="1"/>
  <c r="J98" i="2" s="1"/>
  <c r="BK239" i="2"/>
  <c r="J239" i="2" s="1"/>
  <c r="J99" i="2" s="1"/>
  <c r="T239" i="2"/>
  <c r="P295" i="2"/>
  <c r="BK399" i="2"/>
  <c r="J399" i="2" s="1"/>
  <c r="J101" i="2" s="1"/>
  <c r="R457" i="2"/>
  <c r="P898" i="2"/>
  <c r="BK1494" i="2"/>
  <c r="J1494" i="2" s="1"/>
  <c r="J107" i="2" s="1"/>
  <c r="R1494" i="2"/>
  <c r="R1537" i="2"/>
  <c r="P1666" i="2"/>
  <c r="T1722" i="2"/>
  <c r="BK1746" i="2"/>
  <c r="J1746" i="2" s="1"/>
  <c r="J112" i="2" s="1"/>
  <c r="BK1762" i="2"/>
  <c r="J1762" i="2"/>
  <c r="J113" i="2" s="1"/>
  <c r="R1762" i="2"/>
  <c r="T1772" i="2"/>
  <c r="R1796" i="2"/>
  <c r="R1832" i="2"/>
  <c r="P1932" i="2"/>
  <c r="P1977" i="2"/>
  <c r="BK1985" i="2"/>
  <c r="J1985" i="2" s="1"/>
  <c r="J119" i="2" s="1"/>
  <c r="P2104" i="2"/>
  <c r="BK2113" i="2"/>
  <c r="J2113" i="2" s="1"/>
  <c r="J121" i="2" s="1"/>
  <c r="R2211" i="2"/>
  <c r="BK2217" i="2"/>
  <c r="J2217" i="2" s="1"/>
  <c r="J123" i="2" s="1"/>
  <c r="T2241" i="2"/>
  <c r="R2291" i="2"/>
  <c r="BK2303" i="2"/>
  <c r="J2303" i="2" s="1"/>
  <c r="J126" i="2" s="1"/>
  <c r="P2317" i="2"/>
  <c r="P2316" i="2" s="1"/>
  <c r="P135" i="3"/>
  <c r="T147" i="3"/>
  <c r="R151" i="3"/>
  <c r="P158" i="3"/>
  <c r="R183" i="3"/>
  <c r="T187" i="3"/>
  <c r="R192" i="3"/>
  <c r="BK210" i="3"/>
  <c r="J210" i="3" s="1"/>
  <c r="J108" i="3" s="1"/>
  <c r="P242" i="3"/>
  <c r="BK310" i="3"/>
  <c r="J310" i="3" s="1"/>
  <c r="J110" i="3" s="1"/>
  <c r="R343" i="3"/>
  <c r="T349" i="3"/>
  <c r="R369" i="3"/>
  <c r="BK137" i="4"/>
  <c r="J137" i="4"/>
  <c r="J98" i="4" s="1"/>
  <c r="P143" i="4"/>
  <c r="R147" i="4"/>
  <c r="P161" i="4"/>
  <c r="P174" i="4"/>
  <c r="BK179" i="4"/>
  <c r="J179" i="4"/>
  <c r="J106" i="4" s="1"/>
  <c r="R184" i="4"/>
  <c r="T197" i="4"/>
  <c r="R217" i="4"/>
  <c r="R231" i="4"/>
  <c r="BK275" i="4"/>
  <c r="J275" i="4"/>
  <c r="J111" i="4" s="1"/>
  <c r="BK303" i="4"/>
  <c r="J303" i="4" s="1"/>
  <c r="J112" i="4" s="1"/>
  <c r="P310" i="4"/>
  <c r="P309" i="4" s="1"/>
  <c r="T127" i="5"/>
  <c r="T138" i="5"/>
  <c r="P148" i="5"/>
  <c r="P127" i="6"/>
  <c r="P126" i="6" s="1"/>
  <c r="P125" i="6" s="1"/>
  <c r="AU100" i="1" s="1"/>
  <c r="T146" i="6"/>
  <c r="T157" i="6"/>
  <c r="R129" i="7"/>
  <c r="R128" i="7" s="1"/>
  <c r="R217" i="7"/>
  <c r="R216" i="7" s="1"/>
  <c r="BK221" i="7"/>
  <c r="J221" i="7" s="1"/>
  <c r="J104" i="7" s="1"/>
  <c r="T227" i="7"/>
  <c r="BK127" i="8"/>
  <c r="J127" i="8" s="1"/>
  <c r="J100" i="8" s="1"/>
  <c r="BK171" i="8"/>
  <c r="J171" i="8" s="1"/>
  <c r="J101" i="8" s="1"/>
  <c r="P177" i="8"/>
  <c r="P143" i="9"/>
  <c r="P150" i="9"/>
  <c r="R157" i="9"/>
  <c r="R168" i="9"/>
  <c r="R176" i="9"/>
  <c r="T184" i="9"/>
  <c r="T189" i="9"/>
  <c r="R195" i="9"/>
  <c r="P199" i="9"/>
  <c r="P207" i="9"/>
  <c r="P206" i="9"/>
  <c r="R228" i="9"/>
  <c r="T236" i="9"/>
  <c r="T235" i="9" s="1"/>
  <c r="T261" i="9"/>
  <c r="T260" i="9" s="1"/>
  <c r="R266" i="9"/>
  <c r="P270" i="9"/>
  <c r="BK286" i="9"/>
  <c r="J286" i="9" s="1"/>
  <c r="J120" i="9" s="1"/>
  <c r="P134" i="10"/>
  <c r="P129" i="10" s="1"/>
  <c r="P140" i="10"/>
  <c r="P161" i="10"/>
  <c r="BK165" i="10"/>
  <c r="J165" i="10" s="1"/>
  <c r="J104" i="10" s="1"/>
  <c r="BK171" i="10"/>
  <c r="J171" i="10"/>
  <c r="J105" i="10" s="1"/>
  <c r="BK176" i="10"/>
  <c r="J176" i="10"/>
  <c r="J106" i="10" s="1"/>
  <c r="BK180" i="10"/>
  <c r="J180" i="10" s="1"/>
  <c r="J107" i="10" s="1"/>
  <c r="R134" i="11"/>
  <c r="BK151" i="11"/>
  <c r="J151" i="11" s="1"/>
  <c r="J102" i="11" s="1"/>
  <c r="R154" i="11"/>
  <c r="P157" i="11"/>
  <c r="P167" i="11"/>
  <c r="P166" i="11" s="1"/>
  <c r="T179" i="11"/>
  <c r="T178" i="11"/>
  <c r="T205" i="11"/>
  <c r="R128" i="12"/>
  <c r="R127" i="12" s="1"/>
  <c r="R126" i="12" s="1"/>
  <c r="T132" i="12"/>
  <c r="T131" i="12" s="1"/>
  <c r="BK128" i="14"/>
  <c r="J128" i="14" s="1"/>
  <c r="J98" i="14" s="1"/>
  <c r="R128" i="14"/>
  <c r="T128" i="14"/>
  <c r="BK152" i="14"/>
  <c r="J152" i="14"/>
  <c r="J100" i="14" s="1"/>
  <c r="P152" i="14"/>
  <c r="R152" i="14"/>
  <c r="T152" i="14"/>
  <c r="BK165" i="14"/>
  <c r="J165" i="14" s="1"/>
  <c r="J101" i="14" s="1"/>
  <c r="P165" i="14"/>
  <c r="R165" i="14"/>
  <c r="T165" i="14"/>
  <c r="BK190" i="14"/>
  <c r="J190" i="14" s="1"/>
  <c r="J102" i="14" s="1"/>
  <c r="P190" i="14"/>
  <c r="R190" i="14"/>
  <c r="T190" i="14"/>
  <c r="BK194" i="14"/>
  <c r="J194" i="14" s="1"/>
  <c r="J104" i="14" s="1"/>
  <c r="P194" i="14"/>
  <c r="R194" i="14"/>
  <c r="T194" i="14"/>
  <c r="BK199" i="14"/>
  <c r="J199" i="14"/>
  <c r="J105" i="14" s="1"/>
  <c r="P199" i="14"/>
  <c r="R199" i="14"/>
  <c r="T199" i="14"/>
  <c r="BK202" i="14"/>
  <c r="J202" i="14" s="1"/>
  <c r="J106" i="14" s="1"/>
  <c r="P202" i="14"/>
  <c r="R202" i="14"/>
  <c r="T202" i="14"/>
  <c r="BK1491" i="2"/>
  <c r="J1491" i="2" s="1"/>
  <c r="J105" i="2" s="1"/>
  <c r="BK2329" i="2"/>
  <c r="J2329" i="2" s="1"/>
  <c r="J132" i="2" s="1"/>
  <c r="BK158" i="4"/>
  <c r="J158" i="4" s="1"/>
  <c r="J102" i="4" s="1"/>
  <c r="BK146" i="5"/>
  <c r="J146" i="5" s="1"/>
  <c r="J102" i="5" s="1"/>
  <c r="BK214" i="7"/>
  <c r="J214" i="7"/>
  <c r="J101" i="7" s="1"/>
  <c r="BK130" i="10"/>
  <c r="J130" i="10"/>
  <c r="J98" i="10" s="1"/>
  <c r="BK225" i="10"/>
  <c r="J225" i="10" s="1"/>
  <c r="J108" i="10" s="1"/>
  <c r="BK447" i="2"/>
  <c r="J447" i="2" s="1"/>
  <c r="J102" i="2" s="1"/>
  <c r="BK155" i="6"/>
  <c r="J155" i="6" s="1"/>
  <c r="J102" i="6" s="1"/>
  <c r="BK175" i="8"/>
  <c r="J175" i="8" s="1"/>
  <c r="J102" i="8" s="1"/>
  <c r="BK132" i="10"/>
  <c r="J132" i="10" s="1"/>
  <c r="J99" i="10" s="1"/>
  <c r="BK149" i="11"/>
  <c r="J149" i="11" s="1"/>
  <c r="J101" i="11" s="1"/>
  <c r="BK144" i="12"/>
  <c r="J144" i="12" s="1"/>
  <c r="J103" i="12" s="1"/>
  <c r="BK146" i="12"/>
  <c r="J146" i="12" s="1"/>
  <c r="J104" i="12" s="1"/>
  <c r="BK180" i="3"/>
  <c r="J180" i="3" s="1"/>
  <c r="J103" i="3" s="1"/>
  <c r="BK182" i="9"/>
  <c r="J182" i="9"/>
  <c r="J104" i="9" s="1"/>
  <c r="BK120" i="13"/>
  <c r="J120" i="13"/>
  <c r="J98" i="13" s="1"/>
  <c r="BK2320" i="2"/>
  <c r="J2320" i="2" s="1"/>
  <c r="J129" i="2" s="1"/>
  <c r="BK2323" i="2"/>
  <c r="J2323" i="2" s="1"/>
  <c r="J130" i="2" s="1"/>
  <c r="BK145" i="3"/>
  <c r="J145" i="3" s="1"/>
  <c r="J99" i="3" s="1"/>
  <c r="BK141" i="4"/>
  <c r="J141" i="4" s="1"/>
  <c r="J99" i="4" s="1"/>
  <c r="BK320" i="4"/>
  <c r="J320" i="4" s="1"/>
  <c r="J115" i="4" s="1"/>
  <c r="BK292" i="9"/>
  <c r="J292" i="9" s="1"/>
  <c r="J121" i="9" s="1"/>
  <c r="BK164" i="11"/>
  <c r="J164" i="11"/>
  <c r="J105" i="11" s="1"/>
  <c r="BK150" i="14"/>
  <c r="J150" i="14"/>
  <c r="J99" i="14" s="1"/>
  <c r="F92" i="14"/>
  <c r="BF130" i="14"/>
  <c r="BF136" i="14"/>
  <c r="BF141" i="14"/>
  <c r="BF151" i="14"/>
  <c r="BF153" i="14"/>
  <c r="BF159" i="14"/>
  <c r="BF162" i="14"/>
  <c r="BF163" i="14"/>
  <c r="BF164" i="14"/>
  <c r="BF168" i="14"/>
  <c r="BF169" i="14"/>
  <c r="BF176" i="14"/>
  <c r="BF178" i="14"/>
  <c r="BF179" i="14"/>
  <c r="BF183" i="14"/>
  <c r="BF189" i="14"/>
  <c r="BF195" i="14"/>
  <c r="BF198" i="14"/>
  <c r="E116" i="14"/>
  <c r="BF129" i="14"/>
  <c r="BF133" i="14"/>
  <c r="BF135" i="14"/>
  <c r="BF137" i="14"/>
  <c r="BF138" i="14"/>
  <c r="BF148" i="14"/>
  <c r="BF155" i="14"/>
  <c r="BF157" i="14"/>
  <c r="BF166" i="14"/>
  <c r="BF170" i="14"/>
  <c r="BF172" i="14"/>
  <c r="BF173" i="14"/>
  <c r="BF182" i="14"/>
  <c r="BF186" i="14"/>
  <c r="BF188" i="14"/>
  <c r="BF191" i="14"/>
  <c r="BF200" i="14"/>
  <c r="BF203" i="14"/>
  <c r="BF205" i="14"/>
  <c r="J89" i="14"/>
  <c r="BF131" i="14"/>
  <c r="BF132" i="14"/>
  <c r="BF140" i="14"/>
  <c r="BF144" i="14"/>
  <c r="BF147" i="14"/>
  <c r="BF149" i="14"/>
  <c r="BF158" i="14"/>
  <c r="BF174" i="14"/>
  <c r="BF180" i="14"/>
  <c r="BF181" i="14"/>
  <c r="BF184" i="14"/>
  <c r="BF196" i="14"/>
  <c r="BF197" i="14"/>
  <c r="BF201" i="14"/>
  <c r="BF134" i="14"/>
  <c r="BF139" i="14"/>
  <c r="BF142" i="14"/>
  <c r="BF143" i="14"/>
  <c r="BF145" i="14"/>
  <c r="BF146" i="14"/>
  <c r="BF154" i="14"/>
  <c r="BF156" i="14"/>
  <c r="BF160" i="14"/>
  <c r="BF161" i="14"/>
  <c r="BF167" i="14"/>
  <c r="BF171" i="14"/>
  <c r="BF175" i="14"/>
  <c r="BF177" i="14"/>
  <c r="BF185" i="14"/>
  <c r="BF187" i="14"/>
  <c r="BF192" i="14"/>
  <c r="BF204" i="14"/>
  <c r="BF206" i="14"/>
  <c r="E108" i="13"/>
  <c r="J112" i="13"/>
  <c r="BF121" i="13"/>
  <c r="J128" i="12"/>
  <c r="J100" i="12" s="1"/>
  <c r="F92" i="13"/>
  <c r="J91" i="12"/>
  <c r="BF133" i="12"/>
  <c r="BF141" i="12"/>
  <c r="BF143" i="12"/>
  <c r="J179" i="11"/>
  <c r="J109" i="11" s="1"/>
  <c r="E114" i="12"/>
  <c r="BF130" i="12"/>
  <c r="BF139" i="12"/>
  <c r="F123" i="12"/>
  <c r="BF129" i="12"/>
  <c r="BF140" i="12"/>
  <c r="BF142" i="12"/>
  <c r="BF145" i="12"/>
  <c r="BF147" i="12"/>
  <c r="BF134" i="12"/>
  <c r="BF135" i="12"/>
  <c r="BF136" i="12"/>
  <c r="BF137" i="12"/>
  <c r="BF138" i="12"/>
  <c r="BF147" i="11"/>
  <c r="BF148" i="11"/>
  <c r="BF155" i="11"/>
  <c r="BF158" i="11"/>
  <c r="BF162" i="11"/>
  <c r="BF165" i="11"/>
  <c r="BF174" i="11"/>
  <c r="BF181" i="11"/>
  <c r="BF187" i="11"/>
  <c r="BF188" i="11"/>
  <c r="BF195" i="11"/>
  <c r="BF196" i="11"/>
  <c r="BF199" i="11"/>
  <c r="BF200" i="11"/>
  <c r="BF203" i="11"/>
  <c r="BF204" i="11"/>
  <c r="BF207" i="11"/>
  <c r="BF208" i="11"/>
  <c r="F94" i="11"/>
  <c r="BF136" i="11"/>
  <c r="BF137" i="11"/>
  <c r="BF138" i="11"/>
  <c r="BF139" i="11"/>
  <c r="BF142" i="11"/>
  <c r="BF144" i="11"/>
  <c r="BF160" i="11"/>
  <c r="BF161" i="11"/>
  <c r="BF163" i="11"/>
  <c r="BF168" i="11"/>
  <c r="BF169" i="11"/>
  <c r="BF171" i="11"/>
  <c r="BF173" i="11"/>
  <c r="BF177" i="11"/>
  <c r="BF185" i="11"/>
  <c r="BF190" i="11"/>
  <c r="BF192" i="11"/>
  <c r="BF194" i="11"/>
  <c r="BF197" i="11"/>
  <c r="BF198" i="11"/>
  <c r="BF201" i="11"/>
  <c r="E85" i="11"/>
  <c r="J91" i="11"/>
  <c r="BF135" i="11"/>
  <c r="BF141" i="11"/>
  <c r="BF150" i="11"/>
  <c r="BF152" i="11"/>
  <c r="BF153" i="11"/>
  <c r="BF159" i="11"/>
  <c r="BF170" i="11"/>
  <c r="BF175" i="11"/>
  <c r="BF176" i="11"/>
  <c r="BF180" i="11"/>
  <c r="BF182" i="11"/>
  <c r="BF183" i="11"/>
  <c r="BF191" i="11"/>
  <c r="BF193" i="11"/>
  <c r="BF202" i="11"/>
  <c r="BF140" i="11"/>
  <c r="BF143" i="11"/>
  <c r="BF145" i="11"/>
  <c r="BF146" i="11"/>
  <c r="BF156" i="11"/>
  <c r="BF172" i="11"/>
  <c r="BF184" i="11"/>
  <c r="BF186" i="11"/>
  <c r="BF189" i="11"/>
  <c r="BF206" i="11"/>
  <c r="J207" i="9"/>
  <c r="J111" i="9" s="1"/>
  <c r="E85" i="10"/>
  <c r="J89" i="10"/>
  <c r="BF147" i="10"/>
  <c r="BF148" i="10"/>
  <c r="BF153" i="10"/>
  <c r="BF158" i="10"/>
  <c r="BF160" i="10"/>
  <c r="BF163" i="10"/>
  <c r="BF164" i="10"/>
  <c r="BF166" i="10"/>
  <c r="BF167" i="10"/>
  <c r="BF168" i="10"/>
  <c r="BF169" i="10"/>
  <c r="BF186" i="10"/>
  <c r="BF188" i="10"/>
  <c r="BF193" i="10"/>
  <c r="BF196" i="10"/>
  <c r="BF200" i="10"/>
  <c r="BF204" i="10"/>
  <c r="BF205" i="10"/>
  <c r="BF206" i="10"/>
  <c r="BF208" i="10"/>
  <c r="BF211" i="10"/>
  <c r="BF212" i="10"/>
  <c r="BF217" i="10"/>
  <c r="BF218" i="10"/>
  <c r="BF219" i="10"/>
  <c r="BF221" i="10"/>
  <c r="BF136" i="10"/>
  <c r="BF141" i="10"/>
  <c r="BF145" i="10"/>
  <c r="BF151" i="10"/>
  <c r="BF154" i="10"/>
  <c r="BF156" i="10"/>
  <c r="BF162" i="10"/>
  <c r="BF170" i="10"/>
  <c r="BF172" i="10"/>
  <c r="BF181" i="10"/>
  <c r="BF189" i="10"/>
  <c r="BF190" i="10"/>
  <c r="BF198" i="10"/>
  <c r="BF199" i="10"/>
  <c r="BF209" i="10"/>
  <c r="BF210" i="10"/>
  <c r="BF213" i="10"/>
  <c r="BF220" i="10"/>
  <c r="BF222" i="10"/>
  <c r="F92" i="10"/>
  <c r="BF133" i="10"/>
  <c r="BF143" i="10"/>
  <c r="BF144" i="10"/>
  <c r="BF146" i="10"/>
  <c r="BF155" i="10"/>
  <c r="BF173" i="10"/>
  <c r="BF174" i="10"/>
  <c r="BF179" i="10"/>
  <c r="BF183" i="10"/>
  <c r="BF184" i="10"/>
  <c r="BF185" i="10"/>
  <c r="BF191" i="10"/>
  <c r="BF197" i="10"/>
  <c r="BF201" i="10"/>
  <c r="BF203" i="10"/>
  <c r="BF207" i="10"/>
  <c r="BF215" i="10"/>
  <c r="BF216" i="10"/>
  <c r="BF223" i="10"/>
  <c r="BF224" i="10"/>
  <c r="BF226" i="10"/>
  <c r="BF131" i="10"/>
  <c r="BF135" i="10"/>
  <c r="BF137" i="10"/>
  <c r="BF138" i="10"/>
  <c r="BF139" i="10"/>
  <c r="BF142" i="10"/>
  <c r="BF149" i="10"/>
  <c r="BF150" i="10"/>
  <c r="BF152" i="10"/>
  <c r="BF157" i="10"/>
  <c r="BF175" i="10"/>
  <c r="BF177" i="10"/>
  <c r="BF178" i="10"/>
  <c r="BF182" i="10"/>
  <c r="BF187" i="10"/>
  <c r="BF192" i="10"/>
  <c r="BF194" i="10"/>
  <c r="BF195" i="10"/>
  <c r="BF202" i="10"/>
  <c r="BF214" i="10"/>
  <c r="F92" i="9"/>
  <c r="BF144" i="9"/>
  <c r="BF146" i="9"/>
  <c r="BF148" i="9"/>
  <c r="BF152" i="9"/>
  <c r="BF153" i="9"/>
  <c r="BF158" i="9"/>
  <c r="BF162" i="9"/>
  <c r="BF166" i="9"/>
  <c r="BF180" i="9"/>
  <c r="BF191" i="9"/>
  <c r="BF193" i="9"/>
  <c r="BF194" i="9"/>
  <c r="BF196" i="9"/>
  <c r="BF198" i="9"/>
  <c r="BF203" i="9"/>
  <c r="BF204" i="9"/>
  <c r="BF211" i="9"/>
  <c r="BF212" i="9"/>
  <c r="BF215" i="9"/>
  <c r="BF217" i="9"/>
  <c r="BF219" i="9"/>
  <c r="BF229" i="9"/>
  <c r="BF237" i="9"/>
  <c r="BF240" i="9"/>
  <c r="BF243" i="9"/>
  <c r="BF244" i="9"/>
  <c r="BF245" i="9"/>
  <c r="BF247" i="9"/>
  <c r="BF251" i="9"/>
  <c r="BF257" i="9"/>
  <c r="BF262" i="9"/>
  <c r="BF264" i="9"/>
  <c r="BF268" i="9"/>
  <c r="BF271" i="9"/>
  <c r="BF279" i="9"/>
  <c r="BF280" i="9"/>
  <c r="BF283" i="9"/>
  <c r="BF287" i="9"/>
  <c r="BF293" i="9"/>
  <c r="E85" i="9"/>
  <c r="BF151" i="9"/>
  <c r="BF154" i="9"/>
  <c r="BF155" i="9"/>
  <c r="BF171" i="9"/>
  <c r="BF186" i="9"/>
  <c r="BF197" i="9"/>
  <c r="BF201" i="9"/>
  <c r="BF202" i="9"/>
  <c r="BF208" i="9"/>
  <c r="BF209" i="9"/>
  <c r="BF210" i="9"/>
  <c r="BF226" i="9"/>
  <c r="BF230" i="9"/>
  <c r="BF233" i="9"/>
  <c r="BF238" i="9"/>
  <c r="BF241" i="9"/>
  <c r="BF246" i="9"/>
  <c r="BF249" i="9"/>
  <c r="BF254" i="9"/>
  <c r="BF255" i="9"/>
  <c r="BF265" i="9"/>
  <c r="BF273" i="9"/>
  <c r="BF275" i="9"/>
  <c r="BF276" i="9"/>
  <c r="BF282" i="9"/>
  <c r="BF290" i="9"/>
  <c r="J135" i="9"/>
  <c r="BF145" i="9"/>
  <c r="BF159" i="9"/>
  <c r="BF161" i="9"/>
  <c r="BF163" i="9"/>
  <c r="BF164" i="9"/>
  <c r="BF165" i="9"/>
  <c r="BF170" i="9"/>
  <c r="BF183" i="9"/>
  <c r="BF185" i="9"/>
  <c r="BF187" i="9"/>
  <c r="BF200" i="9"/>
  <c r="BF218" i="9"/>
  <c r="BF220" i="9"/>
  <c r="BF225" i="9"/>
  <c r="BF231" i="9"/>
  <c r="BF232" i="9"/>
  <c r="BF234" i="9"/>
  <c r="BF239" i="9"/>
  <c r="BF242" i="9"/>
  <c r="BF250" i="9"/>
  <c r="BF252" i="9"/>
  <c r="BF256" i="9"/>
  <c r="BF258" i="9"/>
  <c r="BF259" i="9"/>
  <c r="BF263" i="9"/>
  <c r="BF272" i="9"/>
  <c r="BF274" i="9"/>
  <c r="BF281" i="9"/>
  <c r="BF289" i="9"/>
  <c r="BF147" i="9"/>
  <c r="BF149" i="9"/>
  <c r="BF156" i="9"/>
  <c r="BF160" i="9"/>
  <c r="BF169" i="9"/>
  <c r="BF172" i="9"/>
  <c r="BF173" i="9"/>
  <c r="BF174" i="9"/>
  <c r="BF175" i="9"/>
  <c r="BF177" i="9"/>
  <c r="BF178" i="9"/>
  <c r="BF179" i="9"/>
  <c r="BF181" i="9"/>
  <c r="BF190" i="9"/>
  <c r="BF192" i="9"/>
  <c r="BF205" i="9"/>
  <c r="BF213" i="9"/>
  <c r="BF214" i="9"/>
  <c r="BF216" i="9"/>
  <c r="BF221" i="9"/>
  <c r="BF222" i="9"/>
  <c r="BF223" i="9"/>
  <c r="BF224" i="9"/>
  <c r="BF227" i="9"/>
  <c r="BF248" i="9"/>
  <c r="BF253" i="9"/>
  <c r="BF267" i="9"/>
  <c r="BF269" i="9"/>
  <c r="BF277" i="9"/>
  <c r="BF278" i="9"/>
  <c r="BF284" i="9"/>
  <c r="BF288" i="9"/>
  <c r="BF291" i="9"/>
  <c r="J129" i="7"/>
  <c r="J100" i="7"/>
  <c r="F94" i="8"/>
  <c r="J119" i="8"/>
  <c r="BF128" i="8"/>
  <c r="BF129" i="8"/>
  <c r="BF130" i="8"/>
  <c r="BF131" i="8"/>
  <c r="BF133" i="8"/>
  <c r="BF134" i="8"/>
  <c r="BF135" i="8"/>
  <c r="BF137" i="8"/>
  <c r="BF138" i="8"/>
  <c r="BF140" i="8"/>
  <c r="BF143" i="8"/>
  <c r="BF144" i="8"/>
  <c r="BF146" i="8"/>
  <c r="BF150" i="8"/>
  <c r="BF159" i="8"/>
  <c r="BF161" i="8"/>
  <c r="BF162" i="8"/>
  <c r="BF163" i="8"/>
  <c r="BF164" i="8"/>
  <c r="BF165" i="8"/>
  <c r="BF169" i="8"/>
  <c r="BF170" i="8"/>
  <c r="BF174" i="8"/>
  <c r="BF176" i="8"/>
  <c r="E85" i="8"/>
  <c r="BF152" i="8"/>
  <c r="BF153" i="8"/>
  <c r="BF155" i="8"/>
  <c r="BF157" i="8"/>
  <c r="BF158" i="8"/>
  <c r="BF160" i="8"/>
  <c r="BF168" i="8"/>
  <c r="BF132" i="8"/>
  <c r="BF136" i="8"/>
  <c r="BF139" i="8"/>
  <c r="BF141" i="8"/>
  <c r="BF142" i="8"/>
  <c r="BF145" i="8"/>
  <c r="BF147" i="8"/>
  <c r="BF148" i="8"/>
  <c r="BF149" i="8"/>
  <c r="BF151" i="8"/>
  <c r="BF154" i="8"/>
  <c r="BF156" i="8"/>
  <c r="BF166" i="8"/>
  <c r="BF167" i="8"/>
  <c r="BF172" i="8"/>
  <c r="BF173" i="8"/>
  <c r="BF178" i="8"/>
  <c r="BF179" i="8"/>
  <c r="BF180" i="8"/>
  <c r="F94" i="7"/>
  <c r="J121" i="7"/>
  <c r="BF131" i="7"/>
  <c r="BF133" i="7"/>
  <c r="BF139" i="7"/>
  <c r="BF142" i="7"/>
  <c r="BF149" i="7"/>
  <c r="BF157" i="7"/>
  <c r="BF161" i="7"/>
  <c r="BF165" i="7"/>
  <c r="BF167" i="7"/>
  <c r="BF174" i="7"/>
  <c r="BF175" i="7"/>
  <c r="BF178" i="7"/>
  <c r="BF179" i="7"/>
  <c r="BF181" i="7"/>
  <c r="BF184" i="7"/>
  <c r="BF196" i="7"/>
  <c r="BF198" i="7"/>
  <c r="BF211" i="7"/>
  <c r="BF215" i="7"/>
  <c r="BF218" i="7"/>
  <c r="BF220" i="7"/>
  <c r="BF224" i="7"/>
  <c r="E115" i="7"/>
  <c r="BF130" i="7"/>
  <c r="BF134" i="7"/>
  <c r="BF135" i="7"/>
  <c r="BF136" i="7"/>
  <c r="BF141" i="7"/>
  <c r="BF150" i="7"/>
  <c r="BF155" i="7"/>
  <c r="BF164" i="7"/>
  <c r="BF168" i="7"/>
  <c r="BF169" i="7"/>
  <c r="BF171" i="7"/>
  <c r="BF173" i="7"/>
  <c r="BF187" i="7"/>
  <c r="BF188" i="7"/>
  <c r="BF189" i="7"/>
  <c r="BF194" i="7"/>
  <c r="BF195" i="7"/>
  <c r="BF199" i="7"/>
  <c r="BF207" i="7"/>
  <c r="BF209" i="7"/>
  <c r="BF213" i="7"/>
  <c r="BF222" i="7"/>
  <c r="BF229" i="7"/>
  <c r="BF230" i="7"/>
  <c r="BF132" i="7"/>
  <c r="BF137" i="7"/>
  <c r="BF140" i="7"/>
  <c r="BF143" i="7"/>
  <c r="BF147" i="7"/>
  <c r="BF148" i="7"/>
  <c r="BF152" i="7"/>
  <c r="BF156" i="7"/>
  <c r="BF160" i="7"/>
  <c r="BF163" i="7"/>
  <c r="BF166" i="7"/>
  <c r="BF170" i="7"/>
  <c r="BF172" i="7"/>
  <c r="BF176" i="7"/>
  <c r="BF177" i="7"/>
  <c r="BF180" i="7"/>
  <c r="BF186" i="7"/>
  <c r="BF190" i="7"/>
  <c r="BF201" i="7"/>
  <c r="BF202" i="7"/>
  <c r="BF203" i="7"/>
  <c r="BF204" i="7"/>
  <c r="BF205" i="7"/>
  <c r="BF206" i="7"/>
  <c r="BF210" i="7"/>
  <c r="BF212" i="7"/>
  <c r="BF225" i="7"/>
  <c r="BF138" i="7"/>
  <c r="BF144" i="7"/>
  <c r="BF145" i="7"/>
  <c r="BF146" i="7"/>
  <c r="BF151" i="7"/>
  <c r="BF153" i="7"/>
  <c r="BF154" i="7"/>
  <c r="BF158" i="7"/>
  <c r="BF159" i="7"/>
  <c r="BF162" i="7"/>
  <c r="BF182" i="7"/>
  <c r="BF183" i="7"/>
  <c r="BF185" i="7"/>
  <c r="BF191" i="7"/>
  <c r="BF192" i="7"/>
  <c r="BF193" i="7"/>
  <c r="BF197" i="7"/>
  <c r="BF200" i="7"/>
  <c r="BF208" i="7"/>
  <c r="BF219" i="7"/>
  <c r="BF223" i="7"/>
  <c r="BF226" i="7"/>
  <c r="BF228" i="7"/>
  <c r="E85" i="6"/>
  <c r="F94" i="6"/>
  <c r="J119" i="6"/>
  <c r="BF131" i="6"/>
  <c r="BF132" i="6"/>
  <c r="BF135" i="6"/>
  <c r="BF136" i="6"/>
  <c r="BF138" i="6"/>
  <c r="BF143" i="6"/>
  <c r="BF129" i="6"/>
  <c r="BF130" i="6"/>
  <c r="BF134" i="6"/>
  <c r="BF139" i="6"/>
  <c r="BF142" i="6"/>
  <c r="BF149" i="6"/>
  <c r="BF151" i="6"/>
  <c r="BF156" i="6"/>
  <c r="BF159" i="6"/>
  <c r="BF160" i="6"/>
  <c r="BF162" i="6"/>
  <c r="BF128" i="6"/>
  <c r="BF133" i="6"/>
  <c r="BF144" i="6"/>
  <c r="BF145" i="6"/>
  <c r="BF147" i="6"/>
  <c r="BF150" i="6"/>
  <c r="BF152" i="6"/>
  <c r="BF153" i="6"/>
  <c r="BF154" i="6"/>
  <c r="BF158" i="6"/>
  <c r="BF161" i="6"/>
  <c r="BF137" i="6"/>
  <c r="BF140" i="6"/>
  <c r="BF141" i="6"/>
  <c r="BF148" i="6"/>
  <c r="BF129" i="5"/>
  <c r="BF130" i="5"/>
  <c r="BF131" i="5"/>
  <c r="BF134" i="5"/>
  <c r="J91" i="5"/>
  <c r="E113" i="5"/>
  <c r="BF128" i="5"/>
  <c r="BF136" i="5"/>
  <c r="BF139" i="5"/>
  <c r="BF141" i="5"/>
  <c r="BF150" i="5"/>
  <c r="F94" i="5"/>
  <c r="BF132" i="5"/>
  <c r="BF135" i="5"/>
  <c r="BF140" i="5"/>
  <c r="BF142" i="5"/>
  <c r="BF143" i="5"/>
  <c r="BF144" i="5"/>
  <c r="BF145" i="5"/>
  <c r="BF151" i="5"/>
  <c r="BF133" i="5"/>
  <c r="BF137" i="5"/>
  <c r="BF147" i="5"/>
  <c r="BF149" i="5"/>
  <c r="E85" i="4"/>
  <c r="F132" i="4"/>
  <c r="BF138" i="4"/>
  <c r="BF152" i="4"/>
  <c r="BF153" i="4"/>
  <c r="BF154" i="4"/>
  <c r="BF164" i="4"/>
  <c r="BF165" i="4"/>
  <c r="BF178" i="4"/>
  <c r="BF182" i="4"/>
  <c r="BF187" i="4"/>
  <c r="BF188" i="4"/>
  <c r="BF193" i="4"/>
  <c r="BF201" i="4"/>
  <c r="BF204" i="4"/>
  <c r="BF205" i="4"/>
  <c r="BF206" i="4"/>
  <c r="BF210" i="4"/>
  <c r="BF216" i="4"/>
  <c r="BF228" i="4"/>
  <c r="BF235" i="4"/>
  <c r="BF236" i="4"/>
  <c r="BF244" i="4"/>
  <c r="BF259" i="4"/>
  <c r="BF260" i="4"/>
  <c r="BF261" i="4"/>
  <c r="BF262" i="4"/>
  <c r="BF266" i="4"/>
  <c r="BF269" i="4"/>
  <c r="BF270" i="4"/>
  <c r="BF271" i="4"/>
  <c r="BF278" i="4"/>
  <c r="BF287" i="4"/>
  <c r="BF294" i="4"/>
  <c r="BF296" i="4"/>
  <c r="BF305" i="4"/>
  <c r="BF306" i="4"/>
  <c r="BF308" i="4"/>
  <c r="BF311" i="4"/>
  <c r="BF315" i="4"/>
  <c r="BF144" i="4"/>
  <c r="BF168" i="4"/>
  <c r="BF171" i="4"/>
  <c r="BF177" i="4"/>
  <c r="BF192" i="4"/>
  <c r="BF194" i="4"/>
  <c r="BF198" i="4"/>
  <c r="BF202" i="4"/>
  <c r="BF203" i="4"/>
  <c r="BF207" i="4"/>
  <c r="BF212" i="4"/>
  <c r="BF213" i="4"/>
  <c r="BF223" i="4"/>
  <c r="BF224" i="4"/>
  <c r="BF227" i="4"/>
  <c r="BF233" i="4"/>
  <c r="BF240" i="4"/>
  <c r="BF248" i="4"/>
  <c r="BF255" i="4"/>
  <c r="BF272" i="4"/>
  <c r="BF274" i="4"/>
  <c r="BF276" i="4"/>
  <c r="BF279" i="4"/>
  <c r="BF280" i="4"/>
  <c r="BF281" i="4"/>
  <c r="BF282" i="4"/>
  <c r="BF283" i="4"/>
  <c r="BF286" i="4"/>
  <c r="BF295" i="4"/>
  <c r="BF300" i="4"/>
  <c r="BF307" i="4"/>
  <c r="BF312" i="4"/>
  <c r="BF313" i="4"/>
  <c r="BF317" i="4"/>
  <c r="J89" i="4"/>
  <c r="BF139" i="4"/>
  <c r="BF140" i="4"/>
  <c r="BF142" i="4"/>
  <c r="BF145" i="4"/>
  <c r="BF146" i="4"/>
  <c r="BF148" i="4"/>
  <c r="BF149" i="4"/>
  <c r="BF150" i="4"/>
  <c r="BF151" i="4"/>
  <c r="BF159" i="4"/>
  <c r="BF162" i="4"/>
  <c r="BF166" i="4"/>
  <c r="BF170" i="4"/>
  <c r="BF173" i="4"/>
  <c r="BF175" i="4"/>
  <c r="BF185" i="4"/>
  <c r="BF186" i="4"/>
  <c r="BF190" i="4"/>
  <c r="BF191" i="4"/>
  <c r="BF195" i="4"/>
  <c r="BF199" i="4"/>
  <c r="BF200" i="4"/>
  <c r="BF208" i="4"/>
  <c r="BF211" i="4"/>
  <c r="BF214" i="4"/>
  <c r="BF215" i="4"/>
  <c r="BF219" i="4"/>
  <c r="BF225" i="4"/>
  <c r="BF232" i="4"/>
  <c r="BF234" i="4"/>
  <c r="BF241" i="4"/>
  <c r="BF242" i="4"/>
  <c r="BF246" i="4"/>
  <c r="BF247" i="4"/>
  <c r="BF249" i="4"/>
  <c r="BF253" i="4"/>
  <c r="BF256" i="4"/>
  <c r="BF257" i="4"/>
  <c r="BF258" i="4"/>
  <c r="BF265" i="4"/>
  <c r="BF267" i="4"/>
  <c r="BF277" i="4"/>
  <c r="BF284" i="4"/>
  <c r="BF289" i="4"/>
  <c r="BF292" i="4"/>
  <c r="BF293" i="4"/>
  <c r="BF298" i="4"/>
  <c r="BF299" i="4"/>
  <c r="BF302" i="4"/>
  <c r="BF314" i="4"/>
  <c r="BF318" i="4"/>
  <c r="BF319" i="4"/>
  <c r="BF321" i="4"/>
  <c r="BF155" i="4"/>
  <c r="BF156" i="4"/>
  <c r="BF157" i="4"/>
  <c r="BF163" i="4"/>
  <c r="BF167" i="4"/>
  <c r="BF169" i="4"/>
  <c r="BF172" i="4"/>
  <c r="BF176" i="4"/>
  <c r="BF180" i="4"/>
  <c r="BF181" i="4"/>
  <c r="BF183" i="4"/>
  <c r="BF189" i="4"/>
  <c r="BF196" i="4"/>
  <c r="BF209" i="4"/>
  <c r="BF218" i="4"/>
  <c r="BF220" i="4"/>
  <c r="BF221" i="4"/>
  <c r="BF222" i="4"/>
  <c r="BF226" i="4"/>
  <c r="BF229" i="4"/>
  <c r="BF230" i="4"/>
  <c r="BF237" i="4"/>
  <c r="BF238" i="4"/>
  <c r="BF239" i="4"/>
  <c r="BF243" i="4"/>
  <c r="BF245" i="4"/>
  <c r="BF250" i="4"/>
  <c r="BF251" i="4"/>
  <c r="BF252" i="4"/>
  <c r="BF254" i="4"/>
  <c r="BF263" i="4"/>
  <c r="BF264" i="4"/>
  <c r="BF268" i="4"/>
  <c r="BF273" i="4"/>
  <c r="BF285" i="4"/>
  <c r="BF288" i="4"/>
  <c r="BF290" i="4"/>
  <c r="BF291" i="4"/>
  <c r="BF297" i="4"/>
  <c r="BF301" i="4"/>
  <c r="BF304" i="4"/>
  <c r="BF316" i="4"/>
  <c r="BK153" i="2"/>
  <c r="J153" i="2" s="1"/>
  <c r="J97" i="2" s="1"/>
  <c r="E85" i="3"/>
  <c r="BF136" i="3"/>
  <c r="BF139" i="3"/>
  <c r="BF140" i="3"/>
  <c r="BF141" i="3"/>
  <c r="BF146" i="3"/>
  <c r="BF156" i="3"/>
  <c r="BF164" i="3"/>
  <c r="BF165" i="3"/>
  <c r="BF166" i="3"/>
  <c r="BF170" i="3"/>
  <c r="BF174" i="3"/>
  <c r="BF184" i="3"/>
  <c r="BF196" i="3"/>
  <c r="BF198" i="3"/>
  <c r="BF199" i="3"/>
  <c r="BF202" i="3"/>
  <c r="BF206" i="3"/>
  <c r="BF207" i="3"/>
  <c r="BF208" i="3"/>
  <c r="BF212" i="3"/>
  <c r="BF218" i="3"/>
  <c r="BF219" i="3"/>
  <c r="BF221" i="3"/>
  <c r="BF223" i="3"/>
  <c r="BF224" i="3"/>
  <c r="BF227" i="3"/>
  <c r="BF233" i="3"/>
  <c r="BF235" i="3"/>
  <c r="BF237" i="3"/>
  <c r="BF239" i="3"/>
  <c r="BF254" i="3"/>
  <c r="BF257" i="3"/>
  <c r="BF258" i="3"/>
  <c r="BF259" i="3"/>
  <c r="BF268" i="3"/>
  <c r="BF269" i="3"/>
  <c r="BF272" i="3"/>
  <c r="BF275" i="3"/>
  <c r="BF281" i="3"/>
  <c r="BF282" i="3"/>
  <c r="BF283" i="3"/>
  <c r="BF286" i="3"/>
  <c r="BF287" i="3"/>
  <c r="BF289" i="3"/>
  <c r="BF292" i="3"/>
  <c r="BF293" i="3"/>
  <c r="BF314" i="3"/>
  <c r="BF315" i="3"/>
  <c r="BF316" i="3"/>
  <c r="BF320" i="3"/>
  <c r="BF321" i="3"/>
  <c r="BF325" i="3"/>
  <c r="BF328" i="3"/>
  <c r="BF334" i="3"/>
  <c r="BF335" i="3"/>
  <c r="BF338" i="3"/>
  <c r="BF353" i="3"/>
  <c r="BF359" i="3"/>
  <c r="BF361" i="3"/>
  <c r="BF371" i="3"/>
  <c r="BF372" i="3"/>
  <c r="J127" i="3"/>
  <c r="BF137" i="3"/>
  <c r="BF142" i="3"/>
  <c r="BF143" i="3"/>
  <c r="BF149" i="3"/>
  <c r="BF152" i="3"/>
  <c r="BF154" i="3"/>
  <c r="BF167" i="3"/>
  <c r="BF168" i="3"/>
  <c r="BF169" i="3"/>
  <c r="BF172" i="3"/>
  <c r="BF176" i="3"/>
  <c r="BF177" i="3"/>
  <c r="BF178" i="3"/>
  <c r="BF179" i="3"/>
  <c r="BF181" i="3"/>
  <c r="BF186" i="3"/>
  <c r="BF188" i="3"/>
  <c r="BF189" i="3"/>
  <c r="BF191" i="3"/>
  <c r="BF195" i="3"/>
  <c r="BF200" i="3"/>
  <c r="BF211" i="3"/>
  <c r="BF214" i="3"/>
  <c r="BF220" i="3"/>
  <c r="BF229" i="3"/>
  <c r="BF232" i="3"/>
  <c r="BF238" i="3"/>
  <c r="BF243" i="3"/>
  <c r="BF246" i="3"/>
  <c r="BF250" i="3"/>
  <c r="BF252" i="3"/>
  <c r="BF253" i="3"/>
  <c r="BF260" i="3"/>
  <c r="BF263" i="3"/>
  <c r="BF264" i="3"/>
  <c r="BF267" i="3"/>
  <c r="BF271" i="3"/>
  <c r="BF273" i="3"/>
  <c r="BF274" i="3"/>
  <c r="BF277" i="3"/>
  <c r="BF280" i="3"/>
  <c r="BF284" i="3"/>
  <c r="BF298" i="3"/>
  <c r="BF305" i="3"/>
  <c r="BF307" i="3"/>
  <c r="BF309" i="3"/>
  <c r="BF313" i="3"/>
  <c r="BF324" i="3"/>
  <c r="BF330" i="3"/>
  <c r="BF332" i="3"/>
  <c r="BF333" i="3"/>
  <c r="BF336" i="3"/>
  <c r="BF340" i="3"/>
  <c r="BF341" i="3"/>
  <c r="BF344" i="3"/>
  <c r="BF347" i="3"/>
  <c r="BF348" i="3"/>
  <c r="BF354" i="3"/>
  <c r="BF357" i="3"/>
  <c r="BF358" i="3"/>
  <c r="BF360" i="3"/>
  <c r="BF363" i="3"/>
  <c r="BF364" i="3"/>
  <c r="BF366" i="3"/>
  <c r="BF368" i="3"/>
  <c r="BF370" i="3"/>
  <c r="BK1493" i="2"/>
  <c r="J1493" i="2" s="1"/>
  <c r="J106" i="2" s="1"/>
  <c r="BK2316" i="2"/>
  <c r="J2316" i="2" s="1"/>
  <c r="J127" i="2" s="1"/>
  <c r="BF138" i="3"/>
  <c r="BF153" i="3"/>
  <c r="BF155" i="3"/>
  <c r="BF159" i="3"/>
  <c r="BF160" i="3"/>
  <c r="BF161" i="3"/>
  <c r="BF163" i="3"/>
  <c r="BF171" i="3"/>
  <c r="BF173" i="3"/>
  <c r="BF175" i="3"/>
  <c r="BF185" i="3"/>
  <c r="BF194" i="3"/>
  <c r="BF203" i="3"/>
  <c r="BF204" i="3"/>
  <c r="BF209" i="3"/>
  <c r="BF213" i="3"/>
  <c r="BF215" i="3"/>
  <c r="BF216" i="3"/>
  <c r="BF217" i="3"/>
  <c r="BF225" i="3"/>
  <c r="BF226" i="3"/>
  <c r="BF228" i="3"/>
  <c r="BF231" i="3"/>
  <c r="BF234" i="3"/>
  <c r="BF236" i="3"/>
  <c r="BF244" i="3"/>
  <c r="BF245" i="3"/>
  <c r="BF255" i="3"/>
  <c r="BF256" i="3"/>
  <c r="BF265" i="3"/>
  <c r="BF279" i="3"/>
  <c r="BF285" i="3"/>
  <c r="BF288" i="3"/>
  <c r="BF294" i="3"/>
  <c r="BF295" i="3"/>
  <c r="BF296" i="3"/>
  <c r="BF297" i="3"/>
  <c r="BF299" i="3"/>
  <c r="BF300" i="3"/>
  <c r="BF306" i="3"/>
  <c r="BF312" i="3"/>
  <c r="BF318" i="3"/>
  <c r="BF319" i="3"/>
  <c r="BF322" i="3"/>
  <c r="BF323" i="3"/>
  <c r="BF337" i="3"/>
  <c r="BF345" i="3"/>
  <c r="BF350" i="3"/>
  <c r="BF352" i="3"/>
  <c r="BF355" i="3"/>
  <c r="BF356" i="3"/>
  <c r="BF362" i="3"/>
  <c r="BF365" i="3"/>
  <c r="F92" i="3"/>
  <c r="BF144" i="3"/>
  <c r="BF148" i="3"/>
  <c r="BF150" i="3"/>
  <c r="BF157" i="3"/>
  <c r="BF162" i="3"/>
  <c r="BF190" i="3"/>
  <c r="BF193" i="3"/>
  <c r="BF197" i="3"/>
  <c r="BF201" i="3"/>
  <c r="BF205" i="3"/>
  <c r="BF222" i="3"/>
  <c r="BF230" i="3"/>
  <c r="BF240" i="3"/>
  <c r="BF241" i="3"/>
  <c r="BF247" i="3"/>
  <c r="BF248" i="3"/>
  <c r="BF249" i="3"/>
  <c r="BF251" i="3"/>
  <c r="BF261" i="3"/>
  <c r="BF262" i="3"/>
  <c r="BF266" i="3"/>
  <c r="BF270" i="3"/>
  <c r="BF276" i="3"/>
  <c r="BF278" i="3"/>
  <c r="BF290" i="3"/>
  <c r="BF291" i="3"/>
  <c r="BF301" i="3"/>
  <c r="BF302" i="3"/>
  <c r="BF303" i="3"/>
  <c r="BF304" i="3"/>
  <c r="BF308" i="3"/>
  <c r="BF311" i="3"/>
  <c r="BF317" i="3"/>
  <c r="BF326" i="3"/>
  <c r="BF327" i="3"/>
  <c r="BF329" i="3"/>
  <c r="BF331" i="3"/>
  <c r="BF339" i="3"/>
  <c r="BF342" i="3"/>
  <c r="BF346" i="3"/>
  <c r="BF351" i="3"/>
  <c r="BF367" i="3"/>
  <c r="J89" i="2"/>
  <c r="E142" i="2"/>
  <c r="F149" i="2"/>
  <c r="BF155" i="2"/>
  <c r="BF168" i="2"/>
  <c r="BF178" i="2"/>
  <c r="BF194" i="2"/>
  <c r="BF201" i="2"/>
  <c r="BF216" i="2"/>
  <c r="BF224" i="2"/>
  <c r="BF228" i="2"/>
  <c r="BF230" i="2"/>
  <c r="BF234" i="2"/>
  <c r="BF240" i="2"/>
  <c r="BF252" i="2"/>
  <c r="BF277" i="2"/>
  <c r="BF282" i="2"/>
  <c r="BF287" i="2"/>
  <c r="BF292" i="2"/>
  <c r="BF296" i="2"/>
  <c r="BF307" i="2"/>
  <c r="BF320" i="2"/>
  <c r="BF328" i="2"/>
  <c r="BF364" i="2"/>
  <c r="BF370" i="2"/>
  <c r="BF413" i="2"/>
  <c r="BF439" i="2"/>
  <c r="BF454" i="2"/>
  <c r="BF466" i="2"/>
  <c r="BF470" i="2"/>
  <c r="BF472" i="2"/>
  <c r="BF513" i="2"/>
  <c r="BF536" i="2"/>
  <c r="BF552" i="2"/>
  <c r="BF585" i="2"/>
  <c r="BF591" i="2"/>
  <c r="BF744" i="2"/>
  <c r="BF773" i="2"/>
  <c r="BF775" i="2"/>
  <c r="BF808" i="2"/>
  <c r="BF853" i="2"/>
  <c r="BF861" i="2"/>
  <c r="BF865" i="2"/>
  <c r="BF867" i="2"/>
  <c r="BF889" i="2"/>
  <c r="BF905" i="2"/>
  <c r="BF944" i="2"/>
  <c r="BF954" i="2"/>
  <c r="BF961" i="2"/>
  <c r="BF983" i="2"/>
  <c r="BF989" i="2"/>
  <c r="BF993" i="2"/>
  <c r="BF1017" i="2"/>
  <c r="BF1073" i="2"/>
  <c r="BF1146" i="2"/>
  <c r="BF1236" i="2"/>
  <c r="BF1250" i="2"/>
  <c r="BF1259" i="2"/>
  <c r="BF1266" i="2"/>
  <c r="BF1329" i="2"/>
  <c r="BF1408" i="2"/>
  <c r="BF1427" i="2"/>
  <c r="BF1433" i="2"/>
  <c r="BF1481" i="2"/>
  <c r="BF1485" i="2"/>
  <c r="BF1487" i="2"/>
  <c r="BF1488" i="2"/>
  <c r="BF1515" i="2"/>
  <c r="BF1557" i="2"/>
  <c r="BF1606" i="2"/>
  <c r="BF1612" i="2"/>
  <c r="BF1629" i="2"/>
  <c r="BF1631" i="2"/>
  <c r="BF1637" i="2"/>
  <c r="BF1640" i="2"/>
  <c r="BF1651" i="2"/>
  <c r="BF1655" i="2"/>
  <c r="BF1664" i="2"/>
  <c r="BF1667" i="2"/>
  <c r="BF1675" i="2"/>
  <c r="BF1704" i="2"/>
  <c r="BF1708" i="2"/>
  <c r="BF1713" i="2"/>
  <c r="BF1738" i="2"/>
  <c r="BF1756" i="2"/>
  <c r="BF1757" i="2"/>
  <c r="BF1770" i="2"/>
  <c r="BF1771" i="2"/>
  <c r="BF1773" i="2"/>
  <c r="BF1788" i="2"/>
  <c r="BF1793" i="2"/>
  <c r="BF1826" i="2"/>
  <c r="BF1866" i="2"/>
  <c r="BF1868" i="2"/>
  <c r="BF1874" i="2"/>
  <c r="BF1890" i="2"/>
  <c r="BF1902" i="2"/>
  <c r="BF1908" i="2"/>
  <c r="BF1917" i="2"/>
  <c r="BF1926" i="2"/>
  <c r="BF1944" i="2"/>
  <c r="BF1954" i="2"/>
  <c r="BF1965" i="2"/>
  <c r="BF1968" i="2"/>
  <c r="BF1971" i="2"/>
  <c r="BF1976" i="2"/>
  <c r="BF1981" i="2"/>
  <c r="BF2014" i="2"/>
  <c r="BF2084" i="2"/>
  <c r="BF2090" i="2"/>
  <c r="BF2103" i="2"/>
  <c r="BF2159" i="2"/>
  <c r="BF2207" i="2"/>
  <c r="BF2210" i="2"/>
  <c r="BF2242" i="2"/>
  <c r="BF2249" i="2"/>
  <c r="BF2255" i="2"/>
  <c r="BF2258" i="2"/>
  <c r="BF2261" i="2"/>
  <c r="BF2264" i="2"/>
  <c r="BF2268" i="2"/>
  <c r="BF2292" i="2"/>
  <c r="BF2297" i="2"/>
  <c r="BF2301" i="2"/>
  <c r="BF2304" i="2"/>
  <c r="BF2306" i="2"/>
  <c r="BF2307" i="2"/>
  <c r="BF2308" i="2"/>
  <c r="BF2309" i="2"/>
  <c r="BF2310" i="2"/>
  <c r="BF2311" i="2"/>
  <c r="BF2312" i="2"/>
  <c r="BF2313" i="2"/>
  <c r="BF2314" i="2"/>
  <c r="BF2315" i="2"/>
  <c r="BF2318" i="2"/>
  <c r="BF2319" i="2"/>
  <c r="BF2321" i="2"/>
  <c r="BF2324" i="2"/>
  <c r="BF2330" i="2"/>
  <c r="BF170" i="2"/>
  <c r="BF172" i="2"/>
  <c r="BF184" i="2"/>
  <c r="BF218" i="2"/>
  <c r="BF220" i="2"/>
  <c r="BF232" i="2"/>
  <c r="BF247" i="2"/>
  <c r="BF259" i="2"/>
  <c r="BF347" i="2"/>
  <c r="BF372" i="2"/>
  <c r="BF374" i="2"/>
  <c r="BF378" i="2"/>
  <c r="BF381" i="2"/>
  <c r="BF383" i="2"/>
  <c r="BF391" i="2"/>
  <c r="BF406" i="2"/>
  <c r="BF410" i="2"/>
  <c r="BF442" i="2"/>
  <c r="BF460" i="2"/>
  <c r="BF462" i="2"/>
  <c r="BF509" i="2"/>
  <c r="BF525" i="2"/>
  <c r="BF527" i="2"/>
  <c r="BF529" i="2"/>
  <c r="BF543" i="2"/>
  <c r="BF558" i="2"/>
  <c r="BF560" i="2"/>
  <c r="BF597" i="2"/>
  <c r="BF602" i="2"/>
  <c r="BF612" i="2"/>
  <c r="BF629" i="2"/>
  <c r="BF630" i="2"/>
  <c r="BF637" i="2"/>
  <c r="BF644" i="2"/>
  <c r="BF682" i="2"/>
  <c r="BF712" i="2"/>
  <c r="BF716" i="2"/>
  <c r="BF851" i="2"/>
  <c r="BF855" i="2"/>
  <c r="BF859" i="2"/>
  <c r="BF868" i="2"/>
  <c r="BF879" i="2"/>
  <c r="BF924" i="2"/>
  <c r="BF938" i="2"/>
  <c r="BF967" i="2"/>
  <c r="BF972" i="2"/>
  <c r="BF973" i="2"/>
  <c r="BF980" i="2"/>
  <c r="BF981" i="2"/>
  <c r="BF995" i="2"/>
  <c r="BF997" i="2"/>
  <c r="BF1007" i="2"/>
  <c r="BF1052" i="2"/>
  <c r="BF1070" i="2"/>
  <c r="BF1083" i="2"/>
  <c r="BF1109" i="2"/>
  <c r="BF1140" i="2"/>
  <c r="BF1192" i="2"/>
  <c r="BF1216" i="2"/>
  <c r="BF1229" i="2"/>
  <c r="BF1248" i="2"/>
  <c r="BF1274" i="2"/>
  <c r="BF1437" i="2"/>
  <c r="BF1492" i="2"/>
  <c r="BF1495" i="2"/>
  <c r="BF1521" i="2"/>
  <c r="BF1543" i="2"/>
  <c r="BF1555" i="2"/>
  <c r="BF1566" i="2"/>
  <c r="BF1579" i="2"/>
  <c r="BF1583" i="2"/>
  <c r="BF1604" i="2"/>
  <c r="BF1608" i="2"/>
  <c r="BF1619" i="2"/>
  <c r="BF1623" i="2"/>
  <c r="BF1625" i="2"/>
  <c r="BF1646" i="2"/>
  <c r="BF1693" i="2"/>
  <c r="BF1699" i="2"/>
  <c r="BF1706" i="2"/>
  <c r="BF1725" i="2"/>
  <c r="BF1729" i="2"/>
  <c r="BF1735" i="2"/>
  <c r="BF1741" i="2"/>
  <c r="BF1747" i="2"/>
  <c r="BF1748" i="2"/>
  <c r="BF1750" i="2"/>
  <c r="BF1766" i="2"/>
  <c r="BF1786" i="2"/>
  <c r="BF1812" i="2"/>
  <c r="BF1824" i="2"/>
  <c r="BF1828" i="2"/>
  <c r="BF1833" i="2"/>
  <c r="BF1840" i="2"/>
  <c r="BF1841" i="2"/>
  <c r="BF1845" i="2"/>
  <c r="BF1851" i="2"/>
  <c r="BF1864" i="2"/>
  <c r="BF1867" i="2"/>
  <c r="BF1869" i="2"/>
  <c r="BF1877" i="2"/>
  <c r="BF1909" i="2"/>
  <c r="BF1919" i="2"/>
  <c r="BF1920" i="2"/>
  <c r="BF1927" i="2"/>
  <c r="BF1953" i="2"/>
  <c r="BF1957" i="2"/>
  <c r="BF1958" i="2"/>
  <c r="BF1962" i="2"/>
  <c r="BF1969" i="2"/>
  <c r="BF2021" i="2"/>
  <c r="BF2097" i="2"/>
  <c r="BF2114" i="2"/>
  <c r="BF2124" i="2"/>
  <c r="BF2184" i="2"/>
  <c r="BF2240" i="2"/>
  <c r="BF209" i="2"/>
  <c r="BF279" i="2"/>
  <c r="BF294" i="2"/>
  <c r="BF318" i="2"/>
  <c r="BF344" i="2"/>
  <c r="BF376" i="2"/>
  <c r="BF400" i="2"/>
  <c r="BF432" i="2"/>
  <c r="BF445" i="2"/>
  <c r="BF448" i="2"/>
  <c r="BF458" i="2"/>
  <c r="BF517" i="2"/>
  <c r="BF521" i="2"/>
  <c r="BF534" i="2"/>
  <c r="BF556" i="2"/>
  <c r="BF579" i="2"/>
  <c r="BF587" i="2"/>
  <c r="BF593" i="2"/>
  <c r="BF607" i="2"/>
  <c r="BF671" i="2"/>
  <c r="BF766" i="2"/>
  <c r="BF841" i="2"/>
  <c r="BF843" i="2"/>
  <c r="BF857" i="2"/>
  <c r="BF863" i="2"/>
  <c r="BF869" i="2"/>
  <c r="BF895" i="2"/>
  <c r="BF902" i="2"/>
  <c r="BF913" i="2"/>
  <c r="BF917" i="2"/>
  <c r="BF949" i="2"/>
  <c r="BF956" i="2"/>
  <c r="BF978" i="2"/>
  <c r="BF987" i="2"/>
  <c r="BF1004" i="2"/>
  <c r="BF1010" i="2"/>
  <c r="BF1093" i="2"/>
  <c r="BF1124" i="2"/>
  <c r="BF1166" i="2"/>
  <c r="BF1175" i="2"/>
  <c r="BF1182" i="2"/>
  <c r="BF1189" i="2"/>
  <c r="BF1213" i="2"/>
  <c r="BF1253" i="2"/>
  <c r="BF1272" i="2"/>
  <c r="BF1280" i="2"/>
  <c r="BF1282" i="2"/>
  <c r="BF1484" i="2"/>
  <c r="BF1490" i="2"/>
  <c r="BF1538" i="2"/>
  <c r="BF1545" i="2"/>
  <c r="BF1551" i="2"/>
  <c r="BF1553" i="2"/>
  <c r="BF1561" i="2"/>
  <c r="BF1574" i="2"/>
  <c r="BF1581" i="2"/>
  <c r="BF1585" i="2"/>
  <c r="BF1610" i="2"/>
  <c r="BF1627" i="2"/>
  <c r="BF1649" i="2"/>
  <c r="BF1656" i="2"/>
  <c r="BF1665" i="2"/>
  <c r="BF1687" i="2"/>
  <c r="BF1690" i="2"/>
  <c r="BF1711" i="2"/>
  <c r="BF1723" i="2"/>
  <c r="BF1733" i="2"/>
  <c r="BF1736" i="2"/>
  <c r="BF1743" i="2"/>
  <c r="BF1744" i="2"/>
  <c r="BF1745" i="2"/>
  <c r="BF1759" i="2"/>
  <c r="BF1760" i="2"/>
  <c r="BF1761" i="2"/>
  <c r="BF1823" i="2"/>
  <c r="BF1831" i="2"/>
  <c r="BF1839" i="2"/>
  <c r="BF1843" i="2"/>
  <c r="BF1847" i="2"/>
  <c r="BF1862" i="2"/>
  <c r="BF1865" i="2"/>
  <c r="BF1870" i="2"/>
  <c r="BF1891" i="2"/>
  <c r="BF1918" i="2"/>
  <c r="BF1922" i="2"/>
  <c r="BF1924" i="2"/>
  <c r="BF1929" i="2"/>
  <c r="BF1935" i="2"/>
  <c r="BF1946" i="2"/>
  <c r="BF1955" i="2"/>
  <c r="BF1956" i="2"/>
  <c r="BF1972" i="2"/>
  <c r="BF1973" i="2"/>
  <c r="BF1979" i="2"/>
  <c r="BF1984" i="2"/>
  <c r="BF2018" i="2"/>
  <c r="BF2216" i="2"/>
  <c r="BF2218" i="2"/>
  <c r="BF2236" i="2"/>
  <c r="BF2238" i="2"/>
  <c r="BF222" i="2"/>
  <c r="BF250" i="2"/>
  <c r="BF266" i="2"/>
  <c r="BF285" i="2"/>
  <c r="BF289" i="2"/>
  <c r="BF291" i="2"/>
  <c r="BF331" i="2"/>
  <c r="BF352" i="2"/>
  <c r="BF362" i="2"/>
  <c r="BF366" i="2"/>
  <c r="BF368" i="2"/>
  <c r="BF388" i="2"/>
  <c r="BF394" i="2"/>
  <c r="BF402" i="2"/>
  <c r="BF408" i="2"/>
  <c r="BF411" i="2"/>
  <c r="BF412" i="2"/>
  <c r="BF415" i="2"/>
  <c r="BF426" i="2"/>
  <c r="BF433" i="2"/>
  <c r="BF435" i="2"/>
  <c r="BF468" i="2"/>
  <c r="BF511" i="2"/>
  <c r="BF554" i="2"/>
  <c r="BF581" i="2"/>
  <c r="BF583" i="2"/>
  <c r="BF617" i="2"/>
  <c r="BF632" i="2"/>
  <c r="BF646" i="2"/>
  <c r="BF660" i="2"/>
  <c r="BF848" i="2"/>
  <c r="BF883" i="2"/>
  <c r="BF885" i="2"/>
  <c r="BF899" i="2"/>
  <c r="BF910" i="2"/>
  <c r="BF942" i="2"/>
  <c r="BF958" i="2"/>
  <c r="BF971" i="2"/>
  <c r="BF979" i="2"/>
  <c r="BF984" i="2"/>
  <c r="BF991" i="2"/>
  <c r="BF1050" i="2"/>
  <c r="BF1059" i="2"/>
  <c r="BF1075" i="2"/>
  <c r="BF1163" i="2"/>
  <c r="BF1171" i="2"/>
  <c r="BF1204" i="2"/>
  <c r="BF1227" i="2"/>
  <c r="BF1246" i="2"/>
  <c r="BF1256" i="2"/>
  <c r="BF1264" i="2"/>
  <c r="BF1425" i="2"/>
  <c r="BF1435" i="2"/>
  <c r="BF1458" i="2"/>
  <c r="BF1482" i="2"/>
  <c r="BF1523" i="2"/>
  <c r="BF1536" i="2"/>
  <c r="BF1540" i="2"/>
  <c r="BF1549" i="2"/>
  <c r="BF1559" i="2"/>
  <c r="BF1563" i="2"/>
  <c r="BF1614" i="2"/>
  <c r="BF1621" i="2"/>
  <c r="BF1634" i="2"/>
  <c r="BF1653" i="2"/>
  <c r="BF1657" i="2"/>
  <c r="BF1663" i="2"/>
  <c r="BF1673" i="2"/>
  <c r="BF1678" i="2"/>
  <c r="BF1697" i="2"/>
  <c r="BF1716" i="2"/>
  <c r="BF1721" i="2"/>
  <c r="BF1727" i="2"/>
  <c r="BF1731" i="2"/>
  <c r="BF1739" i="2"/>
  <c r="BF1751" i="2"/>
  <c r="BF1758" i="2"/>
  <c r="BF1763" i="2"/>
  <c r="BF1795" i="2"/>
  <c r="BF1797" i="2"/>
  <c r="BF1800" i="2"/>
  <c r="BF1814" i="2"/>
  <c r="BF1820" i="2"/>
  <c r="BF1825" i="2"/>
  <c r="BF1829" i="2"/>
  <c r="BF1849" i="2"/>
  <c r="BF1850" i="2"/>
  <c r="BF1861" i="2"/>
  <c r="BF1863" i="2"/>
  <c r="BF1872" i="2"/>
  <c r="BF1880" i="2"/>
  <c r="BF1882" i="2"/>
  <c r="BF1884" i="2"/>
  <c r="BF1903" i="2"/>
  <c r="BF1931" i="2"/>
  <c r="BF1933" i="2"/>
  <c r="BF1936" i="2"/>
  <c r="BF1961" i="2"/>
  <c r="BF1963" i="2"/>
  <c r="BF1966" i="2"/>
  <c r="BF1975" i="2"/>
  <c r="BF1978" i="2"/>
  <c r="BF1986" i="2"/>
  <c r="BF2029" i="2"/>
  <c r="BF2105" i="2"/>
  <c r="BF2109" i="2"/>
  <c r="BF2112" i="2"/>
  <c r="BF2118" i="2"/>
  <c r="BF2181" i="2"/>
  <c r="BF2212" i="2"/>
  <c r="AS94" i="1"/>
  <c r="F37" i="2"/>
  <c r="BD95" i="1" s="1"/>
  <c r="F33" i="2"/>
  <c r="AZ95" i="1" s="1"/>
  <c r="F33" i="3"/>
  <c r="AZ96" i="1" s="1"/>
  <c r="F37" i="3"/>
  <c r="BD96" i="1" s="1"/>
  <c r="F35" i="4"/>
  <c r="BB97" i="1" s="1"/>
  <c r="F38" i="7"/>
  <c r="BC101" i="1" s="1"/>
  <c r="F38" i="8"/>
  <c r="BC102" i="1" s="1"/>
  <c r="F33" i="9"/>
  <c r="AZ103" i="1" s="1"/>
  <c r="F36" i="9"/>
  <c r="BC103" i="1" s="1"/>
  <c r="F35" i="11"/>
  <c r="AZ106" i="1" s="1"/>
  <c r="F39" i="11"/>
  <c r="BD106" i="1" s="1"/>
  <c r="F38" i="12"/>
  <c r="BC107" i="1" s="1"/>
  <c r="J35" i="12"/>
  <c r="AV107" i="1"/>
  <c r="J33" i="14"/>
  <c r="AV109" i="1" s="1"/>
  <c r="F37" i="14"/>
  <c r="BD109" i="1" s="1"/>
  <c r="F36" i="2"/>
  <c r="BC95" i="1" s="1"/>
  <c r="F36" i="3"/>
  <c r="BC96" i="1"/>
  <c r="F36" i="4"/>
  <c r="BC97" i="1" s="1"/>
  <c r="F37" i="5"/>
  <c r="BB99" i="1" s="1"/>
  <c r="F38" i="5"/>
  <c r="BC99" i="1" s="1"/>
  <c r="F39" i="6"/>
  <c r="BD100" i="1"/>
  <c r="F37" i="7"/>
  <c r="BB101" i="1" s="1"/>
  <c r="J35" i="7"/>
  <c r="AV101" i="1" s="1"/>
  <c r="F39" i="8"/>
  <c r="BD102" i="1" s="1"/>
  <c r="J35" i="8"/>
  <c r="AV102" i="1"/>
  <c r="J33" i="9"/>
  <c r="AV103" i="1" s="1"/>
  <c r="F33" i="10"/>
  <c r="AZ104" i="1" s="1"/>
  <c r="F35" i="10"/>
  <c r="BB104" i="1" s="1"/>
  <c r="J35" i="11"/>
  <c r="AV106" i="1"/>
  <c r="F35" i="12"/>
  <c r="AZ107" i="1" s="1"/>
  <c r="F37" i="12"/>
  <c r="BB107" i="1" s="1"/>
  <c r="F39" i="12"/>
  <c r="BD107" i="1" s="1"/>
  <c r="J33" i="13"/>
  <c r="AV108" i="1"/>
  <c r="F33" i="14"/>
  <c r="AZ109" i="1" s="1"/>
  <c r="F35" i="14"/>
  <c r="BB109" i="1" s="1"/>
  <c r="F35" i="2"/>
  <c r="BB95" i="1" s="1"/>
  <c r="J33" i="3"/>
  <c r="AV96" i="1"/>
  <c r="F37" i="4"/>
  <c r="BD97" i="1" s="1"/>
  <c r="F33" i="4"/>
  <c r="AZ97" i="1" s="1"/>
  <c r="J35" i="5"/>
  <c r="AV99" i="1" s="1"/>
  <c r="F37" i="6"/>
  <c r="BB100" i="1"/>
  <c r="F35" i="6"/>
  <c r="AZ100" i="1" s="1"/>
  <c r="F39" i="7"/>
  <c r="BD101" i="1" s="1"/>
  <c r="F35" i="8"/>
  <c r="AZ102" i="1" s="1"/>
  <c r="F35" i="9"/>
  <c r="BB103" i="1" s="1"/>
  <c r="F36" i="10"/>
  <c r="BC104" i="1" s="1"/>
  <c r="F37" i="10"/>
  <c r="BD104" i="1"/>
  <c r="F38" i="11"/>
  <c r="BC106" i="1" s="1"/>
  <c r="J34" i="13"/>
  <c r="AW108" i="1"/>
  <c r="F36" i="14"/>
  <c r="BC109" i="1" s="1"/>
  <c r="J33" i="2"/>
  <c r="AV95" i="1" s="1"/>
  <c r="F35" i="3"/>
  <c r="BB96" i="1" s="1"/>
  <c r="J33" i="4"/>
  <c r="AV97" i="1"/>
  <c r="F39" i="5"/>
  <c r="BD99" i="1" s="1"/>
  <c r="F35" i="5"/>
  <c r="AZ99" i="1" s="1"/>
  <c r="J35" i="6"/>
  <c r="AV100" i="1" s="1"/>
  <c r="F38" i="6"/>
  <c r="BC100" i="1"/>
  <c r="F35" i="7"/>
  <c r="AZ101" i="1" s="1"/>
  <c r="F37" i="8"/>
  <c r="BB102" i="1" s="1"/>
  <c r="F37" i="9"/>
  <c r="BD103" i="1" s="1"/>
  <c r="J33" i="10"/>
  <c r="AV104" i="1"/>
  <c r="F37" i="11"/>
  <c r="BB106" i="1" s="1"/>
  <c r="R133" i="11" l="1"/>
  <c r="R132" i="11" s="1"/>
  <c r="T206" i="9"/>
  <c r="R159" i="10"/>
  <c r="BK188" i="9"/>
  <c r="J188" i="9" s="1"/>
  <c r="J106" i="9" s="1"/>
  <c r="P127" i="7"/>
  <c r="AU101" i="1" s="1"/>
  <c r="T142" i="9"/>
  <c r="P159" i="10"/>
  <c r="T126" i="5"/>
  <c r="T125" i="5" s="1"/>
  <c r="T159" i="10"/>
  <c r="T128" i="10" s="1"/>
  <c r="BK142" i="9"/>
  <c r="J142" i="9" s="1"/>
  <c r="J97" i="9" s="1"/>
  <c r="BK159" i="10"/>
  <c r="J159" i="10" s="1"/>
  <c r="J102" i="10" s="1"/>
  <c r="R127" i="7"/>
  <c r="T133" i="11"/>
  <c r="T132" i="11" s="1"/>
  <c r="P160" i="4"/>
  <c r="R128" i="10"/>
  <c r="P128" i="10"/>
  <c r="AU104" i="1" s="1"/>
  <c r="P193" i="14"/>
  <c r="R167" i="9"/>
  <c r="T160" i="4"/>
  <c r="T135" i="4" s="1"/>
  <c r="R260" i="9"/>
  <c r="P167" i="9"/>
  <c r="R126" i="5"/>
  <c r="R125" i="5" s="1"/>
  <c r="T126" i="12"/>
  <c r="P133" i="11"/>
  <c r="P132" i="11"/>
  <c r="AU106" i="1" s="1"/>
  <c r="P260" i="9"/>
  <c r="BK128" i="7"/>
  <c r="J128" i="7"/>
  <c r="J99" i="7" s="1"/>
  <c r="T193" i="14"/>
  <c r="T127" i="14"/>
  <c r="T126" i="14"/>
  <c r="P142" i="9"/>
  <c r="BK167" i="9"/>
  <c r="J167" i="9"/>
  <c r="J101" i="9"/>
  <c r="T126" i="6"/>
  <c r="T125" i="6"/>
  <c r="P182" i="3"/>
  <c r="P133" i="3" s="1"/>
  <c r="AU96" i="1" s="1"/>
  <c r="P153" i="2"/>
  <c r="R125" i="8"/>
  <c r="T134" i="3"/>
  <c r="T1493" i="2"/>
  <c r="P188" i="9"/>
  <c r="P126" i="5"/>
  <c r="P125" i="5" s="1"/>
  <c r="AU99" i="1" s="1"/>
  <c r="R127" i="14"/>
  <c r="P134" i="3"/>
  <c r="R1493" i="2"/>
  <c r="R188" i="9"/>
  <c r="P126" i="12"/>
  <c r="AU107" i="1"/>
  <c r="R136" i="4"/>
  <c r="T153" i="2"/>
  <c r="T167" i="9"/>
  <c r="T141" i="9" s="1"/>
  <c r="R193" i="14"/>
  <c r="R182" i="3"/>
  <c r="P127" i="14"/>
  <c r="T216" i="7"/>
  <c r="T127" i="7" s="1"/>
  <c r="R142" i="9"/>
  <c r="R126" i="6"/>
  <c r="R125" i="6" s="1"/>
  <c r="R160" i="4"/>
  <c r="P1493" i="2"/>
  <c r="R206" i="9"/>
  <c r="P126" i="8"/>
  <c r="P125" i="8"/>
  <c r="AU102" i="1" s="1"/>
  <c r="P136" i="4"/>
  <c r="P135" i="4"/>
  <c r="AU97" i="1"/>
  <c r="T182" i="3"/>
  <c r="R134" i="3"/>
  <c r="R133" i="3"/>
  <c r="R153" i="2"/>
  <c r="BK136" i="4"/>
  <c r="J136" i="4"/>
  <c r="J97" i="4" s="1"/>
  <c r="BK216" i="7"/>
  <c r="J216" i="7" s="1"/>
  <c r="J102" i="7" s="1"/>
  <c r="BK126" i="8"/>
  <c r="J126" i="8" s="1"/>
  <c r="J99" i="8" s="1"/>
  <c r="BK235" i="9"/>
  <c r="J235" i="9"/>
  <c r="J113" i="9" s="1"/>
  <c r="BK134" i="3"/>
  <c r="J134" i="3" s="1"/>
  <c r="J97" i="3" s="1"/>
  <c r="BK182" i="3"/>
  <c r="J182" i="3" s="1"/>
  <c r="J104" i="3" s="1"/>
  <c r="BK309" i="4"/>
  <c r="J309" i="4" s="1"/>
  <c r="J113" i="4" s="1"/>
  <c r="BK285" i="9"/>
  <c r="J285" i="9"/>
  <c r="J119" i="9" s="1"/>
  <c r="BK129" i="10"/>
  <c r="J129" i="10"/>
  <c r="J97" i="10"/>
  <c r="BK133" i="11"/>
  <c r="J133" i="11" s="1"/>
  <c r="J99" i="11" s="1"/>
  <c r="BK260" i="9"/>
  <c r="J260" i="9" s="1"/>
  <c r="J115" i="9" s="1"/>
  <c r="BK131" i="12"/>
  <c r="J131" i="12" s="1"/>
  <c r="J101" i="12" s="1"/>
  <c r="BK2328" i="2"/>
  <c r="BK152" i="2" s="1"/>
  <c r="J152" i="2" s="1"/>
  <c r="J96" i="2" s="1"/>
  <c r="J2328" i="2"/>
  <c r="J131" i="2" s="1"/>
  <c r="BK160" i="4"/>
  <c r="J160" i="4" s="1"/>
  <c r="J103" i="4" s="1"/>
  <c r="BK126" i="5"/>
  <c r="J126" i="5" s="1"/>
  <c r="J99" i="5" s="1"/>
  <c r="BK126" i="6"/>
  <c r="J126" i="6"/>
  <c r="J99" i="6" s="1"/>
  <c r="BK166" i="11"/>
  <c r="J166" i="11" s="1"/>
  <c r="J106" i="11" s="1"/>
  <c r="BK119" i="13"/>
  <c r="J119" i="13" s="1"/>
  <c r="J97" i="13" s="1"/>
  <c r="BK127" i="14"/>
  <c r="J127" i="14" s="1"/>
  <c r="J97" i="14" s="1"/>
  <c r="BK193" i="14"/>
  <c r="J193" i="14"/>
  <c r="J103" i="14" s="1"/>
  <c r="F34" i="2"/>
  <c r="BA95" i="1"/>
  <c r="AZ105" i="1"/>
  <c r="AV105" i="1" s="1"/>
  <c r="BB105" i="1"/>
  <c r="AX105" i="1"/>
  <c r="BD105" i="1"/>
  <c r="BC105" i="1"/>
  <c r="AY105" i="1"/>
  <c r="AT108" i="1"/>
  <c r="J34" i="14"/>
  <c r="AW109" i="1" s="1"/>
  <c r="AT109" i="1" s="1"/>
  <c r="J34" i="2"/>
  <c r="AW95" i="1" s="1"/>
  <c r="AT95" i="1" s="1"/>
  <c r="J36" i="12"/>
  <c r="AW107" i="1" s="1"/>
  <c r="AT107" i="1" s="1"/>
  <c r="F36" i="12"/>
  <c r="BA107" i="1"/>
  <c r="F34" i="13"/>
  <c r="BA108" i="1" s="1"/>
  <c r="F34" i="14"/>
  <c r="BA109" i="1"/>
  <c r="J34" i="3"/>
  <c r="AW96" i="1" s="1"/>
  <c r="AT96" i="1" s="1"/>
  <c r="F34" i="4"/>
  <c r="BA97" i="1"/>
  <c r="J36" i="5"/>
  <c r="AW99" i="1" s="1"/>
  <c r="AT99" i="1" s="1"/>
  <c r="J36" i="6"/>
  <c r="AW100" i="1" s="1"/>
  <c r="AT100" i="1" s="1"/>
  <c r="J36" i="7"/>
  <c r="AW101" i="1" s="1"/>
  <c r="AT101" i="1" s="1"/>
  <c r="J36" i="8"/>
  <c r="AW102" i="1"/>
  <c r="AT102" i="1" s="1"/>
  <c r="BB98" i="1"/>
  <c r="AX98" i="1" s="1"/>
  <c r="BD98" i="1"/>
  <c r="F34" i="9"/>
  <c r="BA103" i="1" s="1"/>
  <c r="J34" i="10"/>
  <c r="AW104" i="1"/>
  <c r="AT104" i="1" s="1"/>
  <c r="F36" i="11"/>
  <c r="BA106" i="1" s="1"/>
  <c r="F34" i="3"/>
  <c r="BA96" i="1" s="1"/>
  <c r="J34" i="4"/>
  <c r="AW97" i="1" s="1"/>
  <c r="AT97" i="1" s="1"/>
  <c r="F36" i="5"/>
  <c r="BA99" i="1" s="1"/>
  <c r="F36" i="6"/>
  <c r="BA100" i="1"/>
  <c r="F36" i="7"/>
  <c r="BA101" i="1" s="1"/>
  <c r="F36" i="8"/>
  <c r="BA102" i="1"/>
  <c r="BC98" i="1"/>
  <c r="AY98" i="1" s="1"/>
  <c r="AZ98" i="1"/>
  <c r="AV98" i="1"/>
  <c r="J34" i="9"/>
  <c r="AW103" i="1" s="1"/>
  <c r="AT103" i="1" s="1"/>
  <c r="F34" i="10"/>
  <c r="BA104" i="1"/>
  <c r="J36" i="11"/>
  <c r="AW106" i="1" s="1"/>
  <c r="AT106" i="1" s="1"/>
  <c r="P126" i="14" l="1"/>
  <c r="AU109" i="1" s="1"/>
  <c r="R152" i="2"/>
  <c r="T152" i="2"/>
  <c r="R126" i="14"/>
  <c r="P152" i="2"/>
  <c r="AU95" i="1" s="1"/>
  <c r="P141" i="9"/>
  <c r="AU103" i="1"/>
  <c r="R141" i="9"/>
  <c r="T133" i="3"/>
  <c r="R135" i="4"/>
  <c r="BK133" i="3"/>
  <c r="J133" i="3" s="1"/>
  <c r="J96" i="3" s="1"/>
  <c r="BK132" i="11"/>
  <c r="J132" i="11" s="1"/>
  <c r="J98" i="11" s="1"/>
  <c r="BK135" i="4"/>
  <c r="J135" i="4"/>
  <c r="J30" i="4" s="1"/>
  <c r="AG97" i="1" s="1"/>
  <c r="BK125" i="5"/>
  <c r="J125" i="5"/>
  <c r="J98" i="5" s="1"/>
  <c r="BK125" i="8"/>
  <c r="J125" i="8"/>
  <c r="BK141" i="9"/>
  <c r="J141" i="9" s="1"/>
  <c r="J96" i="9" s="1"/>
  <c r="BK125" i="6"/>
  <c r="J125" i="6" s="1"/>
  <c r="J98" i="6" s="1"/>
  <c r="BK126" i="12"/>
  <c r="J126" i="12" s="1"/>
  <c r="J32" i="12" s="1"/>
  <c r="AG107" i="1" s="1"/>
  <c r="BK127" i="7"/>
  <c r="J127" i="7" s="1"/>
  <c r="J98" i="7" s="1"/>
  <c r="BK128" i="10"/>
  <c r="J128" i="10"/>
  <c r="J96" i="10" s="1"/>
  <c r="BK118" i="13"/>
  <c r="J118" i="13"/>
  <c r="J96" i="13" s="1"/>
  <c r="BK126" i="14"/>
  <c r="J126" i="14"/>
  <c r="J96" i="14"/>
  <c r="J30" i="2"/>
  <c r="AG95" i="1" s="1"/>
  <c r="AZ94" i="1"/>
  <c r="W29" i="1" s="1"/>
  <c r="AU105" i="1"/>
  <c r="J32" i="8"/>
  <c r="AG102" i="1" s="1"/>
  <c r="BB94" i="1"/>
  <c r="W31" i="1" s="1"/>
  <c r="AU98" i="1"/>
  <c r="BA105" i="1"/>
  <c r="AW105" i="1" s="1"/>
  <c r="AT105" i="1" s="1"/>
  <c r="BD94" i="1"/>
  <c r="W33" i="1" s="1"/>
  <c r="BA98" i="1"/>
  <c r="AW98" i="1" s="1"/>
  <c r="AT98" i="1" s="1"/>
  <c r="BC94" i="1"/>
  <c r="W32" i="1" s="1"/>
  <c r="J41" i="12" l="1"/>
  <c r="J39" i="4"/>
  <c r="J41" i="8"/>
  <c r="J98" i="8"/>
  <c r="J98" i="12"/>
  <c r="J96" i="4"/>
  <c r="J39" i="2"/>
  <c r="AN95" i="1"/>
  <c r="AN107" i="1"/>
  <c r="AN102" i="1"/>
  <c r="AN97" i="1"/>
  <c r="AU94" i="1"/>
  <c r="J30" i="14"/>
  <c r="AG109" i="1"/>
  <c r="J32" i="6"/>
  <c r="AG100" i="1"/>
  <c r="AV94" i="1"/>
  <c r="AK29" i="1" s="1"/>
  <c r="J30" i="13"/>
  <c r="J39" i="13"/>
  <c r="J32" i="5"/>
  <c r="AG99" i="1" s="1"/>
  <c r="J30" i="10"/>
  <c r="AG104" i="1" s="1"/>
  <c r="J32" i="11"/>
  <c r="AG106" i="1"/>
  <c r="AN106" i="1" s="1"/>
  <c r="J32" i="7"/>
  <c r="AG101" i="1" s="1"/>
  <c r="AN101" i="1" s="1"/>
  <c r="BA94" i="1"/>
  <c r="W30" i="1" s="1"/>
  <c r="J30" i="9"/>
  <c r="AG103" i="1" s="1"/>
  <c r="AN103" i="1" s="1"/>
  <c r="AY94" i="1"/>
  <c r="J30" i="3"/>
  <c r="AG96" i="1" s="1"/>
  <c r="AX94" i="1"/>
  <c r="J39" i="3" l="1"/>
  <c r="J41" i="6"/>
  <c r="AG108" i="1"/>
  <c r="J41" i="5"/>
  <c r="J39" i="14"/>
  <c r="J39" i="10"/>
  <c r="J41" i="7"/>
  <c r="J39" i="9"/>
  <c r="J41" i="11"/>
  <c r="AN108" i="1"/>
  <c r="AN109" i="1"/>
  <c r="AN96" i="1"/>
  <c r="AN99" i="1"/>
  <c r="AN100" i="1"/>
  <c r="AN104" i="1"/>
  <c r="AG98" i="1"/>
  <c r="AG105" i="1"/>
  <c r="AW94" i="1"/>
  <c r="AK30" i="1" s="1"/>
  <c r="AG94" i="1" l="1"/>
  <c r="AN94" i="1" s="1"/>
  <c r="AN105" i="1"/>
  <c r="AN98" i="1"/>
  <c r="AT94" i="1"/>
  <c r="AK26" i="1" l="1"/>
  <c r="AK35" i="1" s="1"/>
</calcChain>
</file>

<file path=xl/sharedStrings.xml><?xml version="1.0" encoding="utf-8"?>
<sst xmlns="http://schemas.openxmlformats.org/spreadsheetml/2006/main" count="42157" uniqueCount="5159">
  <si>
    <t>Export Komplet</t>
  </si>
  <si>
    <t/>
  </si>
  <si>
    <t>2.0</t>
  </si>
  <si>
    <t>ZAMOK</t>
  </si>
  <si>
    <t>False</t>
  </si>
  <si>
    <t>{0e96afae-fd6d-4e94-80b5-05300841d909}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</si>
  <si>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</si>
  <si>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</si>
  <si>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</si>
  <si>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</si>
  <si>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</si>
  <si>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</si>
  <si>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far2103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</si>
  <si>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</si>
  <si>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</si>
  <si>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bytovky DD a DSS</t>
  </si>
  <si>
    <t>JKSO:</t>
  </si>
  <si>
    <t>KS:</t>
  </si>
  <si>
    <t>Miesto:</t>
  </si>
  <si>
    <t>A.H.Škultétyho 327/98, Veľký Krtíš</t>
  </si>
  <si>
    <t>Dátum:</t>
  </si>
  <si>
    <t>12. 8. 2021</t>
  </si>
  <si>
    <t>Objednávateľ:</t>
  </si>
  <si>
    <t>IČO:</t>
  </si>
  <si>
    <t>DD a DDS Veľký Krtíš</t>
  </si>
  <si>
    <t>IČ DPH:</t>
  </si>
  <si>
    <t>Zhotoviteľ:</t>
  </si>
  <si>
    <t>Vyplň údaj</t>
  </si>
  <si>
    <t>Projektant:</t>
  </si>
  <si>
    <t>Ing.Attila Farkaš</t>
  </si>
  <si>
    <t>True</t>
  </si>
  <si>
    <t>0,01</t>
  </si>
  <si>
    <t>Spracovateľ:</t>
  </si>
  <si>
    <t>Ing.Igor Janečka</t>
  </si>
  <si>
    <t>Poznámka:</t>
  </si>
  <si>
    <t>1.Obchodné názvy materiálov, použité v rozpočte/zadaní _x000D_
 sú uvedené ako referenčné, dodávateľ môže použiť materiály ekvivalentných vlastností aj  od iných výrobcov_x000D_
2. Zadanie je neoddeliteľnou súčasťou projektovej dokumentácie a pre jeho správne nacenenie je nutné naštudovanie PD , prípadne ohliadka stavby .Práce a dodávky obsiahnuté v projektovej dokumentácii a neobsiahnuté vo výkaze výmer dodávateľ  položkovo vyšpecifikuje a  nacení samostatne, mimo ponukového rozpočtu.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</si>
  <si>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</si>
  <si>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</si>
  <si>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</si>
  <si>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</si>
  <si>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</si>
  <si>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</si>
  <si>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</si>
  <si>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</si>
  <si>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</si>
  <si>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</si>
  <si>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</si>
  <si>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</si>
  <si>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</si>
  <si>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</si>
  <si>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</si>
  <si>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</si>
  <si>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</si>
  <si>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</si>
  <si>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</si>
  <si>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</si>
  <si>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</si>
  <si>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</si>
  <si>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</si>
  <si>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</si>
  <si>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</si>
  <si>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</si>
  <si>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</si>
  <si>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</si>
  <si>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</si>
  <si>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</si>
  <si>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</si>
  <si>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</si>
  <si>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</si>
  <si>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</si>
  <si>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</si>
  <si>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</si>
  <si>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</si>
  <si>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</si>
  <si>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</si>
  <si>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</si>
  <si>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</si>
  <si>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</si>
  <si>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</si>
  <si>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</si>
  <si>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</si>
  <si>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III.</t>
  </si>
  <si>
    <t>Architektúra, stavebné riešenie a statika</t>
  </si>
  <si>
    <t>STA</t>
  </si>
  <si>
    <t>1</t>
  </si>
  <si>
    <t>{bfd3d8b4-fc61-4ffa-99eb-eec6a72bd1b9}</t>
  </si>
  <si>
    <t>IV.</t>
  </si>
  <si>
    <t>Zdravotechnika</t>
  </si>
  <si>
    <t>{6dbce076-f4da-4d8c-b795-26c9eceb9920}</t>
  </si>
  <si>
    <t>V.</t>
  </si>
  <si>
    <t>Ústredné vykurovanie</t>
  </si>
  <si>
    <t>{39f40d68-c9a3-4b6a-8aa9-f469d6a28a9a}</t>
  </si>
  <si>
    <t>VI.</t>
  </si>
  <si>
    <t>Elektroinštalácia</t>
  </si>
  <si>
    <t>{a65bedb3-3a77-4efc-822c-8555d93d20b8}</t>
  </si>
  <si>
    <t>VI.a</t>
  </si>
  <si>
    <t xml:space="preserve">Prípojka NN   </t>
  </si>
  <si>
    <t>Časť</t>
  </si>
  <si>
    <t>2</t>
  </si>
  <si>
    <t>{aa9b4803-e80a-40eb-a537-74f68117c761}</t>
  </si>
  <si>
    <t>VI.b</t>
  </si>
  <si>
    <t xml:space="preserve">Areálové osvetlenie  </t>
  </si>
  <si>
    <t>{36add3b3-d176-4ca5-b83a-53351dc2487e}</t>
  </si>
  <si>
    <t>VI.c</t>
  </si>
  <si>
    <t xml:space="preserve">Elektroinštalácie   </t>
  </si>
  <si>
    <t>{1edf1215-dc50-465b-a408-3ac0f356d9c0}</t>
  </si>
  <si>
    <t>VI.d</t>
  </si>
  <si>
    <t xml:space="preserve">Bleskozvod a uzemnenie   </t>
  </si>
  <si>
    <t>{ea20dd60-12de-4be6-aab8-e639d62b3cb4}</t>
  </si>
  <si>
    <t>VII.</t>
  </si>
  <si>
    <t>Vnútorné slaboprúdové rozvody</t>
  </si>
  <si>
    <t>{f6f54b4b-344e-414c-aa96-974333465bb0}</t>
  </si>
  <si>
    <t>VIII.</t>
  </si>
  <si>
    <t>Vzduchotechnika</t>
  </si>
  <si>
    <t>{e9d33036-e780-407d-bb5f-b7d9ff0ef5e0}</t>
  </si>
  <si>
    <t>IX.</t>
  </si>
  <si>
    <t>Plynová  prípojka a vnútorný plynovod</t>
  </si>
  <si>
    <t>{e890dc00-94bd-495b-a677-3210416b03f1}</t>
  </si>
  <si>
    <t>IX.a</t>
  </si>
  <si>
    <t xml:space="preserve">Plynová  prípojka </t>
  </si>
  <si>
    <t>{e9981b36-1e47-4d19-aa61-956f3c5d62af}</t>
  </si>
  <si>
    <t>IX.b</t>
  </si>
  <si>
    <t>Vnútorný plynovod</t>
  </si>
  <si>
    <t>{fa68d9d2-5ec4-48a1-8373-af0b4a37125d}</t>
  </si>
  <si>
    <t>X.</t>
  </si>
  <si>
    <t>Výťah</t>
  </si>
  <si>
    <t>{1f6ff165-241d-46a0-b4b1-ec73ae9f8bf4}</t>
  </si>
  <si>
    <t>XI.</t>
  </si>
  <si>
    <t>Chodník</t>
  </si>
  <si>
    <t>{fd565e5a-7ce6-42f5-a626-a3db30b201fd}</t>
  </si>
  <si>
    <t>a1</t>
  </si>
  <si>
    <t>11,672</t>
  </si>
  <si>
    <t>b1</t>
  </si>
  <si>
    <t>5,811</t>
  </si>
  <si>
    <t>KRYCÍ LIST ROZPOČTU</t>
  </si>
  <si>
    <t>a4</t>
  </si>
  <si>
    <t>9,614</t>
  </si>
  <si>
    <t>c1</t>
  </si>
  <si>
    <t>64,69</t>
  </si>
  <si>
    <t>zas1</t>
  </si>
  <si>
    <t>66,085</t>
  </si>
  <si>
    <t>b13</t>
  </si>
  <si>
    <t>41,4</t>
  </si>
  <si>
    <t>Objekt:</t>
  </si>
  <si>
    <t>xps50</t>
  </si>
  <si>
    <t>11,236</t>
  </si>
  <si>
    <t>III. - Architektúra, stavebné riešenie a statika</t>
  </si>
  <si>
    <t>b12</t>
  </si>
  <si>
    <t>12,688</t>
  </si>
  <si>
    <t>b17a</t>
  </si>
  <si>
    <t>27,3</t>
  </si>
  <si>
    <t>b17xx</t>
  </si>
  <si>
    <t>28,175</t>
  </si>
  <si>
    <t>b18st</t>
  </si>
  <si>
    <t>23,432</t>
  </si>
  <si>
    <t>b17b</t>
  </si>
  <si>
    <t>13,193</t>
  </si>
  <si>
    <t>b19</t>
  </si>
  <si>
    <t>62,99</t>
  </si>
  <si>
    <t>b36</t>
  </si>
  <si>
    <t>19,05</t>
  </si>
  <si>
    <t>b20</t>
  </si>
  <si>
    <t>54,95</t>
  </si>
  <si>
    <t>paz</t>
  </si>
  <si>
    <t>49,081</t>
  </si>
  <si>
    <t>zs1</t>
  </si>
  <si>
    <t>83,2</t>
  </si>
  <si>
    <t>mal</t>
  </si>
  <si>
    <t>1736,898</t>
  </si>
  <si>
    <t>san</t>
  </si>
  <si>
    <t>67,375</t>
  </si>
  <si>
    <t>pri</t>
  </si>
  <si>
    <t>26,633</t>
  </si>
  <si>
    <t>hys</t>
  </si>
  <si>
    <t>81,039</t>
  </si>
  <si>
    <t>xps200</t>
  </si>
  <si>
    <t>4,452</t>
  </si>
  <si>
    <t>z7</t>
  </si>
  <si>
    <t>113,076</t>
  </si>
  <si>
    <t>z6</t>
  </si>
  <si>
    <t>12,47</t>
  </si>
  <si>
    <t>z1</t>
  </si>
  <si>
    <t>306,392</t>
  </si>
  <si>
    <t>1.Obchodné názvy materiálov, použité v rozpočte/zadaní   sú uvedené ako referenčné, dodávateľ môže použiť materiály ekvivalentných vlastností aj  od iných výrobcov 2. Zadanie je neoddeliteľnou súčasťou projektovej dokumentácie a pre jeho správne nacenenie je nutné naštudovanie PD , prípadne ohliadka stavby .Práce a dodávky obsiahnuté v projektovej dokumentácii a neobsiahnuté vo výkaze výmer dodávateľ  položkovo vyšpecifikuje a  nacení samostatne, mimo ponukového rozpočtu.</t>
  </si>
  <si>
    <t>pvs</t>
  </si>
  <si>
    <t>11,88</t>
  </si>
  <si>
    <t>z4</t>
  </si>
  <si>
    <t>108,966</t>
  </si>
  <si>
    <t>z4s</t>
  </si>
  <si>
    <t>5,87</t>
  </si>
  <si>
    <t>z1s</t>
  </si>
  <si>
    <t>34,57</t>
  </si>
  <si>
    <t>z2</t>
  </si>
  <si>
    <t>43,124</t>
  </si>
  <si>
    <t>z3</t>
  </si>
  <si>
    <t>183,127</t>
  </si>
  <si>
    <t>z3s</t>
  </si>
  <si>
    <t>10,7</t>
  </si>
  <si>
    <t>vyspr1</t>
  </si>
  <si>
    <t>692,749</t>
  </si>
  <si>
    <t>z5</t>
  </si>
  <si>
    <t>28,181</t>
  </si>
  <si>
    <t>z5s</t>
  </si>
  <si>
    <t>1,305</t>
  </si>
  <si>
    <t>vyspr2</t>
  </si>
  <si>
    <t>46,046</t>
  </si>
  <si>
    <t>z6s</t>
  </si>
  <si>
    <t>1,74</t>
  </si>
  <si>
    <t>zs2</t>
  </si>
  <si>
    <t>3,39</t>
  </si>
  <si>
    <t>z8b</t>
  </si>
  <si>
    <t>2,35</t>
  </si>
  <si>
    <t>leš</t>
  </si>
  <si>
    <t>747,858</t>
  </si>
  <si>
    <t>d1</t>
  </si>
  <si>
    <t>7,818</t>
  </si>
  <si>
    <t>zem</t>
  </si>
  <si>
    <t>40,353</t>
  </si>
  <si>
    <t>b2</t>
  </si>
  <si>
    <t>25,906</t>
  </si>
  <si>
    <t>astrop</t>
  </si>
  <si>
    <t>526,4</t>
  </si>
  <si>
    <t>asteny</t>
  </si>
  <si>
    <t>1021,922</t>
  </si>
  <si>
    <t>bsteny</t>
  </si>
  <si>
    <t>113,79</t>
  </si>
  <si>
    <t>csteny</t>
  </si>
  <si>
    <t>101,986</t>
  </si>
  <si>
    <t>obkl</t>
  </si>
  <si>
    <t>184,54</t>
  </si>
  <si>
    <t>dt1</t>
  </si>
  <si>
    <t>10,328</t>
  </si>
  <si>
    <t>dt2</t>
  </si>
  <si>
    <t>5,517</t>
  </si>
  <si>
    <t>dt3</t>
  </si>
  <si>
    <t>2,993</t>
  </si>
  <si>
    <t>p1</t>
  </si>
  <si>
    <t>62,4</t>
  </si>
  <si>
    <t>p2</t>
  </si>
  <si>
    <t>20,8</t>
  </si>
  <si>
    <t>p3</t>
  </si>
  <si>
    <t>10,057</t>
  </si>
  <si>
    <t>p7st</t>
  </si>
  <si>
    <t>19,526</t>
  </si>
  <si>
    <t>p11</t>
  </si>
  <si>
    <t>290,25</t>
  </si>
  <si>
    <t>p4</t>
  </si>
  <si>
    <t>23,45</t>
  </si>
  <si>
    <t>p5</t>
  </si>
  <si>
    <t>8,8</t>
  </si>
  <si>
    <t>p6</t>
  </si>
  <si>
    <t>30,1</t>
  </si>
  <si>
    <t>p7</t>
  </si>
  <si>
    <t>148,187</t>
  </si>
  <si>
    <t>p8</t>
  </si>
  <si>
    <t>7,2</t>
  </si>
  <si>
    <t>p9</t>
  </si>
  <si>
    <t>34,5</t>
  </si>
  <si>
    <t>p10</t>
  </si>
  <si>
    <t>63,4</t>
  </si>
  <si>
    <t>p12</t>
  </si>
  <si>
    <t>3,2</t>
  </si>
  <si>
    <t>zm1</t>
  </si>
  <si>
    <t>24,798</t>
  </si>
  <si>
    <t>pob</t>
  </si>
  <si>
    <t>33,88</t>
  </si>
  <si>
    <t>kersoksch</t>
  </si>
  <si>
    <t>28,58</t>
  </si>
  <si>
    <t>kersok</t>
  </si>
  <si>
    <t>266,555</t>
  </si>
  <si>
    <t>e1</t>
  </si>
  <si>
    <t>16,447</t>
  </si>
  <si>
    <t>sokpvc</t>
  </si>
  <si>
    <t>299,6</t>
  </si>
  <si>
    <t>prech</t>
  </si>
  <si>
    <t>11,8</t>
  </si>
  <si>
    <t>st1</t>
  </si>
  <si>
    <t>238,75</t>
  </si>
  <si>
    <t>st2</t>
  </si>
  <si>
    <t>10,83</t>
  </si>
  <si>
    <t>sv</t>
  </si>
  <si>
    <t>41,569</t>
  </si>
  <si>
    <t>st3</t>
  </si>
  <si>
    <t>9,364</t>
  </si>
  <si>
    <t>st4</t>
  </si>
  <si>
    <t>4,5</t>
  </si>
  <si>
    <t>st5</t>
  </si>
  <si>
    <t>1,92</t>
  </si>
  <si>
    <t>op1</t>
  </si>
  <si>
    <t>19,36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</si>
  <si>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</si>
  <si>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</si>
  <si>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</si>
  <si>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</si>
  <si>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</si>
  <si>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</si>
  <si>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</si>
  <si>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</si>
  <si>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</si>
  <si>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</si>
  <si>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</si>
  <si>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</si>
  <si>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</si>
  <si>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</si>
  <si>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</si>
  <si>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</si>
  <si>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</si>
  <si>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713 - Izolácie tepelné</t>
  </si>
  <si>
    <t xml:space="preserve">    721 - Zdravotech. vnútorná kanalizácia</t>
  </si>
  <si>
    <t xml:space="preserve">    722 - Zdravotechnika - vnútorný vodovod</t>
  </si>
  <si>
    <t xml:space="preserve">    725 - Zdravotechnika - zariaďovacie predmety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</si>
  <si>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</si>
  <si>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</si>
  <si>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</si>
  <si>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</si>
  <si>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</si>
  <si>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769 - Montáže vzduchotechnických zariadení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</si>
  <si>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</si>
  <si>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</si>
  <si>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</si>
  <si>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777 - Podlahy syntetické</t>
  </si>
  <si>
    <t xml:space="preserve">    781 - Obklady</t>
  </si>
  <si>
    <t xml:space="preserve">    783 - Nátery</t>
  </si>
  <si>
    <t xml:space="preserve">    784 - Maľby</t>
  </si>
  <si>
    <t xml:space="preserve">    793 - Zariadenia práčovní a čistiarní</t>
  </si>
  <si>
    <t>M - Práce a dodávky M</t>
  </si>
  <si>
    <t xml:space="preserve">    21-M - Elektromontáže</t>
  </si>
  <si>
    <t xml:space="preserve">    22-M - Montáže oznamovacích a zabezpečovacích zariadení</t>
  </si>
  <si>
    <t>HZS - Hodinové zúčtovacie sadzby</t>
  </si>
  <si>
    <t>VRN - Vedľajšie rozpočtové náklady</t>
  </si>
  <si>
    <t xml:space="preserve">    VRN06 - Zariadenie staveniska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</si>
  <si>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</si>
  <si>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</si>
  <si>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</si>
  <si>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</si>
  <si>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</si>
  <si>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</si>
  <si>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</si>
  <si>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</si>
  <si>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</si>
  <si>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</si>
  <si>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</si>
  <si>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</si>
  <si>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</si>
  <si>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</si>
  <si>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</si>
  <si>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</si>
  <si>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</si>
  <si>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113107131.S</t>
  </si>
  <si>
    <t>Odstránenie krytu v ploche do 200 m2 z betónu prostého, hr. vrstvy do 150 mm,  -0,22500t</t>
  </si>
  <si>
    <t>m2</t>
  </si>
  <si>
    <t>4</t>
  </si>
  <si>
    <t>-619516452</t>
  </si>
  <si>
    <t>VV</t>
  </si>
  <si>
    <t>"b20</t>
  </si>
  <si>
    <t>"310" 11,0</t>
  </si>
  <si>
    <t>"311" 17,75</t>
  </si>
  <si>
    <t>"320" 26,2</t>
  </si>
  <si>
    <t>Medzisúčet</t>
  </si>
  <si>
    <t>3</t>
  </si>
  <si>
    <t>"b36-okapový chodník</t>
  </si>
  <si>
    <t>"pohľad južný</t>
  </si>
  <si>
    <t>14,6*0,6</t>
  </si>
  <si>
    <t>"pohľad severný</t>
  </si>
  <si>
    <t>17,15*0,6</t>
  </si>
  <si>
    <t>Súčet</t>
  </si>
  <si>
    <t>113307111.S</t>
  </si>
  <si>
    <t>Odstránenie podkladu v ploche do 200 m2 z kameniva ťaženého, hr. do 100mm,  -0,16000t</t>
  </si>
  <si>
    <t>283749883</t>
  </si>
  <si>
    <t>113307113.S</t>
  </si>
  <si>
    <t>Odstránenie podkladu v ploche do 200 m2 z kameniva ťaženého, hr.vrstvy 200 do 300 mm,  -0,50000t</t>
  </si>
  <si>
    <t>944130297</t>
  </si>
  <si>
    <t>122201101.S</t>
  </si>
  <si>
    <t>Odkopávka a prekopávka nezapažená v hornine 3, do 100 m3</t>
  </si>
  <si>
    <t>m3</t>
  </si>
  <si>
    <t>756463693</t>
  </si>
  <si>
    <t>pob*0,3*0,2</t>
  </si>
  <si>
    <t>zm1*0,3</t>
  </si>
  <si>
    <t>p8*0,25</t>
  </si>
  <si>
    <t>p9*0,15</t>
  </si>
  <si>
    <t>5</t>
  </si>
  <si>
    <t>130201001.S</t>
  </si>
  <si>
    <t>Výkop jamy a ryhy v obmedzenom priestore horn. tr.3 ručne</t>
  </si>
  <si>
    <t>-1789183199</t>
  </si>
  <si>
    <t>"b14</t>
  </si>
  <si>
    <t>"1np</t>
  </si>
  <si>
    <t>2,325*3,4*(1,5-0,2) "pod z5</t>
  </si>
  <si>
    <t>2,325*(0,35+0,85)*0,5*1,0 "rozšírenie jamy</t>
  </si>
  <si>
    <t>6</t>
  </si>
  <si>
    <t>131201101.S</t>
  </si>
  <si>
    <t>Výkop nezapaženej jamy v hornine 3, do 100 m3</t>
  </si>
  <si>
    <t>510699675</t>
  </si>
  <si>
    <t>"b38</t>
  </si>
  <si>
    <t>"fig1" 2,5*0,6*0,65</t>
  </si>
  <si>
    <t>"fig2-4" 6,925*(1,0+0,6)*0,5*(1,565+3,635)*0,5</t>
  </si>
  <si>
    <t>"fig5-7" 6,0*(1,415+1,0)*0,5*(0,835+2,63)*0,5</t>
  </si>
  <si>
    <t>"fig1-4" 9,375*(0,8+1,55)*0,5*(0,95+3,59)*0,5</t>
  </si>
  <si>
    <t>"fig5-7" 6,0*(0,9+1,5)*0,5*(0,79+2,475)*0,5</t>
  </si>
  <si>
    <t>7</t>
  </si>
  <si>
    <t>132201101.S</t>
  </si>
  <si>
    <t>Výkop ryhy do šírky 600 mm v horn.3 do 100 m3</t>
  </si>
  <si>
    <t>-1163520449</t>
  </si>
  <si>
    <t>"základ pod terasy</t>
  </si>
  <si>
    <t>(1,05*2+6,25+2,275)*0,4*0,9</t>
  </si>
  <si>
    <t>(1,05*2+5,825)*0,4*0,9</t>
  </si>
  <si>
    <t>"op</t>
  </si>
  <si>
    <t>(1,5+4,2)*0,4*0,5</t>
  </si>
  <si>
    <t>8</t>
  </si>
  <si>
    <t>139711101.S</t>
  </si>
  <si>
    <t>Výkop v uzavretých priestoroch s naložením výkopu na dopravný prostriedok v hornine 1 až 4</t>
  </si>
  <si>
    <t>-1857307839</t>
  </si>
  <si>
    <t>"b14  -pod exist.základmi</t>
  </si>
  <si>
    <t>1,3*0,9*0,8*2 "z1</t>
  </si>
  <si>
    <t>1,35*0,9*0,8*2  "z2</t>
  </si>
  <si>
    <t>1,3*0,9*0,3*2    "z3</t>
  </si>
  <si>
    <t>0,3*0,9*0,5*2</t>
  </si>
  <si>
    <t>2,325*0,55*0,8  "z4</t>
  </si>
  <si>
    <t>9</t>
  </si>
  <si>
    <t>151101201.S</t>
  </si>
  <si>
    <t>Paženie stien bez rozopretia alebo vzopretia, príložné hĺbky do 4m</t>
  </si>
  <si>
    <t>-429337168</t>
  </si>
  <si>
    <t>"fig2-4" 6,925*(1,565+3,635)*0,5</t>
  </si>
  <si>
    <t>"fig1-4" 9,375*(0,95+3,59)*0,5</t>
  </si>
  <si>
    <t>"fig5-7" 6,0*(0,79+2,475)*0,5</t>
  </si>
  <si>
    <t>10</t>
  </si>
  <si>
    <t>151101211.S</t>
  </si>
  <si>
    <t>Odstránenie paženia stien príložné hĺbky do 4 m</t>
  </si>
  <si>
    <t>-1527178135</t>
  </si>
  <si>
    <t>11</t>
  </si>
  <si>
    <t>161101601.S</t>
  </si>
  <si>
    <t>Vytiahnutie výkopku z priestoru pod základmi z horn. 1-4 z hĺbky nad 1 do 2 m</t>
  </si>
  <si>
    <t>-2107982971</t>
  </si>
  <si>
    <t>12</t>
  </si>
  <si>
    <t>161101501.S</t>
  </si>
  <si>
    <t>Zvislé premiestnenie výkopku z horniny I až IV, nosením za každé 3 m výšky</t>
  </si>
  <si>
    <t>1548537025</t>
  </si>
  <si>
    <t>a1+b1</t>
  </si>
  <si>
    <t>13</t>
  </si>
  <si>
    <t>162201102.S</t>
  </si>
  <si>
    <t>Vodorovné premiestnenie výkopku z horniny 1-4 nad 20-50m</t>
  </si>
  <si>
    <t>-1286233318</t>
  </si>
  <si>
    <t>zas1*2</t>
  </si>
  <si>
    <t>14</t>
  </si>
  <si>
    <t>162501102.S</t>
  </si>
  <si>
    <t>Vodorovné premiestnenie výkopku po spevnenej ceste z horniny tr.1-4, do 100 m3 na vzdialenosť do 3000 m</t>
  </si>
  <si>
    <t>-378966189</t>
  </si>
  <si>
    <t>a1+b1+c1+d1+e1</t>
  </si>
  <si>
    <t>-zas1</t>
  </si>
  <si>
    <t>15</t>
  </si>
  <si>
    <t>162501105.S</t>
  </si>
  <si>
    <t>Vodorovné premiestnenie výkopku po spevnenej ceste z horniny tr.1-4, do 100 m3, príplatok k cene za každých ďalšich a začatých 1000 m(12x)</t>
  </si>
  <si>
    <t>1816305537</t>
  </si>
  <si>
    <t>zem*12</t>
  </si>
  <si>
    <t>16</t>
  </si>
  <si>
    <t>167101101.S</t>
  </si>
  <si>
    <t>Nakladanie neuľahnutého výkopku z hornín tr.1-4 do 100 m3</t>
  </si>
  <si>
    <t>-351166644</t>
  </si>
  <si>
    <t>17</t>
  </si>
  <si>
    <t>171209002.S</t>
  </si>
  <si>
    <t>Poplatok za skladovanie - zemina a kamenivo (17 05) ostatné</t>
  </si>
  <si>
    <t>t</t>
  </si>
  <si>
    <t>-10224160</t>
  </si>
  <si>
    <t>zem*1,65</t>
  </si>
  <si>
    <t>18</t>
  </si>
  <si>
    <t>174101102.S</t>
  </si>
  <si>
    <t>Zásyp sypaninou v uzavretých priestoroch s urovnaním povrchu zásypu</t>
  </si>
  <si>
    <t>-234855130</t>
  </si>
  <si>
    <t>"spätný zásyp</t>
  </si>
  <si>
    <t>c1 "po bokoch</t>
  </si>
  <si>
    <t>2,325*(0,35+0,85)*0,5*1,0 "rozšírenie výťah.jamy</t>
  </si>
  <si>
    <t>Zakladanie</t>
  </si>
  <si>
    <t>19</t>
  </si>
  <si>
    <t>271533001.S</t>
  </si>
  <si>
    <t>Násyp pod základové konštrukcie so zhutnením z  kameniva hrubého drveného fr.32-63 mm</t>
  </si>
  <si>
    <t>1125429272</t>
  </si>
  <si>
    <t>(1,05*2+6,25+2,275)*0,4*0,15</t>
  </si>
  <si>
    <t>(1,05*2+5,825)*0,4*0,15</t>
  </si>
  <si>
    <t>(1,5+4,2)*0,4*15</t>
  </si>
  <si>
    <t>274271303</t>
  </si>
  <si>
    <t>Murivo základových pásov (m3) PREMAC 50x30x25 s betónovou výplňou C 16/20 hr. 300 mm</t>
  </si>
  <si>
    <t>1691589149</t>
  </si>
  <si>
    <t>(1,5+4,2)*0,3*1,75</t>
  </si>
  <si>
    <t>21</t>
  </si>
  <si>
    <t>274361825</t>
  </si>
  <si>
    <t>Výstuž pre murivo základových pásov PREMAC s betónovou výplňou z ocele B500 (10505)</t>
  </si>
  <si>
    <t>791442856</t>
  </si>
  <si>
    <t>dt3*0,025</t>
  </si>
  <si>
    <t>22</t>
  </si>
  <si>
    <t>274313612.S</t>
  </si>
  <si>
    <t>Betón základových pásov, prostý tr. C 20/25</t>
  </si>
  <si>
    <t>-2104068697</t>
  </si>
  <si>
    <t>(1,05*2+6,25+2,275)*0,4*1,0</t>
  </si>
  <si>
    <t>(1,05*2+5,825)*0,4*1,0</t>
  </si>
  <si>
    <t>(1,5+4,2)*0,4*1,0</t>
  </si>
  <si>
    <t>23</t>
  </si>
  <si>
    <t>279311115.S</t>
  </si>
  <si>
    <t>Postupné podbet. základného muriva bez výkopu, zapaž. a debnenia prostým betónom tr. C 20/25</t>
  </si>
  <si>
    <t>-1425232116</t>
  </si>
  <si>
    <t>24</t>
  </si>
  <si>
    <t>274351215.S</t>
  </si>
  <si>
    <t>Debnenie stien základových pásov, zhotovenie-dielce</t>
  </si>
  <si>
    <t>325428234</t>
  </si>
  <si>
    <t>(1,05*2+6,25+2,275)*2*0,25</t>
  </si>
  <si>
    <t>(1,05*2+5,825)*2*0,25</t>
  </si>
  <si>
    <t>(1,5+4,2)*2*1,0</t>
  </si>
  <si>
    <t>"výťahová šachta</t>
  </si>
  <si>
    <t>(1,3+1,35+0,3)*0,5*2</t>
  </si>
  <si>
    <t>0,7*0,3*2</t>
  </si>
  <si>
    <t>2,325*0,8</t>
  </si>
  <si>
    <t>25</t>
  </si>
  <si>
    <t>274351216.S</t>
  </si>
  <si>
    <t>Debnenie stien základových pásov, odstránenie-dielce</t>
  </si>
  <si>
    <t>174619120</t>
  </si>
  <si>
    <t>26</t>
  </si>
  <si>
    <t>273321312.S</t>
  </si>
  <si>
    <t>Betón základových dosiek, železový (bez výstuže), tr. C 20/25</t>
  </si>
  <si>
    <t>-2035889529</t>
  </si>
  <si>
    <t>"z5</t>
  </si>
  <si>
    <t>3,9*2,325*0,3</t>
  </si>
  <si>
    <t>27</t>
  </si>
  <si>
    <t>279321312.S</t>
  </si>
  <si>
    <t>Betón základových múrov, železový (bez výstuže), tr. C 20/25</t>
  </si>
  <si>
    <t>1929519122</t>
  </si>
  <si>
    <t>"Výťahová šachta</t>
  </si>
  <si>
    <t>(2,9+2,325)*0,25*1,1</t>
  </si>
  <si>
    <t>28</t>
  </si>
  <si>
    <t>274361821.S</t>
  </si>
  <si>
    <t>Výstuž základových pásov, stien z ocele B500 (10505)</t>
  </si>
  <si>
    <t>936516113</t>
  </si>
  <si>
    <t>0,305512</t>
  </si>
  <si>
    <t>29</t>
  </si>
  <si>
    <t>273362021.S</t>
  </si>
  <si>
    <t>Výstuž základových dosiek zo zvár. sietí KARI</t>
  </si>
  <si>
    <t>1665341816</t>
  </si>
  <si>
    <t>0,1185</t>
  </si>
  <si>
    <t>30</t>
  </si>
  <si>
    <t>279351101.S</t>
  </si>
  <si>
    <t>Debnenie základových múrov jednostranné zhotovenie-dielce</t>
  </si>
  <si>
    <t>-1712420616</t>
  </si>
  <si>
    <t>2,9*1,1</t>
  </si>
  <si>
    <t>31</t>
  </si>
  <si>
    <t>279351102.S</t>
  </si>
  <si>
    <t>Debnenie základových múrov jednostranné odstránenie-dielce</t>
  </si>
  <si>
    <t>-918210989</t>
  </si>
  <si>
    <t>32</t>
  </si>
  <si>
    <t>279351105.S</t>
  </si>
  <si>
    <t>Debnenie základových múrov obojstranné zhotovenie-dielce</t>
  </si>
  <si>
    <t>1348689901</t>
  </si>
  <si>
    <t>(2,325+2,05)*1,1</t>
  </si>
  <si>
    <t>33</t>
  </si>
  <si>
    <t>279351106.S</t>
  </si>
  <si>
    <t>Debnenie základových múrov obojstranné odstránenie-dielce</t>
  </si>
  <si>
    <t>-1851647945</t>
  </si>
  <si>
    <t>Zvislé a kompletné konštrukcie</t>
  </si>
  <si>
    <t>34</t>
  </si>
  <si>
    <t>311271300</t>
  </si>
  <si>
    <t>Murivo nosné (m3) PREMAC 50x15x25 s betónovou výplňou hr. 150 mm</t>
  </si>
  <si>
    <t>1027597198</t>
  </si>
  <si>
    <t>"vš</t>
  </si>
  <si>
    <t>"303" 2,825*0,15*2,75-1,2*0,15*2,05</t>
  </si>
  <si>
    <t>"403" 2,825*0,15*2,75-1,2*0,15*2,05</t>
  </si>
  <si>
    <t>"strecha +9,65/+8,9"  3,625*0,15*0,75</t>
  </si>
  <si>
    <t>"atiky</t>
  </si>
  <si>
    <t>"St1</t>
  </si>
  <si>
    <t>2*(16,875+17,7+2,0)*0,15*0,25</t>
  </si>
  <si>
    <t>"st2</t>
  </si>
  <si>
    <t>(2*3,5+3,325)*0,15*0,50</t>
  </si>
  <si>
    <t>35</t>
  </si>
  <si>
    <t>311271302</t>
  </si>
  <si>
    <t>Murivo nosné (m3) PREMAC 50x25x25 s betónovou výplňou hr. 250 mm</t>
  </si>
  <si>
    <t>660192974</t>
  </si>
  <si>
    <t xml:space="preserve">"203" </t>
  </si>
  <si>
    <t>(2,82+2,9)*0,25*2,75</t>
  </si>
  <si>
    <t>"303"</t>
  </si>
  <si>
    <t>2,95*0,25*2,75</t>
  </si>
  <si>
    <t>"403"</t>
  </si>
  <si>
    <t xml:space="preserve">"strecha +9,65/+8,9"  </t>
  </si>
  <si>
    <t>2,95*0,25*0,75*3</t>
  </si>
  <si>
    <t>3,625*0,25*0,75</t>
  </si>
  <si>
    <t>36</t>
  </si>
  <si>
    <t>311361825</t>
  </si>
  <si>
    <t>Výstuž pre murivo nosné PREMAC s betónovou výplňou z ocele B500 (10505)</t>
  </si>
  <si>
    <t>-929565819</t>
  </si>
  <si>
    <t>(dt1+dt2)*0,025</t>
  </si>
  <si>
    <t>37</t>
  </si>
  <si>
    <t>310238411.R</t>
  </si>
  <si>
    <t>Zamurovanie otvoru v murive  tehlami plnými pálenými na maltu cementovú</t>
  </si>
  <si>
    <t>-1950080614</t>
  </si>
  <si>
    <t>"104" 1,3*0,4*0,9</t>
  </si>
  <si>
    <t>"204" 1,02*0,4*2,15</t>
  </si>
  <si>
    <t>"202" 1,05*0,4*2,1</t>
  </si>
  <si>
    <t>0,4*0,25*0,6</t>
  </si>
  <si>
    <t>"303" 2,4*2,4*0,4-1,2*2,05*0,4</t>
  </si>
  <si>
    <t>"403" 2,4*2,4*0,4</t>
  </si>
  <si>
    <t>38</t>
  </si>
  <si>
    <t>311208425.R</t>
  </si>
  <si>
    <t>Dodatočná izolácia vlhkého muriva krémová (priemer vrtov d=12mm) pre hr.muriva 450mm,  Aquafin I 380. vrát.uzatváracej malty Solocret-15</t>
  </si>
  <si>
    <t>m</t>
  </si>
  <si>
    <t>354611801</t>
  </si>
  <si>
    <t>"inj</t>
  </si>
  <si>
    <t>8,7+8,3</t>
  </si>
  <si>
    <t>39</t>
  </si>
  <si>
    <t>311272562.R</t>
  </si>
  <si>
    <t xml:space="preserve">Zamurovanie otvorov  z pórobetónových tvárnic hladkých </t>
  </si>
  <si>
    <t>1853642966</t>
  </si>
  <si>
    <t>"základy" 2,9*0,25*0,25*0,5</t>
  </si>
  <si>
    <t>"202" 0,55*0,3*2,1</t>
  </si>
  <si>
    <t>"201" 0,45*0,25*0,45</t>
  </si>
  <si>
    <t>"210" 0,35*0,15*2,1</t>
  </si>
  <si>
    <t>"302" 1,1*0,4*2,1</t>
  </si>
  <si>
    <t>"301" 0,6*0,25*1,25</t>
  </si>
  <si>
    <t>2,1*0,4*0,11*2</t>
  </si>
  <si>
    <t>0,45*0,25*0,45</t>
  </si>
  <si>
    <t>"402" 1,1*0,4*1,95</t>
  </si>
  <si>
    <t>"401" 0,6*0,25*0,8</t>
  </si>
  <si>
    <t>40</t>
  </si>
  <si>
    <t>311301003.S</t>
  </si>
  <si>
    <t>Tesnenie pracovných škár v betónových konštrukciách injektážnymi hadičkami jednonásobnými, maltou cementovou injektážnou</t>
  </si>
  <si>
    <t>-349553906</t>
  </si>
  <si>
    <t>3,95*2+2,325</t>
  </si>
  <si>
    <t>41</t>
  </si>
  <si>
    <t>317163323</t>
  </si>
  <si>
    <t>Keramický preklad BRITTERM Atlas 23,8, šírky 75 mm, výšky 238 mm, dĺžky 1500 mm</t>
  </si>
  <si>
    <t>ks</t>
  </si>
  <si>
    <t>-2076868191</t>
  </si>
  <si>
    <t>"at11" 4*1</t>
  </si>
  <si>
    <t>"at21" 3*1</t>
  </si>
  <si>
    <t>"at31" 2*2</t>
  </si>
  <si>
    <t>42</t>
  </si>
  <si>
    <t>317941121.S</t>
  </si>
  <si>
    <t>Osadenie oceľových valcovaných nosníkov (na murive) I, IE,U,UE,L do č.12 alebo výšky do 120 mm</t>
  </si>
  <si>
    <t>-1598188644</t>
  </si>
  <si>
    <t>"op11" (6,0*3*1,35+0,6*4)*1,2*0,001</t>
  </si>
  <si>
    <t>"op12"  (6,0*3*1,45+0,6*4)*1,2*0,001</t>
  </si>
  <si>
    <t>"op13"(6,0*3*1,55+0,6*4)*1,2*0,001</t>
  </si>
  <si>
    <t>"op14" (6,0*3*1,6+0,6*4)*1,2*0,001</t>
  </si>
  <si>
    <t>"op21" (6,0*3*1,45+0,5*4)*1,2*2*0,001</t>
  </si>
  <si>
    <t>"op31" (1,93*2*1,1+0,2*3)*1,2*0,001</t>
  </si>
  <si>
    <t>"op32" (1,93*2*1,3+0,2*3)*1,2*9*0,001</t>
  </si>
  <si>
    <t>"op41" (6,0*2*1,1+0,2*3)*1,2*3*0,001</t>
  </si>
  <si>
    <t>43</t>
  </si>
  <si>
    <t>M</t>
  </si>
  <si>
    <t>55300000OP11</t>
  </si>
  <si>
    <t>Preklad z oceľových nosníkov 3xIPE 80, spojenými pásovinami 50x5mm, dĺ.1350mm, ozn.OP11</t>
  </si>
  <si>
    <t>kg</t>
  </si>
  <si>
    <t>427509960</t>
  </si>
  <si>
    <t>"op11" (6,0*3*1,35+0,6*4)*1,2</t>
  </si>
  <si>
    <t>44</t>
  </si>
  <si>
    <t>55300000OP12</t>
  </si>
  <si>
    <t>Preklad z oceľových nosníkov 3xIPE 80, spojenými pásovinami 50x5mm, dĺ.1450mm, ozn.OP12</t>
  </si>
  <si>
    <t>-642550223</t>
  </si>
  <si>
    <t>"op12"  (6,0*3*1,45+0,6*4)*1,2</t>
  </si>
  <si>
    <t>45</t>
  </si>
  <si>
    <t>55300000OP13</t>
  </si>
  <si>
    <t>Preklad z oceľových nosníkov 3xIPE 80, spojenými pásovinami 50x5mm, dĺ.1550mm, ozn.OP13</t>
  </si>
  <si>
    <t>-1283694552</t>
  </si>
  <si>
    <t>"op13"(6,0*3*1,55+0,6*4)*1,2</t>
  </si>
  <si>
    <t>46</t>
  </si>
  <si>
    <t>55300000OP14</t>
  </si>
  <si>
    <t>Preklad z oceľových nosníkov 3xIPE 80, spojenými pásovinami 50x5mm, dĺ.1600mm, ozn.OP14</t>
  </si>
  <si>
    <t>103682968</t>
  </si>
  <si>
    <t>"op14" (6,0*3*1,6+0,6*4)*1,2</t>
  </si>
  <si>
    <t>47</t>
  </si>
  <si>
    <t>55300000OP21</t>
  </si>
  <si>
    <t>Preklad z oceľových nosníkov 3xIPE 80, spojenými pásovinami 50x5mm, dĺ.1450mm, ozn.OP21</t>
  </si>
  <si>
    <t>-1170248468</t>
  </si>
  <si>
    <t>"op21" (6,0*3*1,45+0,5*4)*1,2*2</t>
  </si>
  <si>
    <t>48</t>
  </si>
  <si>
    <t>55300000OP31</t>
  </si>
  <si>
    <t>Preklad z oceľových nosníkov 2x L50x50x5, spojenými pásovinami 50x5mm, dĺ.1100mm, ozn.OP31</t>
  </si>
  <si>
    <t>-962175133</t>
  </si>
  <si>
    <t>"op31" (1,93*2*1,1+0,2*3)*1,2</t>
  </si>
  <si>
    <t>49</t>
  </si>
  <si>
    <t>55300000OP32</t>
  </si>
  <si>
    <t>Preklad z oceľových nosníkov 2x L50x50x5, spojenými pásovinami 50x5mm, dĺ.1300mm, ozn.OP32</t>
  </si>
  <si>
    <t>-653177825</t>
  </si>
  <si>
    <t>"op32" (1,93*2*1,3+0,2*3)*1,2*9</t>
  </si>
  <si>
    <t>50</t>
  </si>
  <si>
    <t>55300000OP41</t>
  </si>
  <si>
    <t>Preklad z oceľových nosníkov 2xIPE 80, spojenými pásovinami 50x5mm, dĺ.1100mm, ozn.OP41</t>
  </si>
  <si>
    <t>1998207185</t>
  </si>
  <si>
    <t>"op41" (6,0*2*1,1+0,2*3)*1,2*3</t>
  </si>
  <si>
    <t>51</t>
  </si>
  <si>
    <t>318271054.S</t>
  </si>
  <si>
    <t>Krycie platne priebežné pre oplotenie z betónových tvárnic 500x350x60 mm</t>
  </si>
  <si>
    <t>-1678913234</t>
  </si>
  <si>
    <t>(1,5+4,2)</t>
  </si>
  <si>
    <t>52</t>
  </si>
  <si>
    <t>592330006200.S</t>
  </si>
  <si>
    <t>Plotová tvárnica betónová krycia platňa, 500x350x60 mm</t>
  </si>
  <si>
    <t>819627754</t>
  </si>
  <si>
    <t>5,7*2,04 'Prepočítané koeficientom množstva</t>
  </si>
  <si>
    <t>53</t>
  </si>
  <si>
    <t>346245321.R</t>
  </si>
  <si>
    <t>Prímurovky izolačné a ochranné betónové, hr.do 100mm, vrátane debnenia</t>
  </si>
  <si>
    <t>-703905830</t>
  </si>
  <si>
    <t>"hys</t>
  </si>
  <si>
    <t>14,6*0,1</t>
  </si>
  <si>
    <t>17,15*0,1</t>
  </si>
  <si>
    <t>54</t>
  </si>
  <si>
    <t>349231821.S</t>
  </si>
  <si>
    <t>Primurovka ostenia s ozubom z tehál vo vybúraných otvoroch nad 150 do 300 mm</t>
  </si>
  <si>
    <t>823475940</t>
  </si>
  <si>
    <t>"obmurovanie ostení pre nové okná</t>
  </si>
  <si>
    <t>93,7*0,3</t>
  </si>
  <si>
    <t>55</t>
  </si>
  <si>
    <t>389361001.S</t>
  </si>
  <si>
    <t>Doplňujúca výstuž prefabrikovaných konštrukcií z betonárskej ocele pre každý druh a stavebný diel</t>
  </si>
  <si>
    <t>269183596</t>
  </si>
  <si>
    <t>"spojenie nových zárubní plochou ktyčou 30x3mm</t>
  </si>
  <si>
    <t>0,03</t>
  </si>
  <si>
    <t>56</t>
  </si>
  <si>
    <t>389381001.S</t>
  </si>
  <si>
    <t>Dobetónovanie prefabrikovaných konštrukcií</t>
  </si>
  <si>
    <t>1172987220</t>
  </si>
  <si>
    <t xml:space="preserve">"Zm" </t>
  </si>
  <si>
    <t>0,3*0,2*0,075*3*2</t>
  </si>
  <si>
    <t>0,3*0,15*8,65*2</t>
  </si>
  <si>
    <t>Vodorovné konštrukcie</t>
  </si>
  <si>
    <t>57</t>
  </si>
  <si>
    <t>411321314.S</t>
  </si>
  <si>
    <t>Betón stropov doskových a trámových,  železový tr. C 20/25</t>
  </si>
  <si>
    <t>1862040284</t>
  </si>
  <si>
    <t>3,325*3,4*0,15</t>
  </si>
  <si>
    <t>58</t>
  </si>
  <si>
    <t>411351101.S</t>
  </si>
  <si>
    <t>Debnenie stropov doskových zhotovenie-dielce</t>
  </si>
  <si>
    <t>-1405307805</t>
  </si>
  <si>
    <t>(0,275+2,3)*2,95</t>
  </si>
  <si>
    <t>2*(3,325+3,4)*0,15</t>
  </si>
  <si>
    <t>59</t>
  </si>
  <si>
    <t>411351102.S</t>
  </si>
  <si>
    <t>Debnenie stropov doskových odstránenie-dielce</t>
  </si>
  <si>
    <t>-571208077</t>
  </si>
  <si>
    <t>60</t>
  </si>
  <si>
    <t>411354175.S</t>
  </si>
  <si>
    <t>Podporná konštrukcia stropov výšky do 4 m pre zaťaženie do 20 kPa zhotovenie</t>
  </si>
  <si>
    <t>1147028348</t>
  </si>
  <si>
    <t>61</t>
  </si>
  <si>
    <t>411354176.S</t>
  </si>
  <si>
    <t>Podporná konštrukcia stropov výšky do 4 m pre zaťaženie do 20 kPa odstránenie</t>
  </si>
  <si>
    <t>-1793496832</t>
  </si>
  <si>
    <t>62</t>
  </si>
  <si>
    <t>411354185.S</t>
  </si>
  <si>
    <t>Príplatok pre výšku nad 4 do 6 m podpornej konštrukcii stropov pre zaťaženie do 20kPa zhotovenie</t>
  </si>
  <si>
    <t>-1983454125</t>
  </si>
  <si>
    <t>63</t>
  </si>
  <si>
    <t>411354186.S</t>
  </si>
  <si>
    <t>Príplatok pre výšku nad 4 do 6 m podpornej konštrukcii stropov pre zaťaženie do 2okPa odstránenie</t>
  </si>
  <si>
    <t>349946568</t>
  </si>
  <si>
    <t>64</t>
  </si>
  <si>
    <t>411361821.S</t>
  </si>
  <si>
    <t>Výstuž stropov doskových, trámových, vložkových,konzolových alebo balkónových, B500 (10505)</t>
  </si>
  <si>
    <t>1580817990</t>
  </si>
  <si>
    <t>0,117855</t>
  </si>
  <si>
    <t>65</t>
  </si>
  <si>
    <t>417321414.S</t>
  </si>
  <si>
    <t>Betón stužujúcich pásov a vencov železový tr. C 20/25</t>
  </si>
  <si>
    <t>1795397157</t>
  </si>
  <si>
    <t>2*(16,875+17,7+2,0)*0,15*0,04</t>
  </si>
  <si>
    <t>(2*3,5+3,325)*0,15*0,04</t>
  </si>
  <si>
    <t>"sv1</t>
  </si>
  <si>
    <t>0,25*0,25* 2,95*3 + 0,25*0,25*2,825</t>
  </si>
  <si>
    <t>"sv2</t>
  </si>
  <si>
    <t xml:space="preserve"> 0,15*0,25*2,825*2</t>
  </si>
  <si>
    <t>66</t>
  </si>
  <si>
    <t>417351115.S</t>
  </si>
  <si>
    <t>Debnenie bočníc stužujúcich pásov a vencov vrátane vzpier zhotovenie</t>
  </si>
  <si>
    <t>-381131725</t>
  </si>
  <si>
    <t>2*(16,875+17,7+2,0)*2*0,04</t>
  </si>
  <si>
    <t>(2*3,5+3,325)*2*0,04</t>
  </si>
  <si>
    <t>0,25*2* 2,95*3 + 0,25*2*2,825</t>
  </si>
  <si>
    <t xml:space="preserve"> 0,15*2*2,825*2</t>
  </si>
  <si>
    <t>67</t>
  </si>
  <si>
    <t>417351116.S</t>
  </si>
  <si>
    <t>Debnenie bočníc stužujúcich pásov a vencov vrátane vzpier odstránenie</t>
  </si>
  <si>
    <t>-2011882553</t>
  </si>
  <si>
    <t>68</t>
  </si>
  <si>
    <t>417361821.S</t>
  </si>
  <si>
    <t>Výstuž stužujúcich pásov a vencov z betonárskej ocele B500 (10505)</t>
  </si>
  <si>
    <t>339289191</t>
  </si>
  <si>
    <t>1,443*0,08</t>
  </si>
  <si>
    <t>69</t>
  </si>
  <si>
    <t>417391161.S</t>
  </si>
  <si>
    <t>Montáž obkladu betónových konštrukcií vykonaný súčasne s betónovaním minerálnou vlnou</t>
  </si>
  <si>
    <t>1294421918</t>
  </si>
  <si>
    <t>"at11" 1,5*0,25</t>
  </si>
  <si>
    <t>"at21" 1,5*0,25</t>
  </si>
  <si>
    <t>70</t>
  </si>
  <si>
    <t>631440009700</t>
  </si>
  <si>
    <t>Doska ISOVER TF PROFI 4, 40x600x1000 mm z kamennej vlny, vhodná pre izoláciu vonkajších kontaktných zatepľovacích systémov</t>
  </si>
  <si>
    <t>-666517264</t>
  </si>
  <si>
    <t>0,375*1,05 'Prepočítané koeficientom množstva</t>
  </si>
  <si>
    <t>71</t>
  </si>
  <si>
    <t>631440010200</t>
  </si>
  <si>
    <t>Doska ISOVER TF PROFI 10, 100x600x1000 mm z kamennej vlny, vhodná pre izoláciu vonkajších kontaktných zatepľovacích systémov</t>
  </si>
  <si>
    <t>930893140</t>
  </si>
  <si>
    <t>72</t>
  </si>
  <si>
    <t>451571111.S</t>
  </si>
  <si>
    <t>Lôžko pod dlažby zo štrkopiesku hr. vrstvy do 100 mm</t>
  </si>
  <si>
    <t>-1952121856</t>
  </si>
  <si>
    <t>"žla"  51,302*0,2</t>
  </si>
  <si>
    <t>Komunikácie</t>
  </si>
  <si>
    <t>73</t>
  </si>
  <si>
    <t>596911141.S</t>
  </si>
  <si>
    <t>Kladenie betónovej zámkovej dlažby komunikácií pre peších hr. 60 mm pre peších do 50 m2 so zriadením lôžka z kameniva hr. 30 mm</t>
  </si>
  <si>
    <t>1275140990</t>
  </si>
  <si>
    <t>"zm1</t>
  </si>
  <si>
    <t>17,3*0,6</t>
  </si>
  <si>
    <t>13,03*0,6</t>
  </si>
  <si>
    <t>1,5*(3,8+5,0)*0,5</t>
  </si>
  <si>
    <t>74</t>
  </si>
  <si>
    <t>592460007700.S</t>
  </si>
  <si>
    <t>Dlažba betónová škárová, rozmer 200x165x60 mm, prírodná</t>
  </si>
  <si>
    <t>-2012440267</t>
  </si>
  <si>
    <t>24,798*1,02 'Prepočítané koeficientom množstva</t>
  </si>
  <si>
    <t>Úpravy povrchov, podlahy, osadenie</t>
  </si>
  <si>
    <t>75</t>
  </si>
  <si>
    <t>611421331.S</t>
  </si>
  <si>
    <t>Oprava vnútorných vápenných omietok stropov železobetónových rovných tvárnicových a klenieb, opravovaná plocha nad 10 do 20 % štukových</t>
  </si>
  <si>
    <t>-1704776759</t>
  </si>
  <si>
    <t>76</t>
  </si>
  <si>
    <t>611451331.S</t>
  </si>
  <si>
    <t>Oprava vnútorných cementových štukových omietok oceľ. hladených stropov opravovanej plochy  do 20%</t>
  </si>
  <si>
    <t>-129743105</t>
  </si>
  <si>
    <t>77</t>
  </si>
  <si>
    <t>611460121.S</t>
  </si>
  <si>
    <t>Príprava vnútorného podkladu stropov penetráciou základnou</t>
  </si>
  <si>
    <t>-596928409</t>
  </si>
  <si>
    <t>zs1+zs2</t>
  </si>
  <si>
    <t>78</t>
  </si>
  <si>
    <t>611466089</t>
  </si>
  <si>
    <t>Vnútorná omietka stropov štuková WEBER, vápennocementová, strojné miešanie, ručné nanášanie, weber.dur štuk IN, hr. 1 mm</t>
  </si>
  <si>
    <t>-1704919438</t>
  </si>
  <si>
    <t>79</t>
  </si>
  <si>
    <t>611466202</t>
  </si>
  <si>
    <t>Vnútorná omietka stropov tenkovrstvová WEBER, minerálna, weber.min, roztieraná jemnozrnná</t>
  </si>
  <si>
    <t>1381737587</t>
  </si>
  <si>
    <t>80</t>
  </si>
  <si>
    <t>612421431.S</t>
  </si>
  <si>
    <t>Oprava vnútorných vápenných omietok stien, v množstve opravenej plochy nad 30 do 50 % štukových</t>
  </si>
  <si>
    <t>-481344967</t>
  </si>
  <si>
    <t>81</t>
  </si>
  <si>
    <t>612460121.S</t>
  </si>
  <si>
    <t>Príprava vnútorného podkladu stien penetráciou základnou</t>
  </si>
  <si>
    <t>-214056172</t>
  </si>
  <si>
    <t>"úprava C</t>
  </si>
  <si>
    <t>"104" 1,2*0,9</t>
  </si>
  <si>
    <t>0,2*0,9</t>
  </si>
  <si>
    <t>"202" (1,15+3,23)*2,75-1,05*2,1</t>
  </si>
  <si>
    <t>(1,05+2,1*2)*0,25</t>
  </si>
  <si>
    <t>(2*0,55+0,3)*2,1</t>
  </si>
  <si>
    <t>(0,25+0,4)*2,75</t>
  </si>
  <si>
    <t>(0,25+0,4)*0,6</t>
  </si>
  <si>
    <t>"203" (2,9+2,3)*2,75-1,1*2,0</t>
  </si>
  <si>
    <t>1,02*2,15</t>
  </si>
  <si>
    <t>"204" 1,05*2,15</t>
  </si>
  <si>
    <t>"207"  0,35*2,1</t>
  </si>
  <si>
    <t>"210"  0,35*2,1</t>
  </si>
  <si>
    <t>"201" 0,45*0,45</t>
  </si>
  <si>
    <t>"304" (1,13+1,2)*2,4-1,2*2,05</t>
  </si>
  <si>
    <t>(1,2+2,05*2)*0,4</t>
  </si>
  <si>
    <t>"303" 1,835*2,4-1,2*2,05</t>
  </si>
  <si>
    <t>2,95*2,75-1,2*2,05</t>
  </si>
  <si>
    <t>2,3*2,75-1,2*2,05</t>
  </si>
  <si>
    <t>(1,2+2,05*2)*0,15</t>
  </si>
  <si>
    <t>"302" 2,825*2,75-1,2*2,05</t>
  </si>
  <si>
    <t>1,1*2,1</t>
  </si>
  <si>
    <t>"301" 0,1*2,1*2</t>
  </si>
  <si>
    <t>0,6*1,25</t>
  </si>
  <si>
    <t>0,45*0,45</t>
  </si>
  <si>
    <t>"305" 1,1*2,1</t>
  </si>
  <si>
    <t>"403" 1,835*2,4</t>
  </si>
  <si>
    <t>2,95*2,75</t>
  </si>
  <si>
    <t>(1,2+2,1*2)*0,15</t>
  </si>
  <si>
    <t>"402" 2,825*2,75-1,2*2,05</t>
  </si>
  <si>
    <t>1,05*2,1</t>
  </si>
  <si>
    <t>"404" 1,05*2,1</t>
  </si>
  <si>
    <t>"401" 0,45*0,45+0,6*1,95</t>
  </si>
  <si>
    <t>"presahy na pôvodné murivo" 91,357*0,1</t>
  </si>
  <si>
    <t>82</t>
  </si>
  <si>
    <t>612460122.S</t>
  </si>
  <si>
    <t>Príprava vnútorného podkladu stien penetráciou hĺbkovou na nasiakavé podklady</t>
  </si>
  <si>
    <t>954271532</t>
  </si>
  <si>
    <t>asteny+bsteny+csteny</t>
  </si>
  <si>
    <t>83</t>
  </si>
  <si>
    <t>612462119</t>
  </si>
  <si>
    <t>Vnútorná omietka stien štuková WEBER, vápennocementová, strojné miešanie, ručné nanášanie, weber.dur štuk IN, hr. 1 mm</t>
  </si>
  <si>
    <t>1164797915</t>
  </si>
  <si>
    <t>asteny+csteny</t>
  </si>
  <si>
    <t>84</t>
  </si>
  <si>
    <t>612465111.R</t>
  </si>
  <si>
    <t>Vnútorný sanačný systém stien - bariéra proti prevlhaniu - minerálna hydroizolačná stierka Aquafin 1K, vrátane hydrofob. a impregnačného roztoku Aquafin-F,</t>
  </si>
  <si>
    <t>1639984009</t>
  </si>
  <si>
    <t>"San</t>
  </si>
  <si>
    <t>"101-104" 6,875*2,45*4</t>
  </si>
  <si>
    <t>85</t>
  </si>
  <si>
    <t>612465112.R</t>
  </si>
  <si>
    <t>Vnútorný sanačný systém stien - neutralizácia solí Esco Fluát Schomburg</t>
  </si>
  <si>
    <t>-2013173065</t>
  </si>
  <si>
    <t>86</t>
  </si>
  <si>
    <t>612465113.R</t>
  </si>
  <si>
    <t>Vnútorný sanačný systém stien, sanačný prednástrek  Thermopal-SP</t>
  </si>
  <si>
    <t>760610394</t>
  </si>
  <si>
    <t>87</t>
  </si>
  <si>
    <t>612465155.R</t>
  </si>
  <si>
    <t>Vnútorný sanačný systém stien- jadrová omietka  Thermopal -Sr24, hr. 30 mm</t>
  </si>
  <si>
    <t>957919045</t>
  </si>
  <si>
    <t>88</t>
  </si>
  <si>
    <t>612465202.S</t>
  </si>
  <si>
    <t>Vnútorný sanačný systém stien, štuková omietka, hr. 2 mm Thermopal FS 33</t>
  </si>
  <si>
    <t>-266539290</t>
  </si>
  <si>
    <t>89</t>
  </si>
  <si>
    <t>612466185.R</t>
  </si>
  <si>
    <t>Vnútorný sanačný systém stien - vodonepriepustná malta Asocret-M30, vrátane penetrácie Aso-Unigrund-K</t>
  </si>
  <si>
    <t>-963083237</t>
  </si>
  <si>
    <t>"pr1</t>
  </si>
  <si>
    <t>"206" (4,475+5,575)*2,65-1,2*0,6</t>
  </si>
  <si>
    <t>(1,2+0,6*2)*0,3</t>
  </si>
  <si>
    <t>90</t>
  </si>
  <si>
    <t>612481119.S</t>
  </si>
  <si>
    <t>Potiahnutie vnútorných stien sklotextílnou mriežkou s celoplošným prilepením</t>
  </si>
  <si>
    <t>751507100</t>
  </si>
  <si>
    <t>91</t>
  </si>
  <si>
    <t>619441110.R</t>
  </si>
  <si>
    <t>Zhotovenie fabiónu z vodonepriepustnej malty pri prechode zvislej steny hydroizolácie na základ</t>
  </si>
  <si>
    <t>2037902496</t>
  </si>
  <si>
    <t>4,125+1,3+2,0*5</t>
  </si>
  <si>
    <t>"pohľad  severný</t>
  </si>
  <si>
    <t>3,375+2,0*6+1,15</t>
  </si>
  <si>
    <t>92</t>
  </si>
  <si>
    <t>620991121.S</t>
  </si>
  <si>
    <t>Zakrývanie výplní vonkajších otvorov s rámami a zárubňami, zábradlí, oplechovania, atď. zhotovené z lešenia akýmkoľvek spôsobom</t>
  </si>
  <si>
    <t>1400935108</t>
  </si>
  <si>
    <t>"fasáda</t>
  </si>
  <si>
    <t>2,35*2,1*3</t>
  </si>
  <si>
    <t>1,3*1,2</t>
  </si>
  <si>
    <t>1,2*0,6*9</t>
  </si>
  <si>
    <t>1,5*1,5*20</t>
  </si>
  <si>
    <t>0,875*2,4*14</t>
  </si>
  <si>
    <t>93</t>
  </si>
  <si>
    <t>621466572</t>
  </si>
  <si>
    <t>Vonkajšia omietka podhľadov tenkovrstvová WEBER, silikónová, weber.pas aquaBalance, roztieraná, hr. 1,5 mm</t>
  </si>
  <si>
    <t>1874306280</t>
  </si>
  <si>
    <t>94</t>
  </si>
  <si>
    <t>622421212.S</t>
  </si>
  <si>
    <t>Oprava vonkajších omietok stien zo suchých zmesí hladkých, členitosť I, opravovaná plocha nad 10% do 20%</t>
  </si>
  <si>
    <t>529874517</t>
  </si>
  <si>
    <t>95</t>
  </si>
  <si>
    <t>622460151.S</t>
  </si>
  <si>
    <t>Príprava vonkajšieho podkladu stien cementovým prednástrekom, hr. 3 mm</t>
  </si>
  <si>
    <t>1029247227</t>
  </si>
  <si>
    <t>96</t>
  </si>
  <si>
    <t>622460241.S</t>
  </si>
  <si>
    <t>Vonkajšia omietka stien vápennocementová jadrová (hrubá), hr. 10 mm</t>
  </si>
  <si>
    <t>1060012728</t>
  </si>
  <si>
    <t>97</t>
  </si>
  <si>
    <t>622481119.S</t>
  </si>
  <si>
    <t>Potiahnutie vonkajších stien sklotextílnou mriežkou s celoplošným prilepením</t>
  </si>
  <si>
    <t>109908110</t>
  </si>
  <si>
    <t>"z8</t>
  </si>
  <si>
    <t>"okolo rozvádzačov</t>
  </si>
  <si>
    <t>0,45*1,0</t>
  </si>
  <si>
    <t>0,3*0,6</t>
  </si>
  <si>
    <t>2,5*1,0</t>
  </si>
  <si>
    <t>2,5*0,6</t>
  </si>
  <si>
    <t>1,2*0,4</t>
  </si>
  <si>
    <t>-1,2*0,45</t>
  </si>
  <si>
    <t>-0,8*0,9</t>
  </si>
  <si>
    <t>"oporný múr</t>
  </si>
  <si>
    <t>(1,5+0,8)*(2,275-0,525)</t>
  </si>
  <si>
    <t>1,25*(2,275-1,025)</t>
  </si>
  <si>
    <t>1,775*(2,275-1,525)</t>
  </si>
  <si>
    <t>0,3*(2,275-0,525)</t>
  </si>
  <si>
    <t xml:space="preserve">"m2" 2,067 </t>
  </si>
  <si>
    <t>1,5*(0,9-0,525)</t>
  </si>
  <si>
    <t>0,15*0,3*0,5*3*2 "boky stupňov</t>
  </si>
  <si>
    <t>z8</t>
  </si>
  <si>
    <t>98</t>
  </si>
  <si>
    <t>624401112.S</t>
  </si>
  <si>
    <t>Oprava poškodených hrán škáry z lešeňovej klietky cementovou maltou s podkladom z vysoko viskóznej epoxidovej živice</t>
  </si>
  <si>
    <t>1911879782</t>
  </si>
  <si>
    <t>"škr"  2,63</t>
  </si>
  <si>
    <t>99</t>
  </si>
  <si>
    <t>627991006.S</t>
  </si>
  <si>
    <t>Tesnenie škár obvodového plášťa pruhom polyuretánu 2x40-60-80 mm</t>
  </si>
  <si>
    <t>1584264435</t>
  </si>
  <si>
    <t>206,1</t>
  </si>
  <si>
    <t>100</t>
  </si>
  <si>
    <t>627991034.R</t>
  </si>
  <si>
    <t>Tesnenie škár obvodového plášťa- tesniaca PE šnúra tmeliarska ∅10 mm -(napr. Soudal) + trvalopružný tmel (silkónový alebo polyuretánový)</t>
  </si>
  <si>
    <t>785174268</t>
  </si>
  <si>
    <t>"tes" 13,0</t>
  </si>
  <si>
    <t>101</t>
  </si>
  <si>
    <t>631313511.S</t>
  </si>
  <si>
    <t>Mazanina z betónu prostého (m3) tr. C 12/15 hr.nad 80 do 120 mm</t>
  </si>
  <si>
    <t>556251051</t>
  </si>
  <si>
    <t>p5*0,085</t>
  </si>
  <si>
    <t>102</t>
  </si>
  <si>
    <t>631315511.S</t>
  </si>
  <si>
    <t>Mazanina z betónu prostého (m3) tr. C 12/15 hr.nad 120 do 240 mm</t>
  </si>
  <si>
    <t>-1944333720</t>
  </si>
  <si>
    <t>p8*0,15</t>
  </si>
  <si>
    <t>103</t>
  </si>
  <si>
    <t>631319153.S</t>
  </si>
  <si>
    <t>Príplatok za prehlad. povrchu betónovej mazaniny min. tr.C 8/10 oceľ. hlad. hr. 80-120 mm</t>
  </si>
  <si>
    <t>-1749594329</t>
  </si>
  <si>
    <t>104</t>
  </si>
  <si>
    <t>631319155.S</t>
  </si>
  <si>
    <t>Príplatok za prehlad. povrchu betónovej mazaniny min. tr.C 8/10 oceľ. hlad. hr. 120-240 mm</t>
  </si>
  <si>
    <t>768946280</t>
  </si>
  <si>
    <t>105</t>
  </si>
  <si>
    <t>631319175.S</t>
  </si>
  <si>
    <t>Príplatok za strhnutie povrchu mazaniny latou pre hr. obidvoch vrstiev mazaniny nad 120 do 240 mm</t>
  </si>
  <si>
    <t>1439919966</t>
  </si>
  <si>
    <t>p5*0,15</t>
  </si>
  <si>
    <t>106</t>
  </si>
  <si>
    <t>631346631.S</t>
  </si>
  <si>
    <t>Mazanina z ľahkého betónu ekostyrénového  zn.LC 0,5  D 0,5  (m3) hr.nad 80 do 120 mm</t>
  </si>
  <si>
    <t>-1243260977</t>
  </si>
  <si>
    <t>"op1,op2</t>
  </si>
  <si>
    <t>(2*3,5+3,325)*0,15*0,4</t>
  </si>
  <si>
    <t>0,8*0,4*0,24*2</t>
  </si>
  <si>
    <t>107</t>
  </si>
  <si>
    <t>631362422.S</t>
  </si>
  <si>
    <t>Výstuž mazanín z betónov (z kameniva) a z ľahkých betónov zo sietí KARI, priemer drôtu 6/6 mm, veľkosť oka 150x150 mm</t>
  </si>
  <si>
    <t>1972364822</t>
  </si>
  <si>
    <t>p5*1,2</t>
  </si>
  <si>
    <t>p8*1,2</t>
  </si>
  <si>
    <t>p9*1,2</t>
  </si>
  <si>
    <t>108</t>
  </si>
  <si>
    <t>631501111.S</t>
  </si>
  <si>
    <t>Násyp so zhutnením a urovnaním povrchu z kameniva ťaženého hrubého a drobného</t>
  </si>
  <si>
    <t>175256419</t>
  </si>
  <si>
    <t>p5*0,25</t>
  </si>
  <si>
    <t>p9*0,25</t>
  </si>
  <si>
    <t>109</t>
  </si>
  <si>
    <t>632001051.S</t>
  </si>
  <si>
    <t>Zhotovenie jednonásobného penetračného náteru pre potery a stierky</t>
  </si>
  <si>
    <t>-896139898</t>
  </si>
  <si>
    <t>p1*2</t>
  </si>
  <si>
    <t>p2*2</t>
  </si>
  <si>
    <t>p3*2</t>
  </si>
  <si>
    <t>p4*2</t>
  </si>
  <si>
    <t>p6*2</t>
  </si>
  <si>
    <t>p7*2</t>
  </si>
  <si>
    <t>p7st*2</t>
  </si>
  <si>
    <t>p10*2</t>
  </si>
  <si>
    <t>p11*2</t>
  </si>
  <si>
    <t>p12*2</t>
  </si>
  <si>
    <t>110</t>
  </si>
  <si>
    <t>585520014600</t>
  </si>
  <si>
    <t>Penetračný náter SCHOMBURG ASO-UNIGRUND K, 5 l</t>
  </si>
  <si>
    <t>l</t>
  </si>
  <si>
    <t>-584434736</t>
  </si>
  <si>
    <t>111</t>
  </si>
  <si>
    <t>632451641.R</t>
  </si>
  <si>
    <t>Sanácia betónovej konštrukcie vysokopevnostnou vysprávkovou maltou hr.10mm (Asocret - BIS 5/40), spojovacím mostíkom a minerálnou maltou proti korózii (Asocret KS/HB) v rozsahu  do 50%</t>
  </si>
  <si>
    <t>-1299603600</t>
  </si>
  <si>
    <t>z7+zs2</t>
  </si>
  <si>
    <t>112</t>
  </si>
  <si>
    <t>622460121.S</t>
  </si>
  <si>
    <t>Príprava vonkajšieho podkladu stien penetráciou základnou</t>
  </si>
  <si>
    <t>-2045805679</t>
  </si>
  <si>
    <t>113</t>
  </si>
  <si>
    <t>622464572</t>
  </si>
  <si>
    <t>Vonkajšia omietka stien tenkovrstvová WEBER, silikónová, weber.pas aquaBalance, roztieraná, hr. 1,5 mm</t>
  </si>
  <si>
    <t>1403074774</t>
  </si>
  <si>
    <t>114</t>
  </si>
  <si>
    <t>622465112</t>
  </si>
  <si>
    <t>Vonkajšia omietka stien WEBER, mramorové zrná, weber.pas marmolit, strednozrnná</t>
  </si>
  <si>
    <t>-592765080</t>
  </si>
  <si>
    <t>z1s+z3s+z4s+z5+z5s+z6+z6s</t>
  </si>
  <si>
    <t>115</t>
  </si>
  <si>
    <t>625250541.S</t>
  </si>
  <si>
    <t>Kontaktný zatepľovací systém soklovej alebo vodou namáhanej časti hr. 30 mm, skrutkovacie kotvy (xps)</t>
  </si>
  <si>
    <t>2079797555</t>
  </si>
  <si>
    <t>"z4s</t>
  </si>
  <si>
    <t>"západný</t>
  </si>
  <si>
    <t>(1,45+0,4)*0,7</t>
  </si>
  <si>
    <t>(1,45+0,4)*0,35*2</t>
  </si>
  <si>
    <t>(1,45+0,4)*0,6</t>
  </si>
  <si>
    <t>"východný</t>
  </si>
  <si>
    <t>(1,45+0,4)*0,5*2</t>
  </si>
  <si>
    <t>0,4*0,4*2</t>
  </si>
  <si>
    <t>"z6s</t>
  </si>
  <si>
    <t>1,45*0,3*2*2</t>
  </si>
  <si>
    <t>116</t>
  </si>
  <si>
    <t>625250550.S</t>
  </si>
  <si>
    <t>Kontaktný zatepľovací systém soklovej alebo vodou namáhanej časti hr. 120 mm, skrutkovacie kotvy (xps)</t>
  </si>
  <si>
    <t>333618839</t>
  </si>
  <si>
    <t>"z3s</t>
  </si>
  <si>
    <t>6,225*0,25*8</t>
  </si>
  <si>
    <t>-0,875*0,25*8</t>
  </si>
  <si>
    <t>"z5s</t>
  </si>
  <si>
    <t>6,225*0,3*2</t>
  </si>
  <si>
    <t>-2,35*0,3*3</t>
  </si>
  <si>
    <t>-1,05*0,3</t>
  </si>
  <si>
    <t>117</t>
  </si>
  <si>
    <t>625250558.S</t>
  </si>
  <si>
    <t>Kontaktný zatepľovací systém soklovej alebo vodou namáhanej časti hr. 200 mm, skrutkovacie kotvy (xps)</t>
  </si>
  <si>
    <t>-28246606</t>
  </si>
  <si>
    <t>"z1s</t>
  </si>
  <si>
    <t>16,5*0,95</t>
  </si>
  <si>
    <t>"pohľad východný</t>
  </si>
  <si>
    <t>6,225*0,4*2</t>
  </si>
  <si>
    <t>-1,05*0,4*2</t>
  </si>
  <si>
    <t>-1,15*0,4*2</t>
  </si>
  <si>
    <t>118</t>
  </si>
  <si>
    <t>625250701.S</t>
  </si>
  <si>
    <t>Kontaktný zatepľovací systém z minerálnej vlny hr. 30 mm, skrutkovacie kotvy (NOBASIL FKD RS C1)</t>
  </si>
  <si>
    <t>1120496824</t>
  </si>
  <si>
    <t>"z4</t>
  </si>
  <si>
    <t>(1,45+0,4)*11,17</t>
  </si>
  <si>
    <t>(1,45+0,4)*12,321*2</t>
  </si>
  <si>
    <t>(1,45+0,4)*12,1</t>
  </si>
  <si>
    <t>-1,2*0,315*3*2*2</t>
  </si>
  <si>
    <t>-1,2*1,21*4</t>
  </si>
  <si>
    <t>(1,45+0,4)*6,535*2</t>
  </si>
  <si>
    <t>-1,2*0,315*2</t>
  </si>
  <si>
    <t>-1,2*1,21*2</t>
  </si>
  <si>
    <t>0,4*6,535*2</t>
  </si>
  <si>
    <t>(0,5*2+0,4)*2,66 "418.a</t>
  </si>
  <si>
    <t>0,8*(0,55*2+0,4)</t>
  </si>
  <si>
    <t>"z6</t>
  </si>
  <si>
    <t>1,45*(2,45-0,3)*2*2</t>
  </si>
  <si>
    <t>"z7</t>
  </si>
  <si>
    <t>"loggie (rez aa)</t>
  </si>
  <si>
    <t>6,225*1,2*8</t>
  </si>
  <si>
    <t>6,225*0,315*6</t>
  </si>
  <si>
    <t>6,22*1,2*4 "podhľad na posl.loggiami</t>
  </si>
  <si>
    <t>"vstup (rez bb)</t>
  </si>
  <si>
    <t>2,825*(1,9+0,51)</t>
  </si>
  <si>
    <t>2,825*1,2</t>
  </si>
  <si>
    <t>2,825*0,53</t>
  </si>
  <si>
    <t>119</t>
  </si>
  <si>
    <t>625250706.S</t>
  </si>
  <si>
    <t>Kontaktný zatepľovací systém z minerálnej vlny hr. 80 mm, skrutkovacie kotvy (NOBASIL FKD S Thermal)</t>
  </si>
  <si>
    <t>600652706</t>
  </si>
  <si>
    <t>"zs1</t>
  </si>
  <si>
    <t>"101-104" 20,8*4</t>
  </si>
  <si>
    <t>120</t>
  </si>
  <si>
    <t>625250708.S</t>
  </si>
  <si>
    <t>Kontaktný zatepľovací systém z minerálnej vlny hr. 120 mm, skrutkovacie kotvy (NOBASIL FKD S Thermal)</t>
  </si>
  <si>
    <t>264352714</t>
  </si>
  <si>
    <t>"z3</t>
  </si>
  <si>
    <t>"čelá loggií</t>
  </si>
  <si>
    <t>6,255*(2,75-0,25)*8</t>
  </si>
  <si>
    <t>6,255*(9,865-8,7)*4</t>
  </si>
  <si>
    <t>3,225*(2,75-0,25)</t>
  </si>
  <si>
    <t>2,825*(9,865-8,7)</t>
  </si>
  <si>
    <t>-0,875*(2,4-0,25)*10</t>
  </si>
  <si>
    <t>-1,5*1,45*16</t>
  </si>
  <si>
    <t>"boky</t>
  </si>
  <si>
    <t>2,65*(9,865-3,25) "rez bb</t>
  </si>
  <si>
    <t>-5,98 "m2"</t>
  </si>
  <si>
    <t>-1,2*(0,875+0,335)</t>
  </si>
  <si>
    <t>2,5*(9,865-1,17)</t>
  </si>
  <si>
    <t>3,6*(9,865-1,17)</t>
  </si>
  <si>
    <t xml:space="preserve"> 1,60*(2,75-0,25)*2   " 3NP.  Bočné steny zádveria - vedľa lodžiovývh dverí</t>
  </si>
  <si>
    <t>6,225*(2,45-0,3)*2</t>
  </si>
  <si>
    <t>-2,35*(2,1-0,3)*3</t>
  </si>
  <si>
    <t>-1,05*(2,1-0,3)</t>
  </si>
  <si>
    <t>-1,3*1,2</t>
  </si>
  <si>
    <t>"vstup</t>
  </si>
  <si>
    <t>0,92*2,67*2</t>
  </si>
  <si>
    <t>2,4*(1,17+(1,53+2,835)*0,5)</t>
  </si>
  <si>
    <t>1,5*(1,17+(1,53+2,255)*0,5)</t>
  </si>
  <si>
    <t>121</t>
  </si>
  <si>
    <t>625250713.S</t>
  </si>
  <si>
    <t>Kontaktný zatepľovací systém z minerálnej vlny hr. 200 mm, skrutkovacie kotvy (NOBASIL FKD S Thermal)</t>
  </si>
  <si>
    <t>-859248433</t>
  </si>
  <si>
    <t>"z1</t>
  </si>
  <si>
    <t>16,5*(6,565+11,53)*0,5</t>
  </si>
  <si>
    <t>-1,2*0,6*4</t>
  </si>
  <si>
    <t>16,5*(6,565+11,185)*0,5</t>
  </si>
  <si>
    <t>6,225*2,4*2</t>
  </si>
  <si>
    <t>-1,05*2,4*2</t>
  </si>
  <si>
    <t>-1,325*1,45*2</t>
  </si>
  <si>
    <t>-1,225*1,45*2</t>
  </si>
  <si>
    <t>-1,15*2,4*2</t>
  </si>
  <si>
    <t>"pohľad čelný</t>
  </si>
  <si>
    <t>2,825*(9,865-8,4)</t>
  </si>
  <si>
    <t>2,825*0,13</t>
  </si>
  <si>
    <t>"zs2</t>
  </si>
  <si>
    <t>122</t>
  </si>
  <si>
    <t>625250762.S</t>
  </si>
  <si>
    <t>Kontaktný zatepľovací systém ostenia z minerálnej vlny hr. 30 mm</t>
  </si>
  <si>
    <t>1198069823</t>
  </si>
  <si>
    <t>"z2</t>
  </si>
  <si>
    <t>(2,375+2,4*2)*0,26*10</t>
  </si>
  <si>
    <t>(2,375+2,4*2)*0,35*4</t>
  </si>
  <si>
    <t>(1,5+1,45*2)*0,26*6</t>
  </si>
  <si>
    <t>(1,2+0,6*2)*0,35*9</t>
  </si>
  <si>
    <t>123</t>
  </si>
  <si>
    <t>627471151.R</t>
  </si>
  <si>
    <t>Vyspravenie stien reprofilačnou maltou  Solocret-15/hr.15 mm</t>
  </si>
  <si>
    <t>-1718491465</t>
  </si>
  <si>
    <t>124</t>
  </si>
  <si>
    <t>631312141.S</t>
  </si>
  <si>
    <t>Doplnenie existujúcich mazanín prostým betónom (s dodaním hmôt) bez poteru rýh v mazaninách</t>
  </si>
  <si>
    <t>-1833178996</t>
  </si>
  <si>
    <t>"b10</t>
  </si>
  <si>
    <t>"2np</t>
  </si>
  <si>
    <t>2,05*0,15*0,05</t>
  </si>
  <si>
    <t>0,875*0,1*0,05*2</t>
  </si>
  <si>
    <t>1,675*0,15*0,05</t>
  </si>
  <si>
    <t>6,225*0,15*0,05</t>
  </si>
  <si>
    <t>4,675*0,15*0,05</t>
  </si>
  <si>
    <t>6,225*0,1*0,05*2</t>
  </si>
  <si>
    <t>2,1*0,1*0,05*4</t>
  </si>
  <si>
    <t>"3np</t>
  </si>
  <si>
    <t>0,75*0,1*0,05</t>
  </si>
  <si>
    <t>"4np</t>
  </si>
  <si>
    <t>125</t>
  </si>
  <si>
    <t>632001021.R</t>
  </si>
  <si>
    <t>Položenie vyrovnávacej vrstvy z XPS dosiek  hr.50mm v ryhách po vybúraných priečkach</t>
  </si>
  <si>
    <t>-1700485653</t>
  </si>
  <si>
    <t>2,05*0,15</t>
  </si>
  <si>
    <t>0,875*0,1*2</t>
  </si>
  <si>
    <t>1,675*0,15</t>
  </si>
  <si>
    <t>6,225*0,15</t>
  </si>
  <si>
    <t>4,675*0,15</t>
  </si>
  <si>
    <t>6,225*0,1*2</t>
  </si>
  <si>
    <t>2,1*0,1*4</t>
  </si>
  <si>
    <t>0,75*0,1</t>
  </si>
  <si>
    <t>126</t>
  </si>
  <si>
    <t>283750000700</t>
  </si>
  <si>
    <t>Doska XPS STYRODUR 2800 C hr. 50 mm, zateplenie soklov, suterénov, podláh, ISOVER</t>
  </si>
  <si>
    <t>-771744610</t>
  </si>
  <si>
    <t>xps50*1,02</t>
  </si>
  <si>
    <t>127</t>
  </si>
  <si>
    <t>632451820.R</t>
  </si>
  <si>
    <t>Jemný cementový poter hr. 5 mm na vyspravenie, v rozsahu do 20%,   ASOCRET BIS 1/6 SCHOMBURG</t>
  </si>
  <si>
    <t>-1540469814</t>
  </si>
  <si>
    <t>128</t>
  </si>
  <si>
    <t>632451821.R</t>
  </si>
  <si>
    <t>Jemný cementový poter hr. 10 mm na vyspravenie, v rozsahu do 50%,  ASOCRET BIS 5/40 SCHOMBURG</t>
  </si>
  <si>
    <t>-172021837</t>
  </si>
  <si>
    <t>129</t>
  </si>
  <si>
    <t>632451822.R</t>
  </si>
  <si>
    <t>Jemný cementový poter hr. 5-10 mm na vyspravenie,   ASOCRET BIS 1/6 SCHOMBURG</t>
  </si>
  <si>
    <t>-1490276681</t>
  </si>
  <si>
    <t>130</t>
  </si>
  <si>
    <t>632451831.R</t>
  </si>
  <si>
    <t>Sanácia betónových konštrukcií - minerálna malta proti korózii ASOCRET KS/HB, spojovací mostík, vysokopevnostná vysprávková malta hr.10mm ASOCRET-BIS 5/40 SCHOMBURG, v rozsahu do 50% plochy</t>
  </si>
  <si>
    <t>-1790094593</t>
  </si>
  <si>
    <t>131</t>
  </si>
  <si>
    <t>632452243.S</t>
  </si>
  <si>
    <t>Cementový poter (vhodný aj ako spádový), pevnosti v tlaku 25 MPa, hr. 10-25 mm</t>
  </si>
  <si>
    <t>-1526444750</t>
  </si>
  <si>
    <t>132</t>
  </si>
  <si>
    <t>632452245.S</t>
  </si>
  <si>
    <t>Cementový poter (vhodný aj ako spádový), pevnosti v tlaku 25 MPa, hr. 10-50 mm</t>
  </si>
  <si>
    <t>-1547379981</t>
  </si>
  <si>
    <t>133</t>
  </si>
  <si>
    <t>632452247.S</t>
  </si>
  <si>
    <t>Cementový poter (vhodný aj ako spádový), pevnosti v tlaku 25 MPa, hr. 35-50mm</t>
  </si>
  <si>
    <t>-877819256</t>
  </si>
  <si>
    <t>p6+p10</t>
  </si>
  <si>
    <t>134</t>
  </si>
  <si>
    <t>632452249.S</t>
  </si>
  <si>
    <t>Cementový poter (vhodný aj ako spádový), pevnosti v tlaku 25 MPa, hr. 50 mm</t>
  </si>
  <si>
    <t>526673575</t>
  </si>
  <si>
    <t>135</t>
  </si>
  <si>
    <t>632452252.S</t>
  </si>
  <si>
    <t>Cementový poter (vhodný aj ako spádový), pevnosti v tlaku 25 MPa, hr. 30-85 mm</t>
  </si>
  <si>
    <t>2000181776</t>
  </si>
  <si>
    <t>136</t>
  </si>
  <si>
    <t>632452613.S</t>
  </si>
  <si>
    <t>Cementová samonivelizačná stierka, pevnosti v tlaku 20 MPa, hr. 5 mm (napr.SOLOPLAN 30PLUS)</t>
  </si>
  <si>
    <t>1370800196</t>
  </si>
  <si>
    <t>p1+p7+p11</t>
  </si>
  <si>
    <t>137</t>
  </si>
  <si>
    <t>642943111.S</t>
  </si>
  <si>
    <t>Osadenie oceľového uholníkového rámu s dverovými krídlami, plochy otvoru do 2,5 m2</t>
  </si>
  <si>
    <t>-1211571350</t>
  </si>
  <si>
    <t>138</t>
  </si>
  <si>
    <t>611000000DWF</t>
  </si>
  <si>
    <t>Podkrovné dvierka ohňovzdorné DWF - 60 x 110 cm</t>
  </si>
  <si>
    <t>-1486575205</t>
  </si>
  <si>
    <t>139</t>
  </si>
  <si>
    <t>642944121.S</t>
  </si>
  <si>
    <t>Dodatočná montáž oceľovej dverovej zárubne, plochy otvoru do 2,5 m2</t>
  </si>
  <si>
    <t>267315252</t>
  </si>
  <si>
    <t>"Di1" 3+3  "L+P</t>
  </si>
  <si>
    <t xml:space="preserve">"Di2" 1+0 </t>
  </si>
  <si>
    <t xml:space="preserve">"Di3" 0+1 </t>
  </si>
  <si>
    <t xml:space="preserve">"Di4" 1+0 </t>
  </si>
  <si>
    <t>"Di5" 4+3</t>
  </si>
  <si>
    <t>"Di6" 4+5</t>
  </si>
  <si>
    <t>"Di7" 2+2</t>
  </si>
  <si>
    <t>"Di9" 0+1</t>
  </si>
  <si>
    <t>140</t>
  </si>
  <si>
    <t>553310010311</t>
  </si>
  <si>
    <t>Protipožiarna zárubňa oceľová EI30, PCGA100 mm, 900x1970</t>
  </si>
  <si>
    <t>667540284</t>
  </si>
  <si>
    <t>141</t>
  </si>
  <si>
    <t>553310010391</t>
  </si>
  <si>
    <t>Protipožiarna zárubňa oceľová EI30, PCGA125 mm, 900x1970</t>
  </si>
  <si>
    <t>1380969391</t>
  </si>
  <si>
    <t>142</t>
  </si>
  <si>
    <t>553310007801</t>
  </si>
  <si>
    <t xml:space="preserve">Zárubňa oceľová CGAS šxvxhr 900x1970x100 mm </t>
  </si>
  <si>
    <t>-71050592</t>
  </si>
  <si>
    <t>"Di5*" 1+1</t>
  </si>
  <si>
    <t>"Di6*" 4+1</t>
  </si>
  <si>
    <t>143</t>
  </si>
  <si>
    <t>553310007802</t>
  </si>
  <si>
    <t xml:space="preserve">Zárubňa oceľová CGAS šxvxhr 900x1970x125mm </t>
  </si>
  <si>
    <t>176520623</t>
  </si>
  <si>
    <t>"Di5" 2+3</t>
  </si>
  <si>
    <t>"Di6"0+4</t>
  </si>
  <si>
    <t>144</t>
  </si>
  <si>
    <t>553310007803</t>
  </si>
  <si>
    <t xml:space="preserve">Zárubňa oceľová CGAS šxvxhr 700x1970x100mm </t>
  </si>
  <si>
    <t>1937362875</t>
  </si>
  <si>
    <t>"Di9"1</t>
  </si>
  <si>
    <t>Ostatné konštrukcie a práce-búranie</t>
  </si>
  <si>
    <t>145</t>
  </si>
  <si>
    <t>916561111.S</t>
  </si>
  <si>
    <t>Osadenie záhonového alebo parkového obrubníka betón., do lôžka z bet. pros. tr. C 12/15 s bočnou oporou</t>
  </si>
  <si>
    <t>-135013746</t>
  </si>
  <si>
    <t>"Pob</t>
  </si>
  <si>
    <t>17,3+13,03+1,15+0,6*4</t>
  </si>
  <si>
    <t>146</t>
  </si>
  <si>
    <t>592170001800.S</t>
  </si>
  <si>
    <t>Obrubník parkový, lxšxv 1000x50x200 mm, prírodný</t>
  </si>
  <si>
    <t>-1042471147</t>
  </si>
  <si>
    <t>33,88*1,01 'Prepočítané koeficientom množstva</t>
  </si>
  <si>
    <t>147</t>
  </si>
  <si>
    <t>935112111.S</t>
  </si>
  <si>
    <t>Osadenie priekop. žľabu z betón. priekopových tvárnic šírky do 500 mm do betónu C 12/15</t>
  </si>
  <si>
    <t>1326065225</t>
  </si>
  <si>
    <t>"žla</t>
  </si>
  <si>
    <t>16,0+11,5 "2np</t>
  </si>
  <si>
    <t>11,302+12,5 "3np</t>
  </si>
  <si>
    <t>148</t>
  </si>
  <si>
    <t>592270000301</t>
  </si>
  <si>
    <t>Tvárnica priekopová 50x20x8(5,5)</t>
  </si>
  <si>
    <t>935749688</t>
  </si>
  <si>
    <t>51,302*2</t>
  </si>
  <si>
    <t>102,604*1,02 'Prepočítané koeficientom množstva</t>
  </si>
  <si>
    <t>149</t>
  </si>
  <si>
    <t>938902031.S</t>
  </si>
  <si>
    <t>Otryskanie degradovaného betónu vodou do 20 mm,  -0,02200t</t>
  </si>
  <si>
    <t>1417459673</t>
  </si>
  <si>
    <t>z7*0,5</t>
  </si>
  <si>
    <t>zs2*0,5</t>
  </si>
  <si>
    <t>150</t>
  </si>
  <si>
    <t>938902051.S</t>
  </si>
  <si>
    <t>Očistenie povrchu betónových konštrukcií otryskaním - pod izoláciu</t>
  </si>
  <si>
    <t>-236324623</t>
  </si>
  <si>
    <t>p1*0,2</t>
  </si>
  <si>
    <t>p2*0,2</t>
  </si>
  <si>
    <t>p3*0,5</t>
  </si>
  <si>
    <t>p4*0,2</t>
  </si>
  <si>
    <t>p10*0,5</t>
  </si>
  <si>
    <t>151</t>
  </si>
  <si>
    <t>938902071.S</t>
  </si>
  <si>
    <t>Očistenie povrchu betónových konštrukcií tlakovou vodou</t>
  </si>
  <si>
    <t>-1527065531</t>
  </si>
  <si>
    <t>z1+z1s</t>
  </si>
  <si>
    <t>z3+z3s</t>
  </si>
  <si>
    <t>z4+z4s</t>
  </si>
  <si>
    <t>z5+z5s</t>
  </si>
  <si>
    <t>z6+z6s</t>
  </si>
  <si>
    <t>152</t>
  </si>
  <si>
    <t>938908221.R</t>
  </si>
  <si>
    <t>Umytie stien</t>
  </si>
  <si>
    <t>1164268075</t>
  </si>
  <si>
    <t>astrop+asteny</t>
  </si>
  <si>
    <t>153</t>
  </si>
  <si>
    <t>938908401.R</t>
  </si>
  <si>
    <t>Očistenie povrchu betónovej podlahy- odmastenie, zametenie, vysávanie</t>
  </si>
  <si>
    <t>1815591701</t>
  </si>
  <si>
    <t>p1+p2+p3+p4+p6+p7+p7st+p10+p11+p12</t>
  </si>
  <si>
    <t>154</t>
  </si>
  <si>
    <t>939941112.R</t>
  </si>
  <si>
    <t>Tesnenie pracovnej škáry oceľovým plechom medzi dnom a stenou (AQUAFIN CJ5 + OMEGA STRMEŇ )</t>
  </si>
  <si>
    <t>281511266</t>
  </si>
  <si>
    <t xml:space="preserve">"Cj5" </t>
  </si>
  <si>
    <t>2*(3,9+2,325)</t>
  </si>
  <si>
    <t>(2,9+2,325)</t>
  </si>
  <si>
    <t>155</t>
  </si>
  <si>
    <t>941942002.S</t>
  </si>
  <si>
    <t>Montáž lešenia rámového systémového s podlahami šírky do 0,75 m, výšky nad 10 do 20 m</t>
  </si>
  <si>
    <t>708704415</t>
  </si>
  <si>
    <t>16,875*(10,865+2,85)</t>
  </si>
  <si>
    <t>16,875*(10,865-2,95)</t>
  </si>
  <si>
    <t>17,7*(13,715+7,915)*0,5*2</t>
  </si>
  <si>
    <t>156</t>
  </si>
  <si>
    <t>941942802.S</t>
  </si>
  <si>
    <t>Demontáž lešenia rámového systémového s podlahami šírky do 0,75 m, výšky nad 10 do 20 m</t>
  </si>
  <si>
    <t>-1074932124</t>
  </si>
  <si>
    <t>157</t>
  </si>
  <si>
    <t>941942902.S</t>
  </si>
  <si>
    <t>Príplatok za prvý a každý ďalší i začatý týždeň použitia lešenia rámového systémového šírky do 0,75 m, výšky nad 10 do 20 m</t>
  </si>
  <si>
    <t>-1901645528</t>
  </si>
  <si>
    <t>leš*4</t>
  </si>
  <si>
    <t>158</t>
  </si>
  <si>
    <t>941955202.S</t>
  </si>
  <si>
    <t>Lešenie ľahké pracovné vo svetlíku alebo šachte plochy do 6 m2, s výškou podlahy nad 1,50 do 3,50 m</t>
  </si>
  <si>
    <t>348432516</t>
  </si>
  <si>
    <t xml:space="preserve">"vš" </t>
  </si>
  <si>
    <t>2,9*2,3*4</t>
  </si>
  <si>
    <t>159</t>
  </si>
  <si>
    <t>952901111.S</t>
  </si>
  <si>
    <t>Vyčistenie budov pri výške podlaží do 4 m</t>
  </si>
  <si>
    <t>-766534916</t>
  </si>
  <si>
    <t>"1pp"  83,2</t>
  </si>
  <si>
    <t>"2np" 202,45</t>
  </si>
  <si>
    <t>"3np"  237,5</t>
  </si>
  <si>
    <t>"4np" 213,6</t>
  </si>
  <si>
    <t>160</t>
  </si>
  <si>
    <t>953941212.R</t>
  </si>
  <si>
    <t>Osadenie revíznych dvierok 600x800mm</t>
  </si>
  <si>
    <t>-1141420318</t>
  </si>
  <si>
    <t>"rev1"5</t>
  </si>
  <si>
    <t>"rev2" 1</t>
  </si>
  <si>
    <t>161</t>
  </si>
  <si>
    <t>55300000REV1</t>
  </si>
  <si>
    <t>Revízne dvierka pod obklad pozinkované 60x80cm, Rev1</t>
  </si>
  <si>
    <t>-1335963464</t>
  </si>
  <si>
    <t>162</t>
  </si>
  <si>
    <t>55300000REV2</t>
  </si>
  <si>
    <t>Revízne dvierka biele 60x80cm, Rev2</t>
  </si>
  <si>
    <t>2082296706</t>
  </si>
  <si>
    <t>163</t>
  </si>
  <si>
    <t>953943112.S</t>
  </si>
  <si>
    <t>Osadenie ostatných výrobkov do muriva, so zaliatím cementovou maltou, hmotnosti 1-5 kg/kus (bez dodávky)</t>
  </si>
  <si>
    <t>-1257771241</t>
  </si>
  <si>
    <t>"vm1"  12</t>
  </si>
  <si>
    <t>"vm2" 6</t>
  </si>
  <si>
    <t>"vm3" 18</t>
  </si>
  <si>
    <t>164</t>
  </si>
  <si>
    <t>553000000VM1</t>
  </si>
  <si>
    <t>Vetracia mriežka obojstranná- nerezová so sieťkou proti hmyzu kruhová d=150mm/ plastová so sieťkou proti hmyzu  a s reguláciou d=150mm, osadené do PVC rúry d=150mm,dĺ.250mm, pol.Vm1</t>
  </si>
  <si>
    <t>-596900312</t>
  </si>
  <si>
    <t>165</t>
  </si>
  <si>
    <t>553000000VM2</t>
  </si>
  <si>
    <t>Vetracia mriežka- nerezová so sieťkou proti hmyzu kruhová d=150mm. osadená do PVC rúry d=150mm, dĺ.250mm, pol.Vm2</t>
  </si>
  <si>
    <t>-1228907523</t>
  </si>
  <si>
    <t>166</t>
  </si>
  <si>
    <t>553000000VM3</t>
  </si>
  <si>
    <t>Vetracia mriežka-PVC so sieťkou proti hmyzu kruhová d=75mm. osadená do PVC rúry d=175mm, dĺ.150-200mm, pol.Vm3</t>
  </si>
  <si>
    <t>-1697245419</t>
  </si>
  <si>
    <t>167</t>
  </si>
  <si>
    <t>-1770456926</t>
  </si>
  <si>
    <t>"Vlz" 4*1</t>
  </si>
  <si>
    <t>168</t>
  </si>
  <si>
    <t>553000000002</t>
  </si>
  <si>
    <t>Jednodielny 12 priečkový rebrík výšky 3,54m (napr.Forte- Profi plus 8112), vrátane 2ks závesných hákov a 2ks stenových kotviacich hákov, pol. Vlz</t>
  </si>
  <si>
    <t>424761084</t>
  </si>
  <si>
    <t>169</t>
  </si>
  <si>
    <t>953943121.S</t>
  </si>
  <si>
    <t>Osadenie drobných kovových predmetov do betónu pred zabetónovaním, hmotnosti do 1 kg/kus (bez dodávky)</t>
  </si>
  <si>
    <t>-2016632364</t>
  </si>
  <si>
    <t>"osb3</t>
  </si>
  <si>
    <t>2*3</t>
  </si>
  <si>
    <t>170</t>
  </si>
  <si>
    <t>553000000001</t>
  </si>
  <si>
    <t>Závitová tyč M12, dĺ.500mm, podložky, matice- kotvenie hranolov , pol. Osb3</t>
  </si>
  <si>
    <t>-1349651442</t>
  </si>
  <si>
    <t>171</t>
  </si>
  <si>
    <t>953995412.S</t>
  </si>
  <si>
    <t>Nadokenný profil s priznanou okapničkou</t>
  </si>
  <si>
    <t>1315390128</t>
  </si>
  <si>
    <t>"pr3" 94,0</t>
  </si>
  <si>
    <t>172</t>
  </si>
  <si>
    <t>953995421.S</t>
  </si>
  <si>
    <t>Rohový profil s integrovanou sieťovinou - pevný</t>
  </si>
  <si>
    <t>-928655139</t>
  </si>
  <si>
    <t>"pr1" 332,9</t>
  </si>
  <si>
    <t>173</t>
  </si>
  <si>
    <t>953995422.S</t>
  </si>
  <si>
    <t>Rohový profil s integrovanou sieťovinou - flexibilný</t>
  </si>
  <si>
    <t>904247317</t>
  </si>
  <si>
    <t>"pr1*" 12,7</t>
  </si>
  <si>
    <t>174</t>
  </si>
  <si>
    <t>953995406.S</t>
  </si>
  <si>
    <t>Okenný a dverový začisťovací profil</t>
  </si>
  <si>
    <t>-162642670</t>
  </si>
  <si>
    <t>"pr2" 208,1</t>
  </si>
  <si>
    <t>175</t>
  </si>
  <si>
    <t>959941131.R</t>
  </si>
  <si>
    <t>Chemická kotva  do betónu, ŽB, kameňa, s vyvŕtaním otvoru M14/200 mm , vrátane kotevnej výstuže  R12/450mm</t>
  </si>
  <si>
    <t>-1922285659</t>
  </si>
  <si>
    <t>2*(16,875+17,7+2,0)/1,5</t>
  </si>
  <si>
    <t>(2*3,5+3,325)/1,3</t>
  </si>
  <si>
    <t>176</t>
  </si>
  <si>
    <t>959941142.R</t>
  </si>
  <si>
    <t>Kotvenie nerezovými závitovými tyčami M14/600 do  jestv. stropu  chemickou kotvou Hilti HIT RE 500  do hĺbky min. 100 mm s vyvŕtaním otvoru</t>
  </si>
  <si>
    <t>1103545506</t>
  </si>
  <si>
    <t>"spr 1</t>
  </si>
  <si>
    <t>177</t>
  </si>
  <si>
    <t>959941143.R</t>
  </si>
  <si>
    <t>Kotvenie nerezovými závitovými tyčami M14/400 do  jestv. stropu  chemickou kotvou Hilti HIT RE 500  do hĺbky min. 100 mm s vyvŕtaním otvoru</t>
  </si>
  <si>
    <t>1290877486</t>
  </si>
  <si>
    <t>"spr 2</t>
  </si>
  <si>
    <t>178</t>
  </si>
  <si>
    <t>961043111.S</t>
  </si>
  <si>
    <t>Búranie základov alebo vybúranie otvorov plochy nad 4 m2 z betónu prostého alebo preloženého kameňom,  -2,20000t</t>
  </si>
  <si>
    <t>262552265</t>
  </si>
  <si>
    <t>"b21</t>
  </si>
  <si>
    <t>0,6*2,4*0,1</t>
  </si>
  <si>
    <t>0,8*0,9*0,1</t>
  </si>
  <si>
    <t>0,6*0,9*0,1</t>
  </si>
  <si>
    <t>0,55*0,95*0,4</t>
  </si>
  <si>
    <t>179</t>
  </si>
  <si>
    <t>962031132.S</t>
  </si>
  <si>
    <t>Búranie priečok alebo vybúranie otvorov plochy nad 4 m2 z tehál pálených, plných alebo dutých hr. do 150 mm,  -0,19600t</t>
  </si>
  <si>
    <t>1718169005</t>
  </si>
  <si>
    <t>2,05*2,75-0,6*1,97</t>
  </si>
  <si>
    <t>0,875*2,75*2</t>
  </si>
  <si>
    <t>1,675*2,75-0,6*1,97</t>
  </si>
  <si>
    <t>6,225*2,75-1,25*1,97-0,8*1,97</t>
  </si>
  <si>
    <t>4,675*2,75</t>
  </si>
  <si>
    <t>6,225*2,75*2-0,8*2,6*6</t>
  </si>
  <si>
    <t>2,1*2,75*4</t>
  </si>
  <si>
    <t>0,75*2,55</t>
  </si>
  <si>
    <t>180</t>
  </si>
  <si>
    <t>962032631.S</t>
  </si>
  <si>
    <t>Búranie komínov. muriva z tehál nad strechou na akúkoľvek maltu,  -1,63300t</t>
  </si>
  <si>
    <t>855461529</t>
  </si>
  <si>
    <t>"b26" 0,8*0,4*1,0*2</t>
  </si>
  <si>
    <t>181</t>
  </si>
  <si>
    <t>962042321.S</t>
  </si>
  <si>
    <t>Búranie muriva alebo vybúranie otvorov plochy nad 4 m2 z betónu prostého nadzákladného,  -2,20000t</t>
  </si>
  <si>
    <t>-397155194</t>
  </si>
  <si>
    <t xml:space="preserve">"b39" </t>
  </si>
  <si>
    <t>3,3*0,15*0,9 "stena</t>
  </si>
  <si>
    <t>0,9*0,3*0,9  "stena</t>
  </si>
  <si>
    <t>(3,3+0,9)*0,5*0,5  "základ</t>
  </si>
  <si>
    <t>(2,2+3,3)*0,5*0,9*0,15 "dno</t>
  </si>
  <si>
    <t>182</t>
  </si>
  <si>
    <t>962084131.R</t>
  </si>
  <si>
    <t>Búranie prímurovky,  -0,10000t</t>
  </si>
  <si>
    <t>174070610</t>
  </si>
  <si>
    <t xml:space="preserve">"B37" </t>
  </si>
  <si>
    <t>14,6*0,3</t>
  </si>
  <si>
    <t>2,33*0,4</t>
  </si>
  <si>
    <t>3,335*0,4</t>
  </si>
  <si>
    <t>17,15*0,3</t>
  </si>
  <si>
    <t>2,175*0,4</t>
  </si>
  <si>
    <t>3,29*0,4</t>
  </si>
  <si>
    <t>183</t>
  </si>
  <si>
    <t>963012510.S</t>
  </si>
  <si>
    <t>Búranie stropov z dosiek alebo panelov zo železobetónu prefabrikovaných s dutinami hr. do 140 mm,  -2,10000t</t>
  </si>
  <si>
    <t>-1236635094</t>
  </si>
  <si>
    <t>"b11, b11*</t>
  </si>
  <si>
    <t>3,1*2,825*0,14*3</t>
  </si>
  <si>
    <t>184</t>
  </si>
  <si>
    <t>963012520.R</t>
  </si>
  <si>
    <t>Búranie stropov z dosiek  pórobetónových hr. nad 140 mm,  -1,60000t</t>
  </si>
  <si>
    <t>-194989183</t>
  </si>
  <si>
    <t>b12*0,24</t>
  </si>
  <si>
    <t>185</t>
  </si>
  <si>
    <t>965043341.S</t>
  </si>
  <si>
    <t>Búranie podkladov pod dlažby, liatych dlažieb a mazanín,betón s poterom,teracom hr.do 100 mm, plochy nad 4 m2  -2,20000t</t>
  </si>
  <si>
    <t>1032945453</t>
  </si>
  <si>
    <t>b13*(0,02+0,07+0,1)</t>
  </si>
  <si>
    <t>"b11</t>
  </si>
  <si>
    <t>3,1*2,825*(0,02+0,05)*2</t>
  </si>
  <si>
    <t>b12*0,02</t>
  </si>
  <si>
    <t>b17xx*(0,02+0,05)</t>
  </si>
  <si>
    <t>b19*(0,02+0,04)</t>
  </si>
  <si>
    <t>186</t>
  </si>
  <si>
    <t>965044201.S</t>
  </si>
  <si>
    <t>Brúsenie existujúcich betónových podláh, zbrúsenie hrúbky do 3 mm -0,00600t</t>
  </si>
  <si>
    <t>-1661331342</t>
  </si>
  <si>
    <t>"b18*</t>
  </si>
  <si>
    <t>"201" 2,825*(2,25+1,4)</t>
  </si>
  <si>
    <t>"202" 13,95</t>
  </si>
  <si>
    <t>"301"  2,825*(2,115+1,6)</t>
  </si>
  <si>
    <t>"401"  2,825*(2,115+1,6)</t>
  </si>
  <si>
    <t>b18x</t>
  </si>
  <si>
    <t>b17a+b17b</t>
  </si>
  <si>
    <t>187</t>
  </si>
  <si>
    <t>965081712.R</t>
  </si>
  <si>
    <t>Búranie soklíkov z keramických dlaždíc hr. do 10 mm,  -0,002000t</t>
  </si>
  <si>
    <t>1275995713</t>
  </si>
  <si>
    <t>"201"  1,4*2+2,825+2,25*2-0,8*2+(0,18+0,265)*(8+8)</t>
  </si>
  <si>
    <t>"202" 2*(4,885+2,825)+0,3*2+0,2*2-0,8*2-1,45</t>
  </si>
  <si>
    <t>"210" (1,2*2+6,225)-0,875</t>
  </si>
  <si>
    <t>"216" (1,2*2+6,225)-0,875</t>
  </si>
  <si>
    <t>"217" (0,16+0,3)*(8+5)+0,92*2</t>
  </si>
  <si>
    <t>"301" 2*2,115+1,6*2+2,825-0,8*2+(0,18+0,265)*(8+8)</t>
  </si>
  <si>
    <t>"312" (1,2*2+6,225)-0,875</t>
  </si>
  <si>
    <t>"321" (1,2*2+6,225)-0,875</t>
  </si>
  <si>
    <t>"401" 2*2,115+1,6*2+2,825-0,8*2+(0,18+0,265)*(8+8)</t>
  </si>
  <si>
    <t>"410" (2*1,2+2,375)-0,875</t>
  </si>
  <si>
    <t>"411" (2*1,2+6,225)-0,875</t>
  </si>
  <si>
    <t>"412" (2*1,2+6,225)-0,875</t>
  </si>
  <si>
    <t>"420" (2*1,2+6,225)-0,875</t>
  </si>
  <si>
    <t>"421" (2*1,2+6,225)-0,875</t>
  </si>
  <si>
    <t>188</t>
  </si>
  <si>
    <t>965081712.S</t>
  </si>
  <si>
    <t>Búranie dlažieb, bez podklad. lôžka z  keramických dlaždíc hr. do 10 mm,  -0,02000t</t>
  </si>
  <si>
    <t>-1362024676</t>
  </si>
  <si>
    <t>"B17</t>
  </si>
  <si>
    <t>"208" 3,35</t>
  </si>
  <si>
    <t>"209" 1,2</t>
  </si>
  <si>
    <t>"214" 3,35</t>
  </si>
  <si>
    <t>"215" 1,2</t>
  </si>
  <si>
    <t>"304" 3,35</t>
  </si>
  <si>
    <t>"303" 1,2</t>
  </si>
  <si>
    <t>"314" 3,35</t>
  </si>
  <si>
    <t>"315" 1,2</t>
  </si>
  <si>
    <t>"404" 3,35</t>
  </si>
  <si>
    <t>"403" 1,2</t>
  </si>
  <si>
    <t>"414" 3,35</t>
  </si>
  <si>
    <t>"415" 1,2</t>
  </si>
  <si>
    <t>189</t>
  </si>
  <si>
    <t>965081812.S</t>
  </si>
  <si>
    <t>Búranie dlažieb, z kamen., cement., terazzových, čadičových alebo keramických, hr. nad 10 mm,  -0,06500t</t>
  </si>
  <si>
    <t>1451926118</t>
  </si>
  <si>
    <t>"b17</t>
  </si>
  <si>
    <t>"217" (2,4+0,92+9*0,15)*2,825</t>
  </si>
  <si>
    <t>"b19</t>
  </si>
  <si>
    <t>"210" 7,44</t>
  </si>
  <si>
    <t>"216" 7,45</t>
  </si>
  <si>
    <t>"312" 7,45</t>
  </si>
  <si>
    <t>"321" 7,45</t>
  </si>
  <si>
    <t>"410" 3,4</t>
  </si>
  <si>
    <t>"411" 7,45</t>
  </si>
  <si>
    <t>"412" 7,45</t>
  </si>
  <si>
    <t>"420" 7,45</t>
  </si>
  <si>
    <t>"421" 7,45</t>
  </si>
  <si>
    <t>190</t>
  </si>
  <si>
    <t>965082920.S</t>
  </si>
  <si>
    <t>Odstránenie násypu pod podlahami alebo na strechách, hr.do 100 mm,  -1,40000t</t>
  </si>
  <si>
    <t>-1392219969</t>
  </si>
  <si>
    <t>3,1*2,825*0,13*3</t>
  </si>
  <si>
    <t>b12*0,1</t>
  </si>
  <si>
    <t>b17xx*0,02</t>
  </si>
  <si>
    <t>191</t>
  </si>
  <si>
    <t>967031132.S</t>
  </si>
  <si>
    <t>Prikresanie rovných ostení, bez odstupu, po hrubom vybúraní otvorov, v murive tehl. na maltu,  -0,05700t</t>
  </si>
  <si>
    <t>-344059647</t>
  </si>
  <si>
    <t>"b4</t>
  </si>
  <si>
    <t>(0,175+0,275+0,375)*0,4*0,95*2</t>
  </si>
  <si>
    <t>3*0,4*0,95*2</t>
  </si>
  <si>
    <t>"b5</t>
  </si>
  <si>
    <t>0,4*(1,2+2*0,6)</t>
  </si>
  <si>
    <t>"b6</t>
  </si>
  <si>
    <t>0,4*(0,95+2*2,1)</t>
  </si>
  <si>
    <t>"b7</t>
  </si>
  <si>
    <t>1,15*0,4*(1,15+2,2*2)</t>
  </si>
  <si>
    <t>"b8</t>
  </si>
  <si>
    <t>0,7*0,7</t>
  </si>
  <si>
    <t>2*(0,7+0,7)*0,2</t>
  </si>
  <si>
    <t>"b9</t>
  </si>
  <si>
    <t>2,0*0,125*9</t>
  </si>
  <si>
    <t>192</t>
  </si>
  <si>
    <t>967031733.S</t>
  </si>
  <si>
    <t>Prikresanie plošné, muriva z akýchkoľvek tehál pálených na akúkoľvek maltu hr. do 150 mm,  -0,27500t</t>
  </si>
  <si>
    <t>1540503752</t>
  </si>
  <si>
    <t>193</t>
  </si>
  <si>
    <t>967041112.S</t>
  </si>
  <si>
    <t>Prikresanie rovných ostení bez odstupu, po hrubom vybúraní otvorov, v betóne,  -0,06600t</t>
  </si>
  <si>
    <t>2069443550</t>
  </si>
  <si>
    <t>3,4*0,7*2</t>
  </si>
  <si>
    <t>2,325*0,7</t>
  </si>
  <si>
    <t>194</t>
  </si>
  <si>
    <t>767631800.S</t>
  </si>
  <si>
    <t>Demontáž okien pre beztmelové zasklenie konštrukcie, vrátane zasklenia,  -0,06500t</t>
  </si>
  <si>
    <t>-211422278</t>
  </si>
  <si>
    <t>"b3*</t>
  </si>
  <si>
    <t xml:space="preserve">"2np" </t>
  </si>
  <si>
    <t>0,8*0,45*6</t>
  </si>
  <si>
    <t>195</t>
  </si>
  <si>
    <t>968061125.S</t>
  </si>
  <si>
    <t>Vyvesenie dreveného dverného krídla do suti plochy do 2 m2, -0,02400t</t>
  </si>
  <si>
    <t>1550511132</t>
  </si>
  <si>
    <t>"b3"</t>
  </si>
  <si>
    <t>"1np"  0</t>
  </si>
  <si>
    <t>"2np" 15</t>
  </si>
  <si>
    <t>"3np" 12</t>
  </si>
  <si>
    <t>"4np" 12</t>
  </si>
  <si>
    <t>196</t>
  </si>
  <si>
    <t>968061126.S</t>
  </si>
  <si>
    <t>Vyvesenie dreveného dverného krídla do suti plochy nad 2 m2, -0,02700t</t>
  </si>
  <si>
    <t>387850594</t>
  </si>
  <si>
    <t>"2np" 2</t>
  </si>
  <si>
    <t>"3np" 2</t>
  </si>
  <si>
    <t>"4np" 2</t>
  </si>
  <si>
    <t>197</t>
  </si>
  <si>
    <t>968072354.S</t>
  </si>
  <si>
    <t>Vybúranie kovových rámov okien dvojitých alebo zdvojených, plochy do 1 m2,  -0,08900t</t>
  </si>
  <si>
    <t>348613275</t>
  </si>
  <si>
    <t>"b25</t>
  </si>
  <si>
    <t>0,9*1,2</t>
  </si>
  <si>
    <t>198</t>
  </si>
  <si>
    <t>968072455.S</t>
  </si>
  <si>
    <t>Vybúranie kovových dverových zárubní plochy do 2 m2,  -0,07600t</t>
  </si>
  <si>
    <t>-926822786</t>
  </si>
  <si>
    <t>0,6*1,97*4</t>
  </si>
  <si>
    <t>0,8*1,97*11</t>
  </si>
  <si>
    <t xml:space="preserve">"3np" </t>
  </si>
  <si>
    <t>0,8*1,97*8</t>
  </si>
  <si>
    <t xml:space="preserve">"4np" </t>
  </si>
  <si>
    <t>199</t>
  </si>
  <si>
    <t>968072456.S</t>
  </si>
  <si>
    <t>Vybúranie kovových dverových zárubní plochy nad 2 m2,  -0,06300t</t>
  </si>
  <si>
    <t>1493882010</t>
  </si>
  <si>
    <t>1,25*1,97*2</t>
  </si>
  <si>
    <t>200</t>
  </si>
  <si>
    <t>968072875.R</t>
  </si>
  <si>
    <t>Vybúranie a vybratie kovových mreží,  -0,00600t</t>
  </si>
  <si>
    <t>1293907703</t>
  </si>
  <si>
    <t>"b34</t>
  </si>
  <si>
    <t>"320" 6,225*2,65</t>
  </si>
  <si>
    <t>201</t>
  </si>
  <si>
    <t>968081115.S</t>
  </si>
  <si>
    <t>Demontáž okien, dverí plastových, 1 bm obvodu - 0,007t</t>
  </si>
  <si>
    <t>1130925767</t>
  </si>
  <si>
    <t>"b1</t>
  </si>
  <si>
    <t>2*(1,2+0,6)*4</t>
  </si>
  <si>
    <t>2*(1,2+0,6)*2</t>
  </si>
  <si>
    <t>"loggiové združené okná a dvere</t>
  </si>
  <si>
    <t>2*(2,375+2,4)*6</t>
  </si>
  <si>
    <t>202</t>
  </si>
  <si>
    <t>968082558.S</t>
  </si>
  <si>
    <t>Vybúranie plastových vrát plochy do 5 m2,  -0,08000t</t>
  </si>
  <si>
    <t>-115284286</t>
  </si>
  <si>
    <t>"b2" 2,35*2,1</t>
  </si>
  <si>
    <t>203</t>
  </si>
  <si>
    <t>971033561.S</t>
  </si>
  <si>
    <t>Vybúranie otvorov v murive tehl. plochy do 1 m2 hr. do 600 mm,  -1,87500t</t>
  </si>
  <si>
    <t>-674849816</t>
  </si>
  <si>
    <t>1,2*0,4*0,6</t>
  </si>
  <si>
    <t>1,6*0,4*0,15</t>
  </si>
  <si>
    <t>204</t>
  </si>
  <si>
    <t>971033651.S</t>
  </si>
  <si>
    <t>Vybúranie otvorov v murive tehl. plochy do 4 m2 hr. do 600 mm,  -1,87500t</t>
  </si>
  <si>
    <t>119636319</t>
  </si>
  <si>
    <t>1,05*0,4*2,1</t>
  </si>
  <si>
    <t>1,35*0,4*0,15</t>
  </si>
  <si>
    <t xml:space="preserve">1,05*0,3*2,1*2 </t>
  </si>
  <si>
    <t>0,95*2,1*0,4</t>
  </si>
  <si>
    <t>1,15*0,4*2,2</t>
  </si>
  <si>
    <t>1,44*0,4*0,15</t>
  </si>
  <si>
    <t>205</t>
  </si>
  <si>
    <t>971036014.S</t>
  </si>
  <si>
    <t>Jadrové vrty diamantovými korunkami do D 150 mm do stien - murivo tehlové -0,00028t</t>
  </si>
  <si>
    <t>cm</t>
  </si>
  <si>
    <t>-2000358190</t>
  </si>
  <si>
    <t>"b33" 40*3</t>
  </si>
  <si>
    <t>206</t>
  </si>
  <si>
    <t>971045804.S</t>
  </si>
  <si>
    <t>Vrty príklepovým vrtákom do D 24 mm do stien alebo smerom dole do betónu -0.00001t</t>
  </si>
  <si>
    <t>-1524353513</t>
  </si>
  <si>
    <t>"osb3" 6*24</t>
  </si>
  <si>
    <t>207</t>
  </si>
  <si>
    <t>971055008.S</t>
  </si>
  <si>
    <t>Rezanie konštrukcií zo železobetónu hr. panelu 150 mm stenovou pílou -0,01800t</t>
  </si>
  <si>
    <t>-1073119139</t>
  </si>
  <si>
    <t>2*(3,1+2,825)*3</t>
  </si>
  <si>
    <t>208</t>
  </si>
  <si>
    <t>972056007.S</t>
  </si>
  <si>
    <t>Jadrové vrty diamantovými korunkami do D 80 mm do stropov - železobetónových -0,00012t</t>
  </si>
  <si>
    <t>-2002687160</t>
  </si>
  <si>
    <t>"b28*</t>
  </si>
  <si>
    <t>209</t>
  </si>
  <si>
    <t>973031151.S</t>
  </si>
  <si>
    <t>Vysekanie v murive z tehál výklenkov pohľadovej plochy väčších než 0,25 m2,  -1,80000t</t>
  </si>
  <si>
    <t>-1817508599</t>
  </si>
  <si>
    <t>0,7*0,7*0,2*3</t>
  </si>
  <si>
    <t>210</t>
  </si>
  <si>
    <t>974031664.S</t>
  </si>
  <si>
    <t>Vysekávanie rýh v tehl. murive pre vťahov. nosníkov hĺbke do 150 mm,  -0,04200t</t>
  </si>
  <si>
    <t>-1293229896</t>
  </si>
  <si>
    <t>"op31" 1,1</t>
  </si>
  <si>
    <t>"op32" 1,3*9</t>
  </si>
  <si>
    <t>"op41" 1,1*3</t>
  </si>
  <si>
    <t>211</t>
  </si>
  <si>
    <t>974031668.S</t>
  </si>
  <si>
    <t>Vysekávanie rýh v tehl. murive pre vťahov. nosníkov hĺbke do 350 mm,  -0,09700t</t>
  </si>
  <si>
    <t>-531765600</t>
  </si>
  <si>
    <t>"op21" 1,45*2</t>
  </si>
  <si>
    <t>212</t>
  </si>
  <si>
    <t>974031669.S</t>
  </si>
  <si>
    <t>Vysekávanie rýh v tehl. murive pre vťahov. nosníkov hĺbke do 450 mm,  -0,12900t</t>
  </si>
  <si>
    <t>211349551</t>
  </si>
  <si>
    <t>"op11" 1,35</t>
  </si>
  <si>
    <t>"op12"  1,45</t>
  </si>
  <si>
    <t>"op13"  1,55</t>
  </si>
  <si>
    <t>"op14" 1,6</t>
  </si>
  <si>
    <t>213</t>
  </si>
  <si>
    <t>976047331.S</t>
  </si>
  <si>
    <t>Vybúranie krycích dosiek, ukončujúcich hornú plochu muriva, hr. nad 100 mm,  -0,33000t</t>
  </si>
  <si>
    <t>1326155677</t>
  </si>
  <si>
    <t>"b26" 0,8*0,4*2</t>
  </si>
  <si>
    <t>214</t>
  </si>
  <si>
    <t>976071111.S</t>
  </si>
  <si>
    <t>Vybúranie kovových madiel a zábradlí,  -0,03700t</t>
  </si>
  <si>
    <t>-36053674</t>
  </si>
  <si>
    <t>"b31</t>
  </si>
  <si>
    <t>6,225*8+2,825</t>
  </si>
  <si>
    <t>"b31*</t>
  </si>
  <si>
    <t>(2,5+1,305)*2</t>
  </si>
  <si>
    <t>215</t>
  </si>
  <si>
    <t>976074141.S</t>
  </si>
  <si>
    <t>Vybúranie kotvového železa zapusteného do 300 mm, v murive alebo v dlažbe z betónu,  -0,00900t</t>
  </si>
  <si>
    <t>-170597217</t>
  </si>
  <si>
    <t>"b24" 5</t>
  </si>
  <si>
    <t>216</t>
  </si>
  <si>
    <t>978011141.S</t>
  </si>
  <si>
    <t>Otlčenie omietok stropov vnútorných vápenných alebo vápennocementových v rozsahu do 20 %,  -0,01000t</t>
  </si>
  <si>
    <t>2126635180</t>
  </si>
  <si>
    <t>"úprava A</t>
  </si>
  <si>
    <t>"201" 16,25</t>
  </si>
  <si>
    <t>"202" 8,8</t>
  </si>
  <si>
    <t>"204" 35,0</t>
  </si>
  <si>
    <t>"205" 3,2</t>
  </si>
  <si>
    <t>"206" 23,45</t>
  </si>
  <si>
    <t>"207" 8,85</t>
  </si>
  <si>
    <t>"209"  12,25</t>
  </si>
  <si>
    <t>"210" 16,15</t>
  </si>
  <si>
    <t>"212" 11,75</t>
  </si>
  <si>
    <t>" 213" 5,35</t>
  </si>
  <si>
    <t>"214" 10,8</t>
  </si>
  <si>
    <t>"215" 16,3</t>
  </si>
  <si>
    <t>"301" 16,8</t>
  </si>
  <si>
    <t>"302" 4,45</t>
  </si>
  <si>
    <t>"304" 7,2</t>
  </si>
  <si>
    <t>"305" 12,7</t>
  </si>
  <si>
    <t>"306" 5,35</t>
  </si>
  <si>
    <t>"307" 11,7</t>
  </si>
  <si>
    <t>"308" 15,85</t>
  </si>
  <si>
    <t>"309" 19,8</t>
  </si>
  <si>
    <t>"310" 10,85</t>
  </si>
  <si>
    <t>"313" 12,7</t>
  </si>
  <si>
    <t>"314" 5,35</t>
  </si>
  <si>
    <t>"315" 11,7</t>
  </si>
  <si>
    <t>"316" 15,85</t>
  </si>
  <si>
    <t>" 317" 10,85</t>
  </si>
  <si>
    <t>"318" 19,9</t>
  </si>
  <si>
    <t>"401" 16,8</t>
  </si>
  <si>
    <t>"402" 4,45</t>
  </si>
  <si>
    <t>"404" 12,7</t>
  </si>
  <si>
    <t>"405" 5,35</t>
  </si>
  <si>
    <t>"406" 11,7</t>
  </si>
  <si>
    <t>"407" 15,85</t>
  </si>
  <si>
    <t>"408" 19,8</t>
  </si>
  <si>
    <t>"409" 10,85</t>
  </si>
  <si>
    <t>"412" 12,7</t>
  </si>
  <si>
    <t>"413" 5,35</t>
  </si>
  <si>
    <t>"414" 11,7</t>
  </si>
  <si>
    <t>"415" 15,85</t>
  </si>
  <si>
    <t>"416" 10,85</t>
  </si>
  <si>
    <t>"417" 19,9</t>
  </si>
  <si>
    <t>217</t>
  </si>
  <si>
    <t>978013141.S</t>
  </si>
  <si>
    <t>Otlčenie omietok stien vnútorných vápenných alebo vápennocementových v rozsahu do 20 %,  -0,01000t</t>
  </si>
  <si>
    <t>-1661195627</t>
  </si>
  <si>
    <t>"úprava A"</t>
  </si>
  <si>
    <t>"101" (2*3,025+6,875)*2,45-2,35*2,1</t>
  </si>
  <si>
    <t>"102" (2*3,025+6,875)*2,45-2,35*2,1</t>
  </si>
  <si>
    <t>"103" (2*3,025+6,875)*2,45-2,35*2,1</t>
  </si>
  <si>
    <t>"104" (2*3,025+6,875)*2,45-2,35*2,1</t>
  </si>
  <si>
    <t>"201" 2*(5,75+2,825)*2,65-1,0*2,1*3-2,825*2,64</t>
  </si>
  <si>
    <t>2*(4,35+2,825)*1,5</t>
  </si>
  <si>
    <t>"202,205,206</t>
  </si>
  <si>
    <t>(9,45+0,6*2+1,3+2,0)*2,65-1,0*2,1*2</t>
  </si>
  <si>
    <t>"204</t>
  </si>
  <si>
    <t>2*(6,225+5,625)*2,65-1,05*2,15*2-1,2*0,6*2</t>
  </si>
  <si>
    <t>(0,6+1,2*2)*0,3*2</t>
  </si>
  <si>
    <t>"207</t>
  </si>
  <si>
    <t>2*(4,45+2,05)*2,65-1,1*2,1-0,9*1,97*2-0,7*1,97</t>
  </si>
  <si>
    <t>"208</t>
  </si>
  <si>
    <t>2*(1,625+2,05)*2,65-0,7*1,97-1,2*0,6</t>
  </si>
  <si>
    <t xml:space="preserve">"209" </t>
  </si>
  <si>
    <t>2*(2,625+4,675)*2,65-0,9*1,97-1,5*1,5</t>
  </si>
  <si>
    <t>(1,5+1,5*2)*0,3</t>
  </si>
  <si>
    <t>"210</t>
  </si>
  <si>
    <t>2*(3,45+4,675)*2,65-0,9*1,97-1,5*1,45-0,875*2,4</t>
  </si>
  <si>
    <t>(2,375+2,4*2)*0,3</t>
  </si>
  <si>
    <t>"212-215</t>
  </si>
  <si>
    <t>2*(8,2+6,225+0,6)*2,65-0,875*2,4-1,5*1,45*2-1,2*0,6-1,05*2,1</t>
  </si>
  <si>
    <t>"301"</t>
  </si>
  <si>
    <t>2*(2,825+5,9)*2,65-1,0*2,1*3-2,825*2,65</t>
  </si>
  <si>
    <t>(2,825+2,65*2)*0,2</t>
  </si>
  <si>
    <t>"302</t>
  </si>
  <si>
    <t>(1,575*2+2,825)*2,65-1,1*2,1*2</t>
  </si>
  <si>
    <t>"304</t>
  </si>
  <si>
    <t>(0,495+2,575+1,5)*2,65</t>
  </si>
  <si>
    <t>"305-308</t>
  </si>
  <si>
    <t>2*(6,225+8,525+0,6)*2,65-1,1*2,1*2-1,2*0,6-1,5*1,45*2-0,875*2,4</t>
  </si>
  <si>
    <t>(1,5+1,45*2)*0,3</t>
  </si>
  <si>
    <t>"309</t>
  </si>
  <si>
    <t>2*(3,45+5,775)*2,65-0,9*1,97-1,05*2,4-1,325*1,45</t>
  </si>
  <si>
    <t>"310</t>
  </si>
  <si>
    <t>2*(2,625+4,125)*2,65-0,9*1,97-1,15*2,4-1,225*1,45</t>
  </si>
  <si>
    <t>"313-316</t>
  </si>
  <si>
    <t>2*(6,225+8,525+0,6)*2,65-1,1*2,1-1,2*0,6-1,5*1,45*2-0,875*2,4</t>
  </si>
  <si>
    <t>"317</t>
  </si>
  <si>
    <t>"318</t>
  </si>
  <si>
    <t>"401</t>
  </si>
  <si>
    <t>(2*5,9+2,825)*2,65-1,0*2,1*3-2,825*2,65</t>
  </si>
  <si>
    <t>"402</t>
  </si>
  <si>
    <t>"404-407</t>
  </si>
  <si>
    <t>"408</t>
  </si>
  <si>
    <t>"409</t>
  </si>
  <si>
    <t>"412-415</t>
  </si>
  <si>
    <t>"416</t>
  </si>
  <si>
    <t>"417</t>
  </si>
  <si>
    <t>"odpočet úprava B" -bsteny</t>
  </si>
  <si>
    <t>218</t>
  </si>
  <si>
    <t>978013161.S</t>
  </si>
  <si>
    <t>Otlčenie omietok stien vnútorných vápenných alebo vápennocementových v rozsahu do 50 %,  -0,02000t</t>
  </si>
  <si>
    <t>1170302162</t>
  </si>
  <si>
    <t>"úprava B</t>
  </si>
  <si>
    <t>"206" (4,775+1,25)*2,65</t>
  </si>
  <si>
    <t>"205" (1,6+2,0)*2,0</t>
  </si>
  <si>
    <t>"208" 2*(1,625+2,05)*2,65-0,7*1,97</t>
  </si>
  <si>
    <t>"209" (0,8*2+3,15)*0,6</t>
  </si>
  <si>
    <t>"213" (1,65+1,95)*2,0</t>
  </si>
  <si>
    <t>"214" (0,8*2+3,15)*1,3</t>
  </si>
  <si>
    <t>"306" (1,65+2,3)*2,0</t>
  </si>
  <si>
    <t>"307"  (0,8*2+3,15)*1,3</t>
  </si>
  <si>
    <t>"314" (1,65+2,3)*2,0</t>
  </si>
  <si>
    <t>"315" (0,8*2+3,15)*1,3</t>
  </si>
  <si>
    <t>"405" (1,65+2,3)*2,0</t>
  </si>
  <si>
    <t>"406"  (2*0,8+3,15)*1,3</t>
  </si>
  <si>
    <t>"413"  (1,65+2,3)*2,0</t>
  </si>
  <si>
    <t>"414"  (0,8*2+3,15)*1,3</t>
  </si>
  <si>
    <t>219</t>
  </si>
  <si>
    <t>978015231.S</t>
  </si>
  <si>
    <t>Otlčenie omietok vonkajších priečelí jednoduchých, s vyškriabaním škár, očistením muriva,  v rozsahu do 20 %,  -0,01000t</t>
  </si>
  <si>
    <t>-1600224210</t>
  </si>
  <si>
    <t>220</t>
  </si>
  <si>
    <t>978013191.S</t>
  </si>
  <si>
    <t>Otlčenie omietok stien vnútorných vápenných alebo vápennocementových v rozsahu do 100 %,  -0,04600t</t>
  </si>
  <si>
    <t>-798017611</t>
  </si>
  <si>
    <t>"b16"</t>
  </si>
  <si>
    <t>"204"  (6,225+5,575)*2,65-1,2*0,6</t>
  </si>
  <si>
    <t>(1,2+0,6*2)*0,15</t>
  </si>
  <si>
    <t>221</t>
  </si>
  <si>
    <t>978015261.S</t>
  </si>
  <si>
    <t>Otlčenie omietok vonkajších priečelí jednoduchých, s vyškriabaním škár, očistením muriva, v rozsahu do 50 %,  -0,02900t</t>
  </si>
  <si>
    <t>33824811</t>
  </si>
  <si>
    <t>222</t>
  </si>
  <si>
    <t>978023411.S</t>
  </si>
  <si>
    <t>Vysekanie, vyškriabanie a vyčistenie škár muriva tehlového okrem komínového,  -0,01400t</t>
  </si>
  <si>
    <t>1033775789</t>
  </si>
  <si>
    <t>223</t>
  </si>
  <si>
    <t>978059531.S</t>
  </si>
  <si>
    <t>Odsekanie a odobratie obkladov stien z obkladačiek vnútorných vrátane podkladovej omietky nad 2 m2,  -0,06800t</t>
  </si>
  <si>
    <t>2099480677</t>
  </si>
  <si>
    <t>"b15</t>
  </si>
  <si>
    <t>"209" 1,35*1,5</t>
  </si>
  <si>
    <t>"208" 2*(1,625+2,05)*1,5-0,8*1,5</t>
  </si>
  <si>
    <t>"206" 5,2*0,85</t>
  </si>
  <si>
    <t>"214" (2,05+1,625)*1,5</t>
  </si>
  <si>
    <t>"215" 1,35*1,8</t>
  </si>
  <si>
    <t>"212" 5,2*0,85</t>
  </si>
  <si>
    <t>"303" 1,35*1,5</t>
  </si>
  <si>
    <t>"304" (1,625+2,05)*1,5</t>
  </si>
  <si>
    <t>"305" 5,2*0,85</t>
  </si>
  <si>
    <t>"314" 1,35*1,5</t>
  </si>
  <si>
    <t>"315" (1,625+2,05)*1,5</t>
  </si>
  <si>
    <t>"316" 5,2*0,85</t>
  </si>
  <si>
    <t>"403" 1,35*1,5</t>
  </si>
  <si>
    <t>"404" (1,625+2,05)*1,5</t>
  </si>
  <si>
    <t>"405" 5,2*0,85</t>
  </si>
  <si>
    <t>"414" 1,35*1,5</t>
  </si>
  <si>
    <t>"415" (1,625+2,05)*1,5</t>
  </si>
  <si>
    <t>"416" 5,2*0,85</t>
  </si>
  <si>
    <t>224</t>
  </si>
  <si>
    <t>978059631.S</t>
  </si>
  <si>
    <t>Odsekanie a odobratie obkladov stien z obkladačiek vonkajších vrátane podkladovej omietky nad 2 m2,  -0,08900t</t>
  </si>
  <si>
    <t>-802294442</t>
  </si>
  <si>
    <t>"b35</t>
  </si>
  <si>
    <t>"pohľad západný</t>
  </si>
  <si>
    <t>(1,45*2+6,225)*2,5*2</t>
  </si>
  <si>
    <t>-2,35*2,1*4</t>
  </si>
  <si>
    <t>(2,34+2,1*2)*0,4*4</t>
  </si>
  <si>
    <t>14,6*0,7</t>
  </si>
  <si>
    <t>17,15*0,7</t>
  </si>
  <si>
    <t>1,2*0,25</t>
  </si>
  <si>
    <t>(16,875+1,45*5+2,65-0,875*4+0,15*2*4)*0,25</t>
  </si>
  <si>
    <t>225</t>
  </si>
  <si>
    <t>979011111.S</t>
  </si>
  <si>
    <t>Zvislá doprava sutiny a vybúraných hmôt za prvé podlažie nad alebo pod základným podlažím</t>
  </si>
  <si>
    <t>542441339</t>
  </si>
  <si>
    <t>226</t>
  </si>
  <si>
    <t>979011121.S</t>
  </si>
  <si>
    <t>Zvislá doprava sutiny a vybúraných hmôt za každé ďalšie podlažie (2x)</t>
  </si>
  <si>
    <t>-1422450648</t>
  </si>
  <si>
    <t>230,566*2 'Prepočítané koeficientom množstva</t>
  </si>
  <si>
    <t>227</t>
  </si>
  <si>
    <t>979081111.S</t>
  </si>
  <si>
    <t>Odvoz sutiny a vybúraných hmôt na skládku do 1 km</t>
  </si>
  <si>
    <t>1679605656</t>
  </si>
  <si>
    <t>228</t>
  </si>
  <si>
    <t>979081121.S</t>
  </si>
  <si>
    <t>Odvoz sutiny a vybúraných hmôt na skládku za každý ďalší 1 km (14x)</t>
  </si>
  <si>
    <t>1589843612</t>
  </si>
  <si>
    <t>230,566*14 'Prepočítané koeficientom množstva</t>
  </si>
  <si>
    <t>229</t>
  </si>
  <si>
    <t>979082111.S</t>
  </si>
  <si>
    <t>Vnútrostavenisková doprava sutiny a vybúraných hmôt do 10 m</t>
  </si>
  <si>
    <t>882570875</t>
  </si>
  <si>
    <t>230</t>
  </si>
  <si>
    <t>979082121.S</t>
  </si>
  <si>
    <t>Vnútrostavenisková doprava sutiny a vybúraných hmôt za každých ďalších 5 m (2x)</t>
  </si>
  <si>
    <t>2118329061</t>
  </si>
  <si>
    <t>231</t>
  </si>
  <si>
    <t>979089012.R</t>
  </si>
  <si>
    <t>Poplatok za skladovanie  suti a vybúraných hmôt</t>
  </si>
  <si>
    <t>1935048388</t>
  </si>
  <si>
    <t>Presun hmôt HSV</t>
  </si>
  <si>
    <t>232</t>
  </si>
  <si>
    <t>999281111.S</t>
  </si>
  <si>
    <t>Presun hmôt pre opravy a údržbu objektov vrátane vonkajších plášťov výšky do 25 m</t>
  </si>
  <si>
    <t>-1883377153</t>
  </si>
  <si>
    <t>PSV</t>
  </si>
  <si>
    <t>Práce a dodávky PSV</t>
  </si>
  <si>
    <t>711</t>
  </si>
  <si>
    <t>Izolácie proti vode a vlhkosti</t>
  </si>
  <si>
    <t>233</t>
  </si>
  <si>
    <t>711113141.R</t>
  </si>
  <si>
    <t>Izolácia proti zemnej vlhkosti a povrchovej vode  bitúmenovou stierkou COMBIC-2K-CLASSIC (5kg/m2) s vloženou spevňujúcou textíliou , vrátane penetrácie ASOL-FE</t>
  </si>
  <si>
    <t>-1534086985</t>
  </si>
  <si>
    <t>"1" 4,125*0,8</t>
  </si>
  <si>
    <t>"2" 1,3* (2,8+3,0)*0,5</t>
  </si>
  <si>
    <t>"3" 2,0*(3,0+3,63)*0,5</t>
  </si>
  <si>
    <t>"4" 2,0*(3,63+4,235)*0,5</t>
  </si>
  <si>
    <t>"5" 2,0*(1,435+2,035)*0,5</t>
  </si>
  <si>
    <t>"6" 2,0*(2,035+2,63)*0,5</t>
  </si>
  <si>
    <t>"7" 2,0*(2,03+2,63)*0,5</t>
  </si>
  <si>
    <t>"1" 3,375*(1,55+2,5)*0,5</t>
  </si>
  <si>
    <t>"2" 2,0*(2,5+3,06)*0,5</t>
  </si>
  <si>
    <t>"3" 2,0*(3,06+3,6)*0,5</t>
  </si>
  <si>
    <t>"4" 2,0*(3,3+4,19)*0,5</t>
  </si>
  <si>
    <t>"5" 2,0*(1,39+1,95)*0,5</t>
  </si>
  <si>
    <t>"6" 2,0*(1,95+2,515)*0,5</t>
  </si>
  <si>
    <t>"7" 2,0*(2,515+3,075)</t>
  </si>
  <si>
    <t>1,15*1,0</t>
  </si>
  <si>
    <t>234</t>
  </si>
  <si>
    <t>711212071.R</t>
  </si>
  <si>
    <t>Dvojzložková pružná hydroizolačná stierka-samozosietujuca zvislá, Aquafin-RS300</t>
  </si>
  <si>
    <t>1300976388</t>
  </si>
  <si>
    <t>"pvs -priehlbeň výťahu</t>
  </si>
  <si>
    <t>2*(2,05+2,9)*1,2</t>
  </si>
  <si>
    <t>235</t>
  </si>
  <si>
    <t>711462301</t>
  </si>
  <si>
    <t>Izolácia proti povrchovej a podpovrchovej tlakovej vode AQUAFIN-2K hr. 2,5 mm na ploche vodorovnej, v styku podlahy a steny, resp, v zvislých rohoch a kútoch použiť pružnú vodotesnú pásku (napr.ASO DICHTBAND 2000) a styk s dlažbou pretmeliť PUR tmelom</t>
  </si>
  <si>
    <t>-419617346</t>
  </si>
  <si>
    <t>p3+p4+p6+p8+p9+p10+p12</t>
  </si>
  <si>
    <t>236</t>
  </si>
  <si>
    <t>711463301</t>
  </si>
  <si>
    <t>Izolácia proti povrchovej a podpovrchovej tlakovej vode AQUAFIN-2K hr. 2,5 mm na ploche zvislej, v styku podlahy a steny, resp, v zvislých rohoch a kútoch použiť pružnú vodotesnú pásku (napr.ASO DICHTBAND 2000) a styk s dlažbou pretmeliť PUR tmelom</t>
  </si>
  <si>
    <t>-1245174452</t>
  </si>
  <si>
    <t>"pod keram.obklady v hyg.miest. (úprava B, E)</t>
  </si>
  <si>
    <t>"206" 2*(4,475+5,575)*2,65-0,9*1,97-1,2*0,6</t>
  </si>
  <si>
    <t>1,2*0,3*2</t>
  </si>
  <si>
    <t>"205" 2*(1,6+2,0)*2,2-0,9*1,97</t>
  </si>
  <si>
    <t>"208" 2*(1,625+2,05)*2,0-0,7*1,97</t>
  </si>
  <si>
    <t>"213" (2,45+2,3)*2,0-0,9*1,97</t>
  </si>
  <si>
    <t>"306" 2*(2,45+2,3)*2,0-0,9*1,97</t>
  </si>
  <si>
    <t>"314"  2*(2,45+2,3)*2,0-0,9*1,97</t>
  </si>
  <si>
    <t>"405" (2,45+2,3)*2,0-0,9*1,97</t>
  </si>
  <si>
    <t>"413"  2*(2,45+2,3)*2,0-0,9*1,97</t>
  </si>
  <si>
    <t>237</t>
  </si>
  <si>
    <t>998711202.S</t>
  </si>
  <si>
    <t>Presun hmôt pre izoláciu proti vode v objektoch výšky nad 6 do 12 m</t>
  </si>
  <si>
    <t>%</t>
  </si>
  <si>
    <t>1188673748</t>
  </si>
  <si>
    <t>712</t>
  </si>
  <si>
    <t>Izolácie striech</t>
  </si>
  <si>
    <t>238</t>
  </si>
  <si>
    <t>712300831.R</t>
  </si>
  <si>
    <t>Odstránenie lepenkovej izolácie jednonásobnej   -0,00600t</t>
  </si>
  <si>
    <t>1256880138</t>
  </si>
  <si>
    <t>b17xx+b19</t>
  </si>
  <si>
    <t>239</t>
  </si>
  <si>
    <t>712300831.S</t>
  </si>
  <si>
    <t>Odstránenie povlakovej krytiny na strechách plochých 10° jednovrstvovej,  -0,00600t</t>
  </si>
  <si>
    <t>1564453307</t>
  </si>
  <si>
    <t>3,1*2,825*3</t>
  </si>
  <si>
    <t>240</t>
  </si>
  <si>
    <t>712300832.R</t>
  </si>
  <si>
    <t>Odstránenie lepenkovej izolácie 2násobnej   -0,01000t</t>
  </si>
  <si>
    <t>1922518257</t>
  </si>
  <si>
    <t>241</t>
  </si>
  <si>
    <t>712300832.S</t>
  </si>
  <si>
    <t>Odstránenie povlakovej krytiny na strechách plochých 10° dvojvrstvovej,  -0,01000t</t>
  </si>
  <si>
    <t>149357870</t>
  </si>
  <si>
    <t>"b12</t>
  </si>
  <si>
    <t>3,5*3,625</t>
  </si>
  <si>
    <t>242</t>
  </si>
  <si>
    <t>712300841.R</t>
  </si>
  <si>
    <t>Očistenie povlakovej krytiny</t>
  </si>
  <si>
    <t>484540210</t>
  </si>
  <si>
    <t>st1+st2+st4</t>
  </si>
  <si>
    <t>243</t>
  </si>
  <si>
    <t>712300911.S</t>
  </si>
  <si>
    <t>Oprava povlak.krytiny striech plochých do 10°, príplatok k cene za oprav. kus do 2 m2, náterivami a AIP</t>
  </si>
  <si>
    <t>-1274850479</t>
  </si>
  <si>
    <t>"b27" 2</t>
  </si>
  <si>
    <t>244</t>
  </si>
  <si>
    <t>712300921.S</t>
  </si>
  <si>
    <t>Oprava povlak.krytiny striech plochých do 10°, príplatok k cene za oprav. kus  do 2 m2, NAIP pritavením</t>
  </si>
  <si>
    <t>-1532169770</t>
  </si>
  <si>
    <t>245</t>
  </si>
  <si>
    <t>712331101.R</t>
  </si>
  <si>
    <t>Vyspravenie existujúceho strešného plášťa v mieste preliačín  - vysušením, penetráciou podkladu Emailit BV Extra, násypom Bituverm a plnoplošným natavením pásov VEDABIT V60 S35 minerál - podrobný technol.postup podľa tech.správy</t>
  </si>
  <si>
    <t>1113575002</t>
  </si>
  <si>
    <t>(st1+st4)*0,03</t>
  </si>
  <si>
    <t>246</t>
  </si>
  <si>
    <t>712311101.S</t>
  </si>
  <si>
    <t>Zhotovenie povlakovej krytiny striech plochých do 10° za studena náterom penetračným</t>
  </si>
  <si>
    <t>2073854366</t>
  </si>
  <si>
    <t>247</t>
  </si>
  <si>
    <t>111630002800.S</t>
  </si>
  <si>
    <t>Penetračný náter na živičnej báze s obsahom rozpoušťadiel</t>
  </si>
  <si>
    <t>-2016394137</t>
  </si>
  <si>
    <t>10,83*0,25 'Prepočítané koeficientom množstva</t>
  </si>
  <si>
    <t>248</t>
  </si>
  <si>
    <t>712341559.S</t>
  </si>
  <si>
    <t>Zhotovenie povlak. krytiny striech plochých do 10° pásmi pritav. NAIP na celej ploche, oxidované pásy</t>
  </si>
  <si>
    <t>-1591751712</t>
  </si>
  <si>
    <t>249</t>
  </si>
  <si>
    <t>628310001200.S</t>
  </si>
  <si>
    <t>Pás asfaltový s jemným posypom hr. 4,0 mm vystužený sklenenou rohožou a hliníkovou fóliou</t>
  </si>
  <si>
    <t>1038285185</t>
  </si>
  <si>
    <t>10,83*1,15 'Prepočítané koeficientom množstva</t>
  </si>
  <si>
    <t>250</t>
  </si>
  <si>
    <t>712370070</t>
  </si>
  <si>
    <t>Zhotovenie povlakovej krytiny striech plochých do 10° PVC-P fóliou upevnenou prikotvením so zvarením spoju</t>
  </si>
  <si>
    <t>2055264229</t>
  </si>
  <si>
    <t>"st1" 238,75</t>
  </si>
  <si>
    <t>"st2" 10,83</t>
  </si>
  <si>
    <t>"st4" 4,5</t>
  </si>
  <si>
    <t>251</t>
  </si>
  <si>
    <t>283220002000.S</t>
  </si>
  <si>
    <t>Hydroizolačná fólia PVC-P hr. 1,5 mm izolácia plochých striech</t>
  </si>
  <si>
    <t>748247041</t>
  </si>
  <si>
    <t>st1*1,15</t>
  </si>
  <si>
    <t>st2*1,15</t>
  </si>
  <si>
    <t>st4*1,15</t>
  </si>
  <si>
    <t>252</t>
  </si>
  <si>
    <t>3119700015</t>
  </si>
  <si>
    <t>Kotevný prvok Eurofast TLK-45x320+ skrutka Eurofast GBS 6,0x120mm</t>
  </si>
  <si>
    <t>-1055883164</t>
  </si>
  <si>
    <t>"st1" 824</t>
  </si>
  <si>
    <t>253</t>
  </si>
  <si>
    <t>3119700016</t>
  </si>
  <si>
    <t>Kotevný prvok Eurofast TLK-45x320+ skrutka Eurofast EFHD 6,3x160mm</t>
  </si>
  <si>
    <t>-448641865</t>
  </si>
  <si>
    <t>"st2" 31</t>
  </si>
  <si>
    <t>254</t>
  </si>
  <si>
    <t>3119700017</t>
  </si>
  <si>
    <t>Kotevný prvok Eurofast DVP-EF-5010N+ skrutka Eurofast EFHD 6,3x60mm</t>
  </si>
  <si>
    <t>-1965900814</t>
  </si>
  <si>
    <t>st4*4,5</t>
  </si>
  <si>
    <t>255</t>
  </si>
  <si>
    <t>712873240.S</t>
  </si>
  <si>
    <t>Zhotovenie povlakovej krytiny vytiahnutím izol. povlaku  PVC-P na konštrukcie prevyšujúce úroveň strechy nad 50 cm prikotvením so zváraným spojom</t>
  </si>
  <si>
    <t>-1992712477</t>
  </si>
  <si>
    <t>"na atiku</t>
  </si>
  <si>
    <t>2*(16,875+17,7+2,0)*(0,18+0,28)</t>
  </si>
  <si>
    <t>"na výlez</t>
  </si>
  <si>
    <t>2*(0,9+1,2)*0,2</t>
  </si>
  <si>
    <t>(2*3,5+3,325)*(0,2+0,38)</t>
  </si>
  <si>
    <t>"st4</t>
  </si>
  <si>
    <t>2,425*(0,3+0,15)</t>
  </si>
  <si>
    <t>"st3</t>
  </si>
  <si>
    <t>(2*3,9+3,8)*0,65</t>
  </si>
  <si>
    <t>3,8*0,48</t>
  </si>
  <si>
    <t>"st5</t>
  </si>
  <si>
    <t>(2,45+1,775*2)*0,32</t>
  </si>
  <si>
    <t>256</t>
  </si>
  <si>
    <t>1762366412</t>
  </si>
  <si>
    <t>(sv+st3)*1,2</t>
  </si>
  <si>
    <t>257</t>
  </si>
  <si>
    <t>-1798971447</t>
  </si>
  <si>
    <t>(sv+st3+st5)*4,5</t>
  </si>
  <si>
    <t>258</t>
  </si>
  <si>
    <t>712973200R</t>
  </si>
  <si>
    <t>D+M vetracích komínkov s integrovanou manžetou na báze PVC- výšky 300, priemeru 110mm   vrátane  vyrezania HI a tepelnej izolácie po strešnú konštrukciu a osadenia ochranného prstenca z PVC rúry DN110mm, pol.Vet</t>
  </si>
  <si>
    <t>444013273</t>
  </si>
  <si>
    <t>259</t>
  </si>
  <si>
    <t>712973620.S</t>
  </si>
  <si>
    <t>Detaily k termoplastom všeobecne, nárožný uholník z hrubopoplast. plechu RŠ 100 mm, ohyb 90-135°</t>
  </si>
  <si>
    <t>1854373240</t>
  </si>
  <si>
    <t>"ks4*" 95,37</t>
  </si>
  <si>
    <t>260</t>
  </si>
  <si>
    <t>311690001000.S</t>
  </si>
  <si>
    <t>Rozperný nit 6x30 mm do betónu, hliníkový</t>
  </si>
  <si>
    <t>-957636005</t>
  </si>
  <si>
    <t>95,37*4,5</t>
  </si>
  <si>
    <t>261</t>
  </si>
  <si>
    <t>712973781.S</t>
  </si>
  <si>
    <t>Detaily k termoplastom všeobecne, stenový kotviaci pásik z hrubopoplast. plechu RŠ 70 mm</t>
  </si>
  <si>
    <t>235651051</t>
  </si>
  <si>
    <t>"ks3" 29,0</t>
  </si>
  <si>
    <t>"ks4" 110</t>
  </si>
  <si>
    <t>"ks5" 15,6</t>
  </si>
  <si>
    <t>262</t>
  </si>
  <si>
    <t>848318669</t>
  </si>
  <si>
    <t>154,6*4,5</t>
  </si>
  <si>
    <t>263</t>
  </si>
  <si>
    <t>712973840.S</t>
  </si>
  <si>
    <t>Detaily k termoplastom všeobecne, oplechovanie okraja odkvapovou záveternou lištou z hrubopolpast. plechu RŠ 250 mm</t>
  </si>
  <si>
    <t>-1664819169</t>
  </si>
  <si>
    <t>"ks1" 91,5</t>
  </si>
  <si>
    <t>264</t>
  </si>
  <si>
    <t>-1952427998</t>
  </si>
  <si>
    <t>91,5*4,5</t>
  </si>
  <si>
    <t>265</t>
  </si>
  <si>
    <t>712973890.S</t>
  </si>
  <si>
    <t>Detaily k termoplastom všeobecne, oplechovanie okraja odkvapovou lištou z hrubopolpast. plechu RŠ 250 mm</t>
  </si>
  <si>
    <t>-754887688</t>
  </si>
  <si>
    <t>"ks2" 3,1</t>
  </si>
  <si>
    <t>266</t>
  </si>
  <si>
    <t>1639839146</t>
  </si>
  <si>
    <t>3,1*4,5</t>
  </si>
  <si>
    <t>267</t>
  </si>
  <si>
    <t>712990040</t>
  </si>
  <si>
    <t>Položenie geotextílie vodorovne alebo zvislo na strechy ploché do 10°</t>
  </si>
  <si>
    <t>1919366380</t>
  </si>
  <si>
    <t>st1+st2+st3+st4+st5</t>
  </si>
  <si>
    <t>268</t>
  </si>
  <si>
    <t>693110001201</t>
  </si>
  <si>
    <t xml:space="preserve">Separačná, detekčná vodivá fólia s nakašírovanou textíliou CONTROFOIL BLUE TEX </t>
  </si>
  <si>
    <t>-1373565306</t>
  </si>
  <si>
    <t>st1+st2+st3</t>
  </si>
  <si>
    <t>258,944*1,15 'Prepočítané koeficientom množstva</t>
  </si>
  <si>
    <t>269</t>
  </si>
  <si>
    <t>693110003200.S</t>
  </si>
  <si>
    <t>Geotextília polypropylénová netkaná 500 g/m2</t>
  </si>
  <si>
    <t>-586058169</t>
  </si>
  <si>
    <t>st4+st5</t>
  </si>
  <si>
    <t>6,42*1,15 'Prepočítané koeficientom množstva</t>
  </si>
  <si>
    <t>270</t>
  </si>
  <si>
    <t>712941963.R</t>
  </si>
  <si>
    <t>Odrezanie hydroizolácie strechy v styku s atikou, vodorovný koniec pritaviť k podkladu</t>
  </si>
  <si>
    <t>-1941462630</t>
  </si>
  <si>
    <t>2*(16,875+17,7+2,0)</t>
  </si>
  <si>
    <t>271</t>
  </si>
  <si>
    <t>712410901.S</t>
  </si>
  <si>
    <t>Vykonanie údržby povlak. krytiny striech šikmých do 30° za studena náterom penetračným</t>
  </si>
  <si>
    <t>-2007517658</t>
  </si>
  <si>
    <t xml:space="preserve">"op1" </t>
  </si>
  <si>
    <t>2*(5,2+4,0)*0,9</t>
  </si>
  <si>
    <t>"op2</t>
  </si>
  <si>
    <t>1,4*1,0*2</t>
  </si>
  <si>
    <t>272</t>
  </si>
  <si>
    <t>246170000900.S</t>
  </si>
  <si>
    <t>Lak asfaltový penetračný</t>
  </si>
  <si>
    <t>2073366264</t>
  </si>
  <si>
    <t>19,36*0,00025 'Prepočítané koeficientom množstva</t>
  </si>
  <si>
    <t>273</t>
  </si>
  <si>
    <t>712941963.S</t>
  </si>
  <si>
    <t>Vykonanie údržby prienikov povlakovej krytiny striech pásmi pritavením vpustov, ventilácií alebo komínov NAIP</t>
  </si>
  <si>
    <t>2003946000</t>
  </si>
  <si>
    <t>274</t>
  </si>
  <si>
    <t>628310001000.S</t>
  </si>
  <si>
    <t>Pás asfaltový s posypom hr. 3,5 mm vystužený sklenenou rohožou</t>
  </si>
  <si>
    <t>223721642</t>
  </si>
  <si>
    <t>275</t>
  </si>
  <si>
    <t>712991020.S</t>
  </si>
  <si>
    <t>Montáž podkladnej konštrukcie z OSB dosiek na atike šírky 251 - 310 mm pod klampiarske konštrukcie</t>
  </si>
  <si>
    <t>-1178542933</t>
  </si>
  <si>
    <t>276</t>
  </si>
  <si>
    <t>1753692981</t>
  </si>
  <si>
    <t>277</t>
  </si>
  <si>
    <t>607260000450.S</t>
  </si>
  <si>
    <t>Doska OSB nebrúsená hr. 25 mm</t>
  </si>
  <si>
    <t>-1847685019</t>
  </si>
  <si>
    <t>278</t>
  </si>
  <si>
    <t>712991030.S</t>
  </si>
  <si>
    <t>Montáž podkladnej konštrukcie z OSB dosiek na atike šírky 311 - 410 mm pod klampiarske konštrukcie</t>
  </si>
  <si>
    <t>-1034002045</t>
  </si>
  <si>
    <t>"osb1</t>
  </si>
  <si>
    <t>(2*3,5+3,325)</t>
  </si>
  <si>
    <t>3,055</t>
  </si>
  <si>
    <t>279</t>
  </si>
  <si>
    <t>-1192817466</t>
  </si>
  <si>
    <t>280</t>
  </si>
  <si>
    <t>-102281933</t>
  </si>
  <si>
    <t>281</t>
  </si>
  <si>
    <t>998712202.S</t>
  </si>
  <si>
    <t>Presun hmôt pre izoláciu povlakovej krytiny v objektoch výšky nad 6 do 12 m</t>
  </si>
  <si>
    <t>394823394</t>
  </si>
  <si>
    <t>713</t>
  </si>
  <si>
    <t>Izolácie tepelné</t>
  </si>
  <si>
    <t>282</t>
  </si>
  <si>
    <t>713000010.S</t>
  </si>
  <si>
    <t>Odstránenie tepelnej izolácie stropov kladenej voľne z vláknitých materiálov hr. do 10 cm -0,00192t</t>
  </si>
  <si>
    <t>-721850118</t>
  </si>
  <si>
    <t>"b17**</t>
  </si>
  <si>
    <t>2,45*2,3*5</t>
  </si>
  <si>
    <t>283</t>
  </si>
  <si>
    <t>713122131.R</t>
  </si>
  <si>
    <t>Montáž tepelnej izolácie podláh polystyrénom, lepením celoplošne do flexibilného lepidla</t>
  </si>
  <si>
    <t>1525237708</t>
  </si>
  <si>
    <t>p6+p8+p9+p10</t>
  </si>
  <si>
    <t>284</t>
  </si>
  <si>
    <t>283750000500</t>
  </si>
  <si>
    <t>Doska XPS STYRODUR 2800 C hr. 30 mm, zateplenie soklov, suterénov, podláh, ISOVER</t>
  </si>
  <si>
    <t>-1446991791</t>
  </si>
  <si>
    <t>135,2*1,02 'Prepočítané koeficientom množstva</t>
  </si>
  <si>
    <t>285</t>
  </si>
  <si>
    <t>713132211.S</t>
  </si>
  <si>
    <t>Montáž tepelnej izolácie podzemných stien a základov xps celoplošným prilepením</t>
  </si>
  <si>
    <t>183239308</t>
  </si>
  <si>
    <t>"doplnenie vybúranej prímurovky</t>
  </si>
  <si>
    <t>286</t>
  </si>
  <si>
    <t>283750001301</t>
  </si>
  <si>
    <t>Doska XPS STYRODUR 2800 C hr. 200 mm, zateplenie soklov, suterénov, podláh, ISOVER</t>
  </si>
  <si>
    <t>79626101</t>
  </si>
  <si>
    <t>4,452*1,02 'Prepočítané koeficientom množstva</t>
  </si>
  <si>
    <t>287</t>
  </si>
  <si>
    <t>607898683</t>
  </si>
  <si>
    <t>81,039*1,02 'Prepočítané koeficientom množstva</t>
  </si>
  <si>
    <t>288</t>
  </si>
  <si>
    <t>713142111.R</t>
  </si>
  <si>
    <t>Montáž tepelnej izolácie striech plochých do 10° polystyrénom,  jednovrstvová,lepená nízkoexpanzným PUR lepidlom</t>
  </si>
  <si>
    <t>-1529881032</t>
  </si>
  <si>
    <t>st1*2</t>
  </si>
  <si>
    <t>st2*2</t>
  </si>
  <si>
    <t>289</t>
  </si>
  <si>
    <t>713142155.S</t>
  </si>
  <si>
    <t>Montáž tepelnej izolácie striech plochých do 10° polystyrénom, rozloženej v jednej vrstve, prikotvením</t>
  </si>
  <si>
    <t>1188069691</t>
  </si>
  <si>
    <t>st1+st2</t>
  </si>
  <si>
    <t>290</t>
  </si>
  <si>
    <t>283720009100.S</t>
  </si>
  <si>
    <t>Doska EPS hr. 120 mm, pevnosť v tlaku 150 kPa, na zateplenie podláh a plochých striech</t>
  </si>
  <si>
    <t>-2131064381</t>
  </si>
  <si>
    <t>st1*3</t>
  </si>
  <si>
    <t>st2*3</t>
  </si>
  <si>
    <t>748,74*1,02 'Prepočítané koeficientom množstva</t>
  </si>
  <si>
    <t>291</t>
  </si>
  <si>
    <t>311970001500.S</t>
  </si>
  <si>
    <t>Vrut do dĺžky 150 mm na upevnenie do kombi dosiek</t>
  </si>
  <si>
    <t>867079117</t>
  </si>
  <si>
    <t>(st1+st2)*2*1,05</t>
  </si>
  <si>
    <t>292</t>
  </si>
  <si>
    <t>713142160.R</t>
  </si>
  <si>
    <t>Montáž tepelnej izolácie striech plochých do 10° spádovými doskami z polystyrénu v jednej vrstve prilepená PUR lepidlom</t>
  </si>
  <si>
    <t>1207859929</t>
  </si>
  <si>
    <t>293</t>
  </si>
  <si>
    <t>283760007500.S</t>
  </si>
  <si>
    <t>Doska spádová EPS 150 S grafitová pre vyspádovanie plochých striech</t>
  </si>
  <si>
    <t>-600251073</t>
  </si>
  <si>
    <t>st2*(0,02+0,08)*0,5</t>
  </si>
  <si>
    <t>0,542*1,02 'Prepočítané koeficientom množstva</t>
  </si>
  <si>
    <t>294</t>
  </si>
  <si>
    <t>713144080.S</t>
  </si>
  <si>
    <t>Montáž tepelnej izolácie na atiku z XPS do lepidla s prikotvením (8 kotiev/m2)</t>
  </si>
  <si>
    <t>-1472696833</t>
  </si>
  <si>
    <t>st3+st5</t>
  </si>
  <si>
    <t>295</t>
  </si>
  <si>
    <t>283750009150.S</t>
  </si>
  <si>
    <t>Doska XPS hr. 200 mm, zateplenie soklov, suterénov, podláh</t>
  </si>
  <si>
    <t>-1681997833</t>
  </si>
  <si>
    <t>9,364*1,02 'Prepočítané koeficientom množstva</t>
  </si>
  <si>
    <t>296</t>
  </si>
  <si>
    <t>283750001100.S</t>
  </si>
  <si>
    <t>Doska XPS hr. 120 mm, zateplenie soklov, suterénov, podláh</t>
  </si>
  <si>
    <t>2114751691</t>
  </si>
  <si>
    <t>2,45*0,32 "zdvojenie hrúbky pri plášťovej stene</t>
  </si>
  <si>
    <t>2,704*1,15 'Prepočítané koeficientom množstva</t>
  </si>
  <si>
    <t>297</t>
  </si>
  <si>
    <t>998713202.S</t>
  </si>
  <si>
    <t>Presun hmôt pre izolácie tepelné v objektoch výšky nad 6 m do 12 m</t>
  </si>
  <si>
    <t>-1210977645</t>
  </si>
  <si>
    <t>721</t>
  </si>
  <si>
    <t>Zdravotech. vnútorná kanalizácia</t>
  </si>
  <si>
    <t>298</t>
  </si>
  <si>
    <t>721274102.R</t>
  </si>
  <si>
    <t>Odvetrávacia hlavica kanalizácie DN110mm, v=300mm, s integrovanou PVC manžetou vrátane dažďovej krytky, napr. TWOP 110PVC TOPWET, pol. Zti1</t>
  </si>
  <si>
    <t>-2142728514</t>
  </si>
  <si>
    <t>299</t>
  </si>
  <si>
    <t>721274103.R</t>
  </si>
  <si>
    <t>Odvetrávacia hlavica kanalizácie DN75mm, v=300mm, s integrovanou PVC manžetou vrátane dažďovej krytky, napr. TWOP 75PVC TOPWET, pol. Zti2</t>
  </si>
  <si>
    <t>-1830978780</t>
  </si>
  <si>
    <t>300</t>
  </si>
  <si>
    <t>721210814.R</t>
  </si>
  <si>
    <t>Demontáž odvetrávacích hlavíc kanalizácie,  -0,04285t</t>
  </si>
  <si>
    <t>678151901</t>
  </si>
  <si>
    <t>301</t>
  </si>
  <si>
    <t>721210823.S</t>
  </si>
  <si>
    <t>Demontáž strešného vtoku DN 125,  -0,02011t</t>
  </si>
  <si>
    <t>-977226392</t>
  </si>
  <si>
    <t>"b28" 2</t>
  </si>
  <si>
    <t>302</t>
  </si>
  <si>
    <t>721230072.S</t>
  </si>
  <si>
    <t>Montáž strešného vtoku pre fóliové izolácie mechanicky kotveného DN 75</t>
  </si>
  <si>
    <t>-2030834429</t>
  </si>
  <si>
    <t>"vp1" 1</t>
  </si>
  <si>
    <t>303</t>
  </si>
  <si>
    <t>286630003201</t>
  </si>
  <si>
    <t>Strešný vtok s izolačným tanierom, vertikálny odtok DN 75, záchytný kôš D 180 mm, vrátane predĺženia (napr. TW 75 PVC TOPWET), pol. Vp2</t>
  </si>
  <si>
    <t>1017360894</t>
  </si>
  <si>
    <t>304</t>
  </si>
  <si>
    <t>721230078.S</t>
  </si>
  <si>
    <t>Montáž strešného vtoku pre fóliové izolácie mechanicky kotveného DN 125</t>
  </si>
  <si>
    <t>1945123274</t>
  </si>
  <si>
    <t>305</t>
  </si>
  <si>
    <t>286630003402</t>
  </si>
  <si>
    <t>Strešný vtok s izolačným tanierom, vertikálny odtok DN 125, záchytný kôš D 180 mm, vrátane predĺženia (napr.TW125 BIT S TOPWET), pol. VP1</t>
  </si>
  <si>
    <t>1570935275</t>
  </si>
  <si>
    <t>306</t>
  </si>
  <si>
    <t>721230160.S</t>
  </si>
  <si>
    <t>Montáž bezpečnostného prepadového strešného vtoku pre fóliové izolácie mechanicky kotveného DN 75</t>
  </si>
  <si>
    <t>1863483957</t>
  </si>
  <si>
    <t>307</t>
  </si>
  <si>
    <t>286630003202</t>
  </si>
  <si>
    <t>Poistný prepad DN75 s integrovanou PVC manžetou (napr. TWPP 75 PVC TOPWET), pol. Vpo</t>
  </si>
  <si>
    <t>140729128</t>
  </si>
  <si>
    <t>308</t>
  </si>
  <si>
    <t>998721202.S</t>
  </si>
  <si>
    <t>Presun hmôt pre vnútornú kanalizáciu v objektoch výšky nad 6 do 12 m</t>
  </si>
  <si>
    <t>136347207</t>
  </si>
  <si>
    <t>722</t>
  </si>
  <si>
    <t>Zdravotechnika - vnútorný vodovod</t>
  </si>
  <si>
    <t>309</t>
  </si>
  <si>
    <t>722250180.S</t>
  </si>
  <si>
    <t>Montáž hasiaceho prístroja na stenu</t>
  </si>
  <si>
    <t>-2121222612</t>
  </si>
  <si>
    <t>310</t>
  </si>
  <si>
    <t>449170000900.S</t>
  </si>
  <si>
    <t>Prenosný hasiaci prístroj práškový P6Če 6 kg, 21A</t>
  </si>
  <si>
    <t>-1892439435</t>
  </si>
  <si>
    <t>311</t>
  </si>
  <si>
    <t>998722202.S</t>
  </si>
  <si>
    <t>Presun hmôt pre vnútorný vodovod v objektoch výšky nad 6 do 12 m</t>
  </si>
  <si>
    <t>-943977841</t>
  </si>
  <si>
    <t>725</t>
  </si>
  <si>
    <t>Zdravotechnika - zariaďovacie predmety</t>
  </si>
  <si>
    <t>312</t>
  </si>
  <si>
    <t>725291113.R</t>
  </si>
  <si>
    <t>D+M sklopné zrkadlo  sklon 5-10st., spodná hrana max.1100mm, ozn.Zrk</t>
  </si>
  <si>
    <t>-950725857</t>
  </si>
  <si>
    <t>313</t>
  </si>
  <si>
    <t>725291113.S</t>
  </si>
  <si>
    <t>Montaž doplnkov zariadení kúpeľní a záchodov, drobné predmety (držiak na uterák, mydelnička)</t>
  </si>
  <si>
    <t>-1033713462</t>
  </si>
  <si>
    <t>"Wcd" 7</t>
  </si>
  <si>
    <t>314</t>
  </si>
  <si>
    <t>552280013400.S</t>
  </si>
  <si>
    <t>Držiak toaletného papiera, ozn Wcd</t>
  </si>
  <si>
    <t>1236007362</t>
  </si>
  <si>
    <t>315</t>
  </si>
  <si>
    <t>725291114.S</t>
  </si>
  <si>
    <t>Montáž doplnkov zariadení kúpeľní a záchodov, madlá</t>
  </si>
  <si>
    <t>809330657</t>
  </si>
  <si>
    <t>"ma1" 12</t>
  </si>
  <si>
    <t>"ma2" 15</t>
  </si>
  <si>
    <t>"ma2" 5</t>
  </si>
  <si>
    <t>316</t>
  </si>
  <si>
    <t>552380012401</t>
  </si>
  <si>
    <t>Madlo biele sklopné, 70cm, kotvené do podlahy, pol.Ma1</t>
  </si>
  <si>
    <t>376208483</t>
  </si>
  <si>
    <t>317</t>
  </si>
  <si>
    <t>552380012402</t>
  </si>
  <si>
    <t>Madlo biele sklopné, 55cm, kotvené do steny, pol.Ma2</t>
  </si>
  <si>
    <t>1641339295</t>
  </si>
  <si>
    <t>318</t>
  </si>
  <si>
    <t>552380012403</t>
  </si>
  <si>
    <t>Madlo biele pevné, 60cm, kotvené do steny, pol.Ma3</t>
  </si>
  <si>
    <t>-1048861774</t>
  </si>
  <si>
    <t>319</t>
  </si>
  <si>
    <t>725291115.S</t>
  </si>
  <si>
    <t>Montáž doplnkov zariadení kúpeľní a záchodov, sedačka do sprchy alebo vane</t>
  </si>
  <si>
    <t>-250013529</t>
  </si>
  <si>
    <t>320</t>
  </si>
  <si>
    <t>552260002600.S</t>
  </si>
  <si>
    <t>Sprchová sedačka nástenná sklápacia, nerez/plast, ozn. Sed</t>
  </si>
  <si>
    <t>1002172758</t>
  </si>
  <si>
    <t>321</t>
  </si>
  <si>
    <t>998725202.S</t>
  </si>
  <si>
    <t>Presun hmôt pre zariaďovacie predmety v objektoch výšky nad 6 do 12 m</t>
  </si>
  <si>
    <t>-215404433</t>
  </si>
  <si>
    <t>762</t>
  </si>
  <si>
    <t>Konštrukcie tesárske</t>
  </si>
  <si>
    <t>322</t>
  </si>
  <si>
    <t>762822110.S</t>
  </si>
  <si>
    <t>Montáž stropníc z hraneného a polohraneného reziva prierezovej plochy do 144 cm2</t>
  </si>
  <si>
    <t>-456870796</t>
  </si>
  <si>
    <t>3,025*3</t>
  </si>
  <si>
    <t>323</t>
  </si>
  <si>
    <t>605120010600.S</t>
  </si>
  <si>
    <t>Hranoly z mäkkého reziva smreku omietané do hr. 200 mm, š. 200 mm</t>
  </si>
  <si>
    <t>536564703</t>
  </si>
  <si>
    <t>3,025*3*0,12*0,10</t>
  </si>
  <si>
    <t>0,109*1,08 'Prepočítané koeficientom množstva</t>
  </si>
  <si>
    <t>324</t>
  </si>
  <si>
    <t>762895000.S</t>
  </si>
  <si>
    <t>Spojovacie prostriedky pre záklop, stropnice, podbíjanie - klince, svorky</t>
  </si>
  <si>
    <t>2030790767</t>
  </si>
  <si>
    <t>325</t>
  </si>
  <si>
    <t>998762202.S</t>
  </si>
  <si>
    <t>Presun hmôt pre konštrukcie tesárske v objektoch výšky do 12 m</t>
  </si>
  <si>
    <t>-1570456573</t>
  </si>
  <si>
    <t>763</t>
  </si>
  <si>
    <t>Konštrukcie - drevostavby</t>
  </si>
  <si>
    <t>326</t>
  </si>
  <si>
    <t>763116867.R</t>
  </si>
  <si>
    <t xml:space="preserve">Priečka SDK (napr.Rigips 30.40.05HB) hr. 125 mm jednoducho opláštená doskami 1x HABITO 12,5 mm/1x RB(A) 12,5mm (v hyg.priestoroch RB1(H2) 12,5mm), s tep. izoláciou  hr.75mm </t>
  </si>
  <si>
    <t>1027097002</t>
  </si>
  <si>
    <t>"205" 1,6*2,65-0,9*1,97</t>
  </si>
  <si>
    <t>"213/212" 2,3*2,65-1,945*2,06</t>
  </si>
  <si>
    <t>"214/215" (6,225+4,45+0,425)*2,65-0,9*1,97*2</t>
  </si>
  <si>
    <t>"305/306" 2,3*2,65-0,9*1,97</t>
  </si>
  <si>
    <t>"307/308" (6,225+1,5)*2,65-0,9*1,97</t>
  </si>
  <si>
    <t>"313/314" 2,3*2,65-0,9*1,97</t>
  </si>
  <si>
    <t>"315/316" (6,225+1,5)*2,65</t>
  </si>
  <si>
    <t>"404/405" 2,3*2,65-0,9*1,97</t>
  </si>
  <si>
    <t>"406/407" (6,225+1,5)*2,65-0,9*1,97</t>
  </si>
  <si>
    <t>"412/413" 2,3*2,65-0,9*1,97</t>
  </si>
  <si>
    <t>"414/415" (6,225+1,5)*2,65</t>
  </si>
  <si>
    <t>327</t>
  </si>
  <si>
    <t>763116868.R</t>
  </si>
  <si>
    <t>Priečka SDK (napr.Rigips 30.40.05HB) hr. 125 mm s pož.odol. EI60 , opláštená doskami 1x HABITO 12,5 mm/1x RB(A) 12,5mm (v hyg.priestoroch RB1(H2) 12,5mm), s tep. izoláciou  hr.75mm , kotvenie skrutkami typu UMN 35</t>
  </si>
  <si>
    <t>1567942377</t>
  </si>
  <si>
    <t>"206" 4,3*2,6-0,9*1,97</t>
  </si>
  <si>
    <t>328</t>
  </si>
  <si>
    <t>763120011.R</t>
  </si>
  <si>
    <t>SDK obklad na kovovú podkonštrukciu R-CW 50, jednostranné opláštenie 2xRFi (DFH2)15, bez TI, PO podľa PD PBS</t>
  </si>
  <si>
    <t>-48916918</t>
  </si>
  <si>
    <t>"sk1" (0,35+0,35)*1,65*4</t>
  </si>
  <si>
    <t>"sk2" (0,25+0,25)*1,5*6</t>
  </si>
  <si>
    <t>"sk3" (0,25+0,25)*2,65*4</t>
  </si>
  <si>
    <t>329</t>
  </si>
  <si>
    <t>763126703.R</t>
  </si>
  <si>
    <t>SDK šachtová stena hr.100mm na kovovú podkonštrukciu R-CW 75, opláštená z jednej strany 1xHabito 12,5mm + 1xRB(A) 12,5mm ( v hyg.priestoroch 1xRBi(H2)12,5mm) bez TI</t>
  </si>
  <si>
    <t>-229849440</t>
  </si>
  <si>
    <t>(0,35+0,675)*2,65*6</t>
  </si>
  <si>
    <t>330</t>
  </si>
  <si>
    <t>998763403.S</t>
  </si>
  <si>
    <t>Presun hmôt pre sádrokartónové konštrukcie v stavbách (objektoch) výšky od 7 do 24 m</t>
  </si>
  <si>
    <t>1599465457</t>
  </si>
  <si>
    <t>764</t>
  </si>
  <si>
    <t>Konštrukcie klampiarske</t>
  </si>
  <si>
    <t>331</t>
  </si>
  <si>
    <t>764331830.R</t>
  </si>
  <si>
    <t>Demontáž lemovania múrov na strechách rš 150mm,  -0,00205t</t>
  </si>
  <si>
    <t>988052829</t>
  </si>
  <si>
    <t>"b29</t>
  </si>
  <si>
    <t>2*(2,0+2,825)</t>
  </si>
  <si>
    <t>332</t>
  </si>
  <si>
    <t>764410850.S</t>
  </si>
  <si>
    <t>Demontáž oplechovania parapetov rš od 100 do 330 mm,  -0,00135t</t>
  </si>
  <si>
    <t>-802827700</t>
  </si>
  <si>
    <t>"b30</t>
  </si>
  <si>
    <t>2*(1,2)*4</t>
  </si>
  <si>
    <t>1,5*2</t>
  </si>
  <si>
    <t>2*(1,2)*2</t>
  </si>
  <si>
    <t>333</t>
  </si>
  <si>
    <t>764430810.S</t>
  </si>
  <si>
    <t>Demontáž oplechovania múrov a nadmuroviek rš do 250 mm,  -0,00142t</t>
  </si>
  <si>
    <t>-2856782</t>
  </si>
  <si>
    <t>"b29" 2,825</t>
  </si>
  <si>
    <t>334</t>
  </si>
  <si>
    <t>764430840.S</t>
  </si>
  <si>
    <t>Demontáž oplechovania múrov a nadmuroviek rš od 330 do 500 mm,  -0,00230t</t>
  </si>
  <si>
    <t>1360569266</t>
  </si>
  <si>
    <t>2*(17,7+16,875+2,0)</t>
  </si>
  <si>
    <t>1,3+1,4</t>
  </si>
  <si>
    <t>335</t>
  </si>
  <si>
    <t>764454801.S</t>
  </si>
  <si>
    <t>Demontáž odpadových rúr kruhových, s priemerom 75 a 100 mm,  -0,00226t</t>
  </si>
  <si>
    <t>1645337002</t>
  </si>
  <si>
    <t>336</t>
  </si>
  <si>
    <t>764410770.R</t>
  </si>
  <si>
    <t>Oplechovanie parapetov z hliníkového  Al plechu hr.1mm, s práškovou povrchovou úpravou, vrátane rohov r.š. 475 mm, ozn.Kf1</t>
  </si>
  <si>
    <t>735546300</t>
  </si>
  <si>
    <t>337</t>
  </si>
  <si>
    <t>764410771.R</t>
  </si>
  <si>
    <t>Oplechovanie parapetov z hliníkového  Al plechu hr.1mm, s práškovou povrchovou úpravou, vrátane rohov r.š. 400 mm, ozn.Kf2</t>
  </si>
  <si>
    <t>-1804739555</t>
  </si>
  <si>
    <t>338</t>
  </si>
  <si>
    <t>764410772.R</t>
  </si>
  <si>
    <t>Oplechovanie parapetov z hliníkového  Al plechu hr.1mm, s práškovou povrchovou úpravou, vrátane rohov r.š. 375 mm, ozn.Kf3</t>
  </si>
  <si>
    <t>-1927411546</t>
  </si>
  <si>
    <t>339</t>
  </si>
  <si>
    <t>764721111.R</t>
  </si>
  <si>
    <t>Lodžiový odkvapový profil z prírodného hliník.plechu napr.CELOX, vrátane krytiek a spojok, ozn.kf5</t>
  </si>
  <si>
    <t>2117975662</t>
  </si>
  <si>
    <t>70,0</t>
  </si>
  <si>
    <t>340</t>
  </si>
  <si>
    <t>764721118.R</t>
  </si>
  <si>
    <t>Oplechovanie dilatačné, vrátane krycej lišty  z plechov LINDAB,  rš.350+150 mm, ozn.Kf6</t>
  </si>
  <si>
    <t>-844155945</t>
  </si>
  <si>
    <t>341</t>
  </si>
  <si>
    <t>764751111</t>
  </si>
  <si>
    <t>Odpadová rúra kruhová D 87 mm Lindab Rainline Elite</t>
  </si>
  <si>
    <t>485483357</t>
  </si>
  <si>
    <t>"kf4" 4,7</t>
  </si>
  <si>
    <t>342</t>
  </si>
  <si>
    <t>998764201.S</t>
  </si>
  <si>
    <t>Presun hmôt pre konštrukcie klampiarske v objektoch výšky do 6 m</t>
  </si>
  <si>
    <t>357385950</t>
  </si>
  <si>
    <t>766</t>
  </si>
  <si>
    <t>Konštrukcie stolárske</t>
  </si>
  <si>
    <t>343</t>
  </si>
  <si>
    <t>766621400.S</t>
  </si>
  <si>
    <t>Montáž okien plastových s hydroizolačnými ISO páskami (exteriérová a interiérová)</t>
  </si>
  <si>
    <t>-706754990</t>
  </si>
  <si>
    <t>"po1" 2*(1,2+0,6)*9</t>
  </si>
  <si>
    <t>"pd1" 2*(2,375+2,4)*2</t>
  </si>
  <si>
    <t>"pd2" 2*(2,275+2,4)*2</t>
  </si>
  <si>
    <t>"pd3" 2*(2,35+2,4)*1</t>
  </si>
  <si>
    <t>344</t>
  </si>
  <si>
    <t>283290006100.S</t>
  </si>
  <si>
    <t>Tesniaca paropriepustná fólia polymér-flísová, š. 290 mm, dĺ. 30 m, pre tesnenie pripájacej škáry okenného rámu a muriva z exteriéru</t>
  </si>
  <si>
    <t>1737133290</t>
  </si>
  <si>
    <t>345</t>
  </si>
  <si>
    <t>283290006200.S</t>
  </si>
  <si>
    <t>Tesniaca paronepriepustná fólia polymér-flísová, š. 70 mm, dĺ. 30 m, pre tesnenie pripájacej škáry okenného rámu a muriva z interiéru</t>
  </si>
  <si>
    <t>1929043700</t>
  </si>
  <si>
    <t>346</t>
  </si>
  <si>
    <t>611000000Po1</t>
  </si>
  <si>
    <t>Okno plastové, 1krídlové,sklopné, zasklenie izolačným 3sklom, s otváracím mechanizmom, 1200x600mm, podrobná špecifikácia podľa pPD, pol. Po1</t>
  </si>
  <si>
    <t>-1345761964</t>
  </si>
  <si>
    <t>347</t>
  </si>
  <si>
    <t>611000000Pd1</t>
  </si>
  <si>
    <t>Dvere terasové, 1-krídlové plastové ,zasklené, v spodnej časti výplň sendvičovým panelom do 400mm, 1050x2400mm, združené s 1-krídlovým OS oknom,1325x1450mm , zasklenie izolačným 3-sklom, podrobná špecifikácia podľa PD, pol. Pd1</t>
  </si>
  <si>
    <t>2082046234</t>
  </si>
  <si>
    <t>"pd1L+pd1P" 1+1</t>
  </si>
  <si>
    <t>348</t>
  </si>
  <si>
    <t>611000000Pd2</t>
  </si>
  <si>
    <t>Dvere terasové, 1-krídlové plastové ,zasklené, v spodnej časti výplň sendvičovým panelom  do 400mm, 1050x2400mm, združené s 1-krídlovým OS oknom,1225x1450mm , zasklenie izolačným 3-sklom, podrobná špecifikácia podľa PD, pol. Pd2</t>
  </si>
  <si>
    <t>1908040473</t>
  </si>
  <si>
    <t>"pd2L+pd2P" 1+1</t>
  </si>
  <si>
    <t>349</t>
  </si>
  <si>
    <t>611000000Pd3</t>
  </si>
  <si>
    <t>Dvere terasové, 1-krídlové plastové ,zasklené, v spodnej časti výplň sendvičovým panelom do 900mm, 1050x2400mm, združené s 1-krídlovým OS oknom,1225x1450mm , zasklenie izolačným 3-sklom, podrobná špecifikácia podľa PD, pol. Pd3</t>
  </si>
  <si>
    <t>-278605026</t>
  </si>
  <si>
    <t>"pd3L" 1</t>
  </si>
  <si>
    <t>350</t>
  </si>
  <si>
    <t>766651201.S</t>
  </si>
  <si>
    <t>Montáž púzdra posuvných dverí do montovanej priečky (napr. sadrokartón) s jedným zasúvacím púzdrom pre jedno krídlo, priechod 0,6-1 m</t>
  </si>
  <si>
    <t>956473469</t>
  </si>
  <si>
    <t>351</t>
  </si>
  <si>
    <t>553310013100</t>
  </si>
  <si>
    <t>Stavebné puzdro pre posuvné dvere ŠTANDARD čistý priechod 900 mm</t>
  </si>
  <si>
    <t>-454650059</t>
  </si>
  <si>
    <t>352</t>
  </si>
  <si>
    <t>766662114.S</t>
  </si>
  <si>
    <t>Montáž dverového krídla otočného jednokrídlového špeciálneho, do existujúcej zárubne, vrátane kovania</t>
  </si>
  <si>
    <t>457217733</t>
  </si>
  <si>
    <t>353</t>
  </si>
  <si>
    <t>611720000201</t>
  </si>
  <si>
    <t>Vnútorné dvere vchodové 900x1970mm, plné, povrch CPL laminát,PO EW-C30/D3, 3 závesové, 1 krídlové, vrátane kovania a protipož.padacieho prahu,ozn.Di1</t>
  </si>
  <si>
    <t>-1850280119</t>
  </si>
  <si>
    <t>354</t>
  </si>
  <si>
    <t>611720000202</t>
  </si>
  <si>
    <t>Vnútorné dvere  900x1970mm, s 2/3 zasklením, povrch CPL laminát,PO EW-C30/D3, 3 závesové, 1 krídlové, vrátane kovania a protipož.padacieho prahu,ozn.Di2</t>
  </si>
  <si>
    <t>-156830779</t>
  </si>
  <si>
    <t>355</t>
  </si>
  <si>
    <t>611720000203</t>
  </si>
  <si>
    <t>Vnútorné dvere  900x1970mm, plné, povrch CPL laminát, PO EW-C30/D3,vodovzdorné 3 závesové, 1 krídlové, vrátane kovania a protipož.padacieho prahu,ozn.Di3</t>
  </si>
  <si>
    <t>1350469253</t>
  </si>
  <si>
    <t>356</t>
  </si>
  <si>
    <t>611720000204</t>
  </si>
  <si>
    <t>Vnútorné dvere  900x1970mm, plné, povrch CPL laminát,  3 závesové, 1 krídlové, vrátane kovania,spodného štetinového tesnenia,  prechodová lišta,ozn. Di4</t>
  </si>
  <si>
    <t>1388898802</t>
  </si>
  <si>
    <t>357</t>
  </si>
  <si>
    <t>611720000205</t>
  </si>
  <si>
    <t>Vnútorné dvere  900x1970mm, 2/3zasklenie, povrch CPL laminát,  3 závesové, 1 krídlové, vrátane kovania,spodného štetinového tesnenia,  prechodová lišta,ozn. Di5</t>
  </si>
  <si>
    <t>-1826261906</t>
  </si>
  <si>
    <t>358</t>
  </si>
  <si>
    <t>611720000206</t>
  </si>
  <si>
    <t>Vnútorné dvere  900x1970mm, plné, povrch CPL laminát,  3 závesové, 1 krídlové, vrátane kovania,spodného štetinového tesnenia,  prechodová lišta,ozn. Di6</t>
  </si>
  <si>
    <t>-2086317906</t>
  </si>
  <si>
    <t>359</t>
  </si>
  <si>
    <t>611720000207</t>
  </si>
  <si>
    <t>Vnútorné dvere  900x1970mm, plné, povrch CPL laminát,  3 závesové, 1 krídlové, vrátane kovania,spodného štetinového tesnenia,  prechodová lišta,ozn. Di7</t>
  </si>
  <si>
    <t>1349397056</t>
  </si>
  <si>
    <t>360</t>
  </si>
  <si>
    <t>611720000209</t>
  </si>
  <si>
    <t>Vnútorné dvere  700x1970mm, plné, povrch CPL laminát,  3 závesové, 1 krídlové, vrátane kovania,spodného štetinového tesnenia,  prechodová lišta,ozn. Di9</t>
  </si>
  <si>
    <t>2051455231</t>
  </si>
  <si>
    <t>361</t>
  </si>
  <si>
    <t>766664125.S</t>
  </si>
  <si>
    <t>Montáž dverí drevených posuvných jednokrídlových, posun do puzdra</t>
  </si>
  <si>
    <t>-1287617074</t>
  </si>
  <si>
    <t>362</t>
  </si>
  <si>
    <t>611610000401</t>
  </si>
  <si>
    <t>Dvere vnútorné, hladké, plné, do púzdra, vrátane kovania, 950x1970mm, ozn.Di8</t>
  </si>
  <si>
    <t>1151725409</t>
  </si>
  <si>
    <t>363</t>
  </si>
  <si>
    <t>766694142.S</t>
  </si>
  <si>
    <t>Montáž parapetnej dosky plastovej šírky do 300 mm, dĺžky 1000-1600 mm</t>
  </si>
  <si>
    <t>-2104678073</t>
  </si>
  <si>
    <t>9+2+3</t>
  </si>
  <si>
    <t>364</t>
  </si>
  <si>
    <t>611560000800.S</t>
  </si>
  <si>
    <t>Plastové krytky k vnútorným parapetom plastovým, pár, vo farbe biela</t>
  </si>
  <si>
    <t>-152027534</t>
  </si>
  <si>
    <t>14*1,05 'Prepočítané koeficientom množstva</t>
  </si>
  <si>
    <t>365</t>
  </si>
  <si>
    <t>611560000300.S</t>
  </si>
  <si>
    <t>Parapetná doska plastová, šírka 250 mm, komôrková vnútorná,</t>
  </si>
  <si>
    <t>508937941</t>
  </si>
  <si>
    <t>9*1,2+1,325*2+1,225*3</t>
  </si>
  <si>
    <t>17,125*1,05 'Prepočítané koeficientom množstva</t>
  </si>
  <si>
    <t>366</t>
  </si>
  <si>
    <t>766702111.S</t>
  </si>
  <si>
    <t>Montáž zárubní obložkových pre dvere jednokrídlové</t>
  </si>
  <si>
    <t>-407004302</t>
  </si>
  <si>
    <t>"Di8" 1</t>
  </si>
  <si>
    <t>367</t>
  </si>
  <si>
    <t>611810002701</t>
  </si>
  <si>
    <t>Zárubňa vnútorná obložková, pre posuvné dvere, šírka 900 mm, výška 1970 mm, DTD doska, povrch CPL laminát, pre stenu hrúbky 60-170 mm, pre jednokrídlové dvere</t>
  </si>
  <si>
    <t>-157345454</t>
  </si>
  <si>
    <t>"di8"1</t>
  </si>
  <si>
    <t>368</t>
  </si>
  <si>
    <t>767649194.S</t>
  </si>
  <si>
    <t>Montáž doplnkov dverí - madlo</t>
  </si>
  <si>
    <t>-207246234</t>
  </si>
  <si>
    <t>"Di1" 6*2</t>
  </si>
  <si>
    <t>"Di2" 1*2</t>
  </si>
  <si>
    <t>"Di3" 1*2</t>
  </si>
  <si>
    <t>"Di4" 1*2</t>
  </si>
  <si>
    <t>369</t>
  </si>
  <si>
    <t>549150001401</t>
  </si>
  <si>
    <t xml:space="preserve">Madlo dverové </t>
  </si>
  <si>
    <t>1850980309</t>
  </si>
  <si>
    <t>370</t>
  </si>
  <si>
    <t>766669113.S</t>
  </si>
  <si>
    <t>Montáž kovania - okapného plechu</t>
  </si>
  <si>
    <t>-1450665728</t>
  </si>
  <si>
    <t>"Di5" 7*2</t>
  </si>
  <si>
    <t>"Di6" 9*2</t>
  </si>
  <si>
    <t>"Di7" 4*2</t>
  </si>
  <si>
    <t>"Di8" 1*2</t>
  </si>
  <si>
    <t>"Di9" 1*2</t>
  </si>
  <si>
    <t>371</t>
  </si>
  <si>
    <t>553000000003</t>
  </si>
  <si>
    <t>Okopový plech 150mm, nerez brusený</t>
  </si>
  <si>
    <t>-223196695</t>
  </si>
  <si>
    <t>372</t>
  </si>
  <si>
    <t>766669116.S</t>
  </si>
  <si>
    <t>Montáž samozatvárača pre dverné krídla s hmotnosťou do 25 kg</t>
  </si>
  <si>
    <t>552896927</t>
  </si>
  <si>
    <t xml:space="preserve">"Di1" 3+3  </t>
  </si>
  <si>
    <t>373</t>
  </si>
  <si>
    <t>549170000400.S</t>
  </si>
  <si>
    <t>Samozatvárač dverí do 25 kg hydraulický, rozmer 169x78x73,5 mm, pre dvere šírky max. 700 mm</t>
  </si>
  <si>
    <t>-41975265</t>
  </si>
  <si>
    <t>374</t>
  </si>
  <si>
    <t>766694980.R</t>
  </si>
  <si>
    <t>Demontáž parapetnej dosky drevenej šírky do 300 mm,  -0,003t</t>
  </si>
  <si>
    <t>-1643525244</t>
  </si>
  <si>
    <t>375</t>
  </si>
  <si>
    <t>766811001.R</t>
  </si>
  <si>
    <t>D+M kuchynskej linky vrátane spotrebičov, špecifikácia podľa PD, ozn.KL1/a</t>
  </si>
  <si>
    <t>-1970567388</t>
  </si>
  <si>
    <t>376</t>
  </si>
  <si>
    <t>766811002.R</t>
  </si>
  <si>
    <t>D+M kuchynskej linky vrátane spotrebičov, špecifikácia podľa PD, ozn.KL1/b</t>
  </si>
  <si>
    <t>-142721419</t>
  </si>
  <si>
    <t>377</t>
  </si>
  <si>
    <t>766811003.R</t>
  </si>
  <si>
    <t>D+M kuchynskej linky vrátane spotrebičov, špecifikácia podľa PD, ozn.KL2</t>
  </si>
  <si>
    <t>1231538129</t>
  </si>
  <si>
    <t>378</t>
  </si>
  <si>
    <t>766811801.S</t>
  </si>
  <si>
    <t>Demontáž kuchynskej linky drevenej, spodnej skrinky     -0,0130t</t>
  </si>
  <si>
    <t>-1943652436</t>
  </si>
  <si>
    <t>"b22" 4*3</t>
  </si>
  <si>
    <t>379</t>
  </si>
  <si>
    <t>766811802.S</t>
  </si>
  <si>
    <t>Demontáž kuchynskej linky drevenej, hornej skrinky       -0,01000t</t>
  </si>
  <si>
    <t>304220976</t>
  </si>
  <si>
    <t>380</t>
  </si>
  <si>
    <t>766811803.S</t>
  </si>
  <si>
    <t>Demontáž kuchynskej linky drevenej, pracovnej dosky     -0,02100t</t>
  </si>
  <si>
    <t>665958262</t>
  </si>
  <si>
    <t>"b22" 4</t>
  </si>
  <si>
    <t>381</t>
  </si>
  <si>
    <t>766821001.R</t>
  </si>
  <si>
    <t>D+M vstavanej skrine 2krídlovej, 1200x2650</t>
  </si>
  <si>
    <t>2015035835</t>
  </si>
  <si>
    <t>382</t>
  </si>
  <si>
    <t>766821821.S</t>
  </si>
  <si>
    <t>Demontáž vstavanej skrine dvojkrídlových   -0,11000t</t>
  </si>
  <si>
    <t>-1668342448</t>
  </si>
  <si>
    <t>"b22" 6</t>
  </si>
  <si>
    <t>464</t>
  </si>
  <si>
    <t>766821821.R</t>
  </si>
  <si>
    <t>Demontáž vstavanej skrine trojkrídlových   -0,15000t</t>
  </si>
  <si>
    <t>403018734</t>
  </si>
  <si>
    <t>"b22" 5</t>
  </si>
  <si>
    <t>383</t>
  </si>
  <si>
    <t>998766202.S</t>
  </si>
  <si>
    <t>Presun hmot pre konštrukcie stolárske v objektoch výšky nad 6 do 12 m</t>
  </si>
  <si>
    <t>1863013155</t>
  </si>
  <si>
    <t>767</t>
  </si>
  <si>
    <t>Konštrukcie doplnkové kovové</t>
  </si>
  <si>
    <t>384</t>
  </si>
  <si>
    <t>767131111.S</t>
  </si>
  <si>
    <t>Montáž stien a priečok z plechu spojených skrutkovaním</t>
  </si>
  <si>
    <t>-1364142816</t>
  </si>
  <si>
    <t>"zb3" 1,03*2,13*2</t>
  </si>
  <si>
    <t>385</t>
  </si>
  <si>
    <t>553000000Zb3</t>
  </si>
  <si>
    <t>Deliaca priečka medzi loggiami - tenkostenný oceľový uzavretý (Jäkl) profil 50/50/2mm, vrátane kotevných prvkov, hmot. 30,272kg, povrch.úprava žiarovým pozinkovaním, ozn. Zb3</t>
  </si>
  <si>
    <t>1860233832</t>
  </si>
  <si>
    <t>386</t>
  </si>
  <si>
    <t>767137512.S</t>
  </si>
  <si>
    <t>Obloženie zábradlí  kompaktnými doskami skrutkovaním</t>
  </si>
  <si>
    <t>-1920702949</t>
  </si>
  <si>
    <t>"výplň zábradli</t>
  </si>
  <si>
    <t>"zb1" 6,225*1,1*8</t>
  </si>
  <si>
    <t>"zb2"  2,825*1,1*1</t>
  </si>
  <si>
    <t>"zb5" 0,833*1,0</t>
  </si>
  <si>
    <t>"zb6" (6,91+1,035)*1,1</t>
  </si>
  <si>
    <t>"zb7"  (6,495+1,035*2)*1,1</t>
  </si>
  <si>
    <t>387</t>
  </si>
  <si>
    <t>591510000301</t>
  </si>
  <si>
    <t xml:space="preserve">KOMPAKTNÉ DOSKY FUNDERMAX / EXTERIÉR - hr. 8 mm obojstranný decor ,2800x1300 mm </t>
  </si>
  <si>
    <t>-1313672305</t>
  </si>
  <si>
    <t>388</t>
  </si>
  <si>
    <t>767163035.S</t>
  </si>
  <si>
    <t>Montáž zábradlia  na terasu a rovné plochy, výplň rebrovanie, kotvenie do podlahy</t>
  </si>
  <si>
    <t>255036207</t>
  </si>
  <si>
    <t>"zb1" 6,225*8</t>
  </si>
  <si>
    <t>"zb2"  2,825*1</t>
  </si>
  <si>
    <t>"zb5" 2,666</t>
  </si>
  <si>
    <t>"zb6" 6,91+1,035</t>
  </si>
  <si>
    <t>"zb7"  6,495+1,035*2</t>
  </si>
  <si>
    <t>389</t>
  </si>
  <si>
    <t>553000000Zb1</t>
  </si>
  <si>
    <t>Zábradlie na lodžiách v=1100 z tenkostenných oceľových profilov (Jäkl) 50/50/2mm, vrátane kotvenia, hmot.74,435kg, ozn.Zb1</t>
  </si>
  <si>
    <t>-983520434</t>
  </si>
  <si>
    <t>390</t>
  </si>
  <si>
    <t>553000000Zb2</t>
  </si>
  <si>
    <t>Zábradlie na lodžiách v=1100 z tenkostenných oceľových profilov (Jäkl) 50/50/2mm, vrátane kotvenia, hmot.36,102kg, ozn.Zb2</t>
  </si>
  <si>
    <t>-1710996509</t>
  </si>
  <si>
    <t>391</t>
  </si>
  <si>
    <t>553000000Zb5</t>
  </si>
  <si>
    <t>Zábradlie pri vstupe v=1100 z tenkostenných oceľových profilov (Jäkl) 50/50/2mm, s madlom z oceľ.tr.hladkej 48,3/2,9mm,  vrátane kotvenia, hmot.25,221kg, povrch.úprava žiarovým pozinkovaním, ozn.Zb5</t>
  </si>
  <si>
    <t>2048180687</t>
  </si>
  <si>
    <t>392</t>
  </si>
  <si>
    <t>553000000Zb6</t>
  </si>
  <si>
    <t>Zábradlie na terasách v=1100 z tenkostenných oceľových profilov (Jäkl) 50/50/2mm, vrátane kotvenia, hmot.101,078kg, ozn.Zb6</t>
  </si>
  <si>
    <t>499644361</t>
  </si>
  <si>
    <t>393</t>
  </si>
  <si>
    <t>553000000Zb7</t>
  </si>
  <si>
    <t>Zábradlie na terasách v=1100 z tenkostenných oceľových profilov (Jäkl) 50/50/2mm, vrátane kotvenia, hmot.104,353kg, ozn.Zb7</t>
  </si>
  <si>
    <t>-1192920518</t>
  </si>
  <si>
    <t>394</t>
  </si>
  <si>
    <t>767165120.S</t>
  </si>
  <si>
    <t>Montáž  madiel z rúrok alebo tenkostenných profilov zváraním</t>
  </si>
  <si>
    <t>2120938357</t>
  </si>
  <si>
    <t>"zb4"   2,8</t>
  </si>
  <si>
    <t>395</t>
  </si>
  <si>
    <t>553000000Zb4</t>
  </si>
  <si>
    <t>Zábradlie pri vstupe- madlo- z oceľ.tr.hladkej 48,3/2,9mm,  vrátane kotvenia, hmot.15,2 kg, povrch.úprava žiarovým pozinkovaním, ozn.Zb4</t>
  </si>
  <si>
    <t>1402568395</t>
  </si>
  <si>
    <t>396</t>
  </si>
  <si>
    <t>767211111.R</t>
  </si>
  <si>
    <t>D+M oceľového zváraného stupňa do steny strešného výlezu,  s jäklového profilu 40x60x2,- vrátane kotviacich platní trubkových kotiev, pol.Vlz/2</t>
  </si>
  <si>
    <t>-605597719</t>
  </si>
  <si>
    <t>397</t>
  </si>
  <si>
    <t>767310020.S</t>
  </si>
  <si>
    <t>Montáž strešného svetlíka manuálne otváravého do plochej strechy</t>
  </si>
  <si>
    <t>-411646731</t>
  </si>
  <si>
    <t>"vlz"1</t>
  </si>
  <si>
    <t>398</t>
  </si>
  <si>
    <t>611310009500.S</t>
  </si>
  <si>
    <t>Strešné okno PVC manuálne otváravé, šxv 600x900 mm, do plochej strechy ( vrátane výstražnej tabuľky, text podľa PD )</t>
  </si>
  <si>
    <t>-471976713</t>
  </si>
  <si>
    <t>399</t>
  </si>
  <si>
    <t>767310045.S</t>
  </si>
  <si>
    <t>Montáž zdvíhacieho rámu pre zvýšenie rámu svetlíka o 15 cm</t>
  </si>
  <si>
    <t>1848281910</t>
  </si>
  <si>
    <t>400</t>
  </si>
  <si>
    <t>611310010300.S</t>
  </si>
  <si>
    <t>Zdvíhací rám PVC, šxvxhr 600x900x150 mm, pre zvýšenie rámu svetlíka o 150 mm</t>
  </si>
  <si>
    <t>1382627683</t>
  </si>
  <si>
    <t>401</t>
  </si>
  <si>
    <t>767590120.S</t>
  </si>
  <si>
    <t>Montáž podlahových konštrukcií podlahových roštov skrutkovaním</t>
  </si>
  <si>
    <t>1263605695</t>
  </si>
  <si>
    <t>"Ršt" 12,6</t>
  </si>
  <si>
    <t>402</t>
  </si>
  <si>
    <t>553000000Ršt</t>
  </si>
  <si>
    <t>Podlahový rošt  pozinkovaný, SP-300x1000mm, nosná páska 30x2mm, oko 34,3x38,1mm, ozn.Ršt</t>
  </si>
  <si>
    <t>126216035</t>
  </si>
  <si>
    <t>403</t>
  </si>
  <si>
    <t>767634101.R</t>
  </si>
  <si>
    <t>D+M hliníková zasklená stena trojdielna, izolačné trosjklo/ tepelnoizolačná výplň, A-čelná časť s 2kridlovými dverami, B- bočná pevná časť, C- strecha pevná, podrobná špecifikácia podľa PD, pol. Hd1</t>
  </si>
  <si>
    <t>1223469886</t>
  </si>
  <si>
    <t>404</t>
  </si>
  <si>
    <t>767821001.S</t>
  </si>
  <si>
    <t>Montáž poštovej schránky zavesenej</t>
  </si>
  <si>
    <t>511938363</t>
  </si>
  <si>
    <t>405</t>
  </si>
  <si>
    <t>553430007501</t>
  </si>
  <si>
    <t>Domová poštová schránka predsadená - BK31D RAL 7035, (www.klucka.sk) vrátane menovky, pol. Sch</t>
  </si>
  <si>
    <t>-1715004245</t>
  </si>
  <si>
    <t>406</t>
  </si>
  <si>
    <t>998767202.S</t>
  </si>
  <si>
    <t>Presun hmôt pre kovové stavebné doplnkové konštrukcie v objektoch výšky nad 6 do 12 m</t>
  </si>
  <si>
    <t>-1408948340</t>
  </si>
  <si>
    <t>769</t>
  </si>
  <si>
    <t>Montáže vzduchotechnických zariadení</t>
  </si>
  <si>
    <t>407</t>
  </si>
  <si>
    <t>769025420.S</t>
  </si>
  <si>
    <t>Montáž protipožiarnej klapky kruhovej do priemeru 225 mm</t>
  </si>
  <si>
    <t>1648680543</t>
  </si>
  <si>
    <t>408</t>
  </si>
  <si>
    <t>42971013191</t>
  </si>
  <si>
    <t>Protipožiarna klapka Ø160mm cartridgeová</t>
  </si>
  <si>
    <t>1605664934</t>
  </si>
  <si>
    <t>409</t>
  </si>
  <si>
    <t>769082785.S</t>
  </si>
  <si>
    <t>Demontáž krycej mriežky hranatej do prierezu 0.100 m2,  -0,0024 t</t>
  </si>
  <si>
    <t>1174413089</t>
  </si>
  <si>
    <t>"b32</t>
  </si>
  <si>
    <t>19+4*2</t>
  </si>
  <si>
    <t>410</t>
  </si>
  <si>
    <t>998769203.S</t>
  </si>
  <si>
    <t>Presun hmôt pre montáž vzduchotechnických zariadení v stavbe (objekte) výšky nad 7 do 24 m</t>
  </si>
  <si>
    <t>291923372</t>
  </si>
  <si>
    <t>771</t>
  </si>
  <si>
    <t>Podlahy z dlaždíc</t>
  </si>
  <si>
    <t>411</t>
  </si>
  <si>
    <t>771415014.S</t>
  </si>
  <si>
    <t xml:space="preserve">Montáž soklíkov z obkladačiek do tmelu </t>
  </si>
  <si>
    <t>1776014637</t>
  </si>
  <si>
    <t>"104" 2*(3,025+6,875)-1,05+0,2*2</t>
  </si>
  <si>
    <t>"201" 2,25*2+1,4*2+2,825-1,0*3+0,3*2*3</t>
  </si>
  <si>
    <t>"202" 2*(4,9+2,9)-0,9*3-1,1-1,05+0,3*2+0,25*2</t>
  </si>
  <si>
    <t>"204"  2*(6,225+5,625)-0,9</t>
  </si>
  <si>
    <t>"209" 2*(2,625+4,675+0,8)-0,9</t>
  </si>
  <si>
    <t>"211" 2*1,2+6,225-0,875+0,25*2</t>
  </si>
  <si>
    <t>"214"  2*(4,45+2,725+0,8)-0,9</t>
  </si>
  <si>
    <t>"216"  2*1,2+6,225-0,825+0,25*2</t>
  </si>
  <si>
    <t>"217" 0,92*2</t>
  </si>
  <si>
    <t>"301" 2*2,115+2*2,825+2*1,64-1,0*3+0,3*2*3</t>
  </si>
  <si>
    <t>"302" 2*(2,825+1,575)-1,05-1,2+0,15*2</t>
  </si>
  <si>
    <t>"304"  2,825+2,575+1,4-1,2+0,4*2</t>
  </si>
  <si>
    <t>"307" 2*2,625+4,45+0,8*2-0,9</t>
  </si>
  <si>
    <t>"311" 1,2*2+6,225-1,05+0,35*2</t>
  </si>
  <si>
    <t xml:space="preserve">"320" 2*1,2+6,225-0,875+0,25*2 </t>
  </si>
  <si>
    <t>"315" 2,625*2+4,45+0,8*2-0,9</t>
  </si>
  <si>
    <t>"319" 1,2+1,4+6,225-1,15+0,35*2</t>
  </si>
  <si>
    <t>"312" 2*1,2+6,225-0,875+0,25*2</t>
  </si>
  <si>
    <t>"401" 2*2,115+2*2,825+2*1,64-1,0*3+0,3*2*3</t>
  </si>
  <si>
    <t>"402" 2*(2,825+1,575)-1,05-1,2+0,15*2</t>
  </si>
  <si>
    <t>"406" 2*2,625+4,45+0,8*2-0,9</t>
  </si>
  <si>
    <t>"410a,b" 2*1,2+6,225-0,875*2+0,25*2*2</t>
  </si>
  <si>
    <t>"411" 2*1,2+6,225-0,875+0,25*2</t>
  </si>
  <si>
    <t>"414" 2,625*2+4,45+0,8*2-0,9</t>
  </si>
  <si>
    <t>"418a,b"  2*1,2+9,295+0,3*2+0,4-0,875*2+0,25*2*2</t>
  </si>
  <si>
    <t>"419"  2*1,2+6,225-0,875+0,25*2</t>
  </si>
  <si>
    <t>412</t>
  </si>
  <si>
    <t>771415034.S</t>
  </si>
  <si>
    <t>Montáž soklíkov z obkladačiek schodiskových stupňovitých do tmelu</t>
  </si>
  <si>
    <t>-1518857650</t>
  </si>
  <si>
    <t>(0,187+0,265)*8*5</t>
  </si>
  <si>
    <t>(0,45+0,3)*(9+5)</t>
  </si>
  <si>
    <t>413</t>
  </si>
  <si>
    <t>597640001201</t>
  </si>
  <si>
    <t>Keramický soklík v=100mm</t>
  </si>
  <si>
    <t>2119190190</t>
  </si>
  <si>
    <t>kersok+kersoksch</t>
  </si>
  <si>
    <t>295,135*1,02 'Prepočítané koeficientom množstva</t>
  </si>
  <si>
    <t>414</t>
  </si>
  <si>
    <t>771275307.S</t>
  </si>
  <si>
    <t>Montáž obkladov schodiskových stupňov dlaždicami do flexibilného tmelu veľ. 300 x 300 mm</t>
  </si>
  <si>
    <t>-350103510</t>
  </si>
  <si>
    <t>"p3</t>
  </si>
  <si>
    <t>2,825*(0,145+0,3)*8</t>
  </si>
  <si>
    <t>"p7-stupne</t>
  </si>
  <si>
    <t>1,08*(0,187+0,265)*8*5</t>
  </si>
  <si>
    <t>415</t>
  </si>
  <si>
    <t>771576109.S</t>
  </si>
  <si>
    <t>Montáž podláh z dlaždíc keramických do tmelu flexibilného mrazuvzdorného veľ. 300 x 300 mm</t>
  </si>
  <si>
    <t>-660930831</t>
  </si>
  <si>
    <t>"p2</t>
  </si>
  <si>
    <t>"104" 20,8</t>
  </si>
  <si>
    <t>"p4</t>
  </si>
  <si>
    <t>"p5</t>
  </si>
  <si>
    <t>"p6</t>
  </si>
  <si>
    <t>"213" 5,35</t>
  </si>
  <si>
    <t>"p7</t>
  </si>
  <si>
    <t>"201" 2,825*(2,25+1,4)+1,0*0,3*2</t>
  </si>
  <si>
    <t>"301" 2,825*(2,115+1,64)+1,05*0,4*2+1,05*0,3</t>
  </si>
  <si>
    <t>"401" 2,825*(2,115+1,64)+1,05*0,4*2+1,05*0,3</t>
  </si>
  <si>
    <t>"p8</t>
  </si>
  <si>
    <t>"p9</t>
  </si>
  <si>
    <t>"311" 17,05</t>
  </si>
  <si>
    <t>"319" 17,45</t>
  </si>
  <si>
    <t>"p10</t>
  </si>
  <si>
    <t>"211" 7,45</t>
  </si>
  <si>
    <t>"320" 7,45</t>
  </si>
  <si>
    <t>"410a" 3,1</t>
  </si>
  <si>
    <t>"410b" 4,35</t>
  </si>
  <si>
    <t>"418a" 6,9</t>
  </si>
  <si>
    <t>"418b" 4,35</t>
  </si>
  <si>
    <t>"p12"</t>
  </si>
  <si>
    <t>416</t>
  </si>
  <si>
    <t>597740001601</t>
  </si>
  <si>
    <t>Dlaždice keramické,interiérové, protišmykové (R9), hr.9mm (pri schodiskových stupňoch použiť schodovku s drážkami)</t>
  </si>
  <si>
    <t>369459814</t>
  </si>
  <si>
    <t>p7+p7st</t>
  </si>
  <si>
    <t>197,313*1,04 'Prepočítané koeficientom množstva</t>
  </si>
  <si>
    <t>417</t>
  </si>
  <si>
    <t>597740001602</t>
  </si>
  <si>
    <t>Dlaždice keramické,mrazuvzdorné, protišmykové, s reliéfnym povrchom (R11/B), hr.9mm (pri schodiskových stupňoch použiť schodovku s drážkami)</t>
  </si>
  <si>
    <t>-2923888</t>
  </si>
  <si>
    <t>115,157*1,04 'Prepočítané koeficientom množstva</t>
  </si>
  <si>
    <t>418</t>
  </si>
  <si>
    <t>597740001603</t>
  </si>
  <si>
    <t>Dlaždice keramické, interiérové, protišmykové, s reliéfnym povrchom (R11/B) hr.9mm</t>
  </si>
  <si>
    <t>1067827972</t>
  </si>
  <si>
    <t>56,75*1,04 'Prepočítané koeficientom množstva</t>
  </si>
  <si>
    <t>419</t>
  </si>
  <si>
    <t>998771202.S</t>
  </si>
  <si>
    <t>Presun hmôt pre podlahy z dlaždíc v objektoch výšky nad 6 do 12 m</t>
  </si>
  <si>
    <t>61540954</t>
  </si>
  <si>
    <t>775</t>
  </si>
  <si>
    <t>Podlahy vlysové a parketové</t>
  </si>
  <si>
    <t>420</t>
  </si>
  <si>
    <t>775413220.S</t>
  </si>
  <si>
    <t>Montáž prechodovej lišty priskrutkovaním</t>
  </si>
  <si>
    <t>895486604</t>
  </si>
  <si>
    <t>"307/308, 315/316, 406/407,414/415</t>
  </si>
  <si>
    <t>2,95*4</t>
  </si>
  <si>
    <t>421</t>
  </si>
  <si>
    <t>611990001100.S</t>
  </si>
  <si>
    <t>Lišta prechodová skrutkovacia, šírka 40 mm</t>
  </si>
  <si>
    <t>1496383179</t>
  </si>
  <si>
    <t>11,8*1,01 'Prepočítané koeficientom množstva</t>
  </si>
  <si>
    <t>422</t>
  </si>
  <si>
    <t>998775202.S</t>
  </si>
  <si>
    <t>Presun hmôt pre podlahy vlysové a parketové v objektoch výšky nad 6 do 12 m</t>
  </si>
  <si>
    <t>63376882</t>
  </si>
  <si>
    <t>776</t>
  </si>
  <si>
    <t>Podlahy povlakové</t>
  </si>
  <si>
    <t>423</t>
  </si>
  <si>
    <t>776200811.S</t>
  </si>
  <si>
    <t>Odstránenie povlakových podláh zo schodiskových stupňov lepených -0,0010t</t>
  </si>
  <si>
    <t>225047413</t>
  </si>
  <si>
    <t>"b18</t>
  </si>
  <si>
    <t>1,08*(0,187+0,265)*16*3</t>
  </si>
  <si>
    <t>424</t>
  </si>
  <si>
    <t>776511810.S</t>
  </si>
  <si>
    <t>Odstránenie povlakových podláh z nášľapnej plochy lepených bez podložky,  -0,00100t</t>
  </si>
  <si>
    <t>1873995359</t>
  </si>
  <si>
    <t>"b13</t>
  </si>
  <si>
    <t>2,825*4,885</t>
  </si>
  <si>
    <t>4,885*2,825*2</t>
  </si>
  <si>
    <t>425</t>
  </si>
  <si>
    <t>776511820.S</t>
  </si>
  <si>
    <t>Odstránenie povlakových podláh z nášľapnej plochy lepených s podložkou,  -0,00100t</t>
  </si>
  <si>
    <t>1985231741</t>
  </si>
  <si>
    <t>"205" 7,25</t>
  </si>
  <si>
    <t>"206" 12,25</t>
  </si>
  <si>
    <t>"207" 16,15</t>
  </si>
  <si>
    <t>"211" 10,6"</t>
  </si>
  <si>
    <t>"212" 12,25</t>
  </si>
  <si>
    <t>"213" 16,15</t>
  </si>
  <si>
    <t>"302" 11,6</t>
  </si>
  <si>
    <t>"305" 12,25</t>
  </si>
  <si>
    <t>"306" 16,15</t>
  </si>
  <si>
    <t>"307" 19,9</t>
  </si>
  <si>
    <t>"308" 10,85</t>
  </si>
  <si>
    <t>"309"13,2</t>
  </si>
  <si>
    <t>"313" 11,6</t>
  </si>
  <si>
    <t>"316" 12,25</t>
  </si>
  <si>
    <t>"317" 16,15</t>
  </si>
  <si>
    <t>"318" 10,85</t>
  </si>
  <si>
    <t>"319" 19,8</t>
  </si>
  <si>
    <t>"402" 11,6</t>
  </si>
  <si>
    <t>"405" 12,25</t>
  </si>
  <si>
    <t>"406" 16,15</t>
  </si>
  <si>
    <t>"407" 19,9</t>
  </si>
  <si>
    <t>"408" 10,85</t>
  </si>
  <si>
    <t>"409"13,2</t>
  </si>
  <si>
    <t>"413" 11,6</t>
  </si>
  <si>
    <t>"416" 12,25</t>
  </si>
  <si>
    <t>"417" 16,15</t>
  </si>
  <si>
    <t>"418" 10,85</t>
  </si>
  <si>
    <t>"419" 19,8</t>
  </si>
  <si>
    <t>b18</t>
  </si>
  <si>
    <t>426</t>
  </si>
  <si>
    <t>776411000.S</t>
  </si>
  <si>
    <t>Lepenie podlahových líšt soklových</t>
  </si>
  <si>
    <t>226214116</t>
  </si>
  <si>
    <t>"207" 2*(4,45+2,05)-0,9*3-0,7</t>
  </si>
  <si>
    <t>"210" 2*(3,45+4,675)-0,725-0,9+0,3*2</t>
  </si>
  <si>
    <t>"212" 2*(3,65+3,575)-0,9*4</t>
  </si>
  <si>
    <t>"215" 2*(3,8+4,45)-0,9-0,725+0,3*2</t>
  </si>
  <si>
    <t>"305" 2*(3,65+3,95)-0,9*5</t>
  </si>
  <si>
    <t>"308" 2*3,475+4,45+1,5-0,725+0,3*2</t>
  </si>
  <si>
    <t>"309" 2*(3,45+5,775)-0,725-0,8+0,3*2</t>
  </si>
  <si>
    <t>"310" 2*(2,625+4,125)-0,9-0,725+0,3*2</t>
  </si>
  <si>
    <t>"313" 2*(3,65+3,95)-0,9*5</t>
  </si>
  <si>
    <t>"316" 2*3,475+4,45+1,5-0,725+0,3*2</t>
  </si>
  <si>
    <t>" 317" 2*(2,625+4,125)-0,9-0,725+0,3*2</t>
  </si>
  <si>
    <t>"318" 2*(3,45+5,775)-0,9-0,725+0,3*2</t>
  </si>
  <si>
    <t>"404" 2*(3,65+3,95)-0,9*5</t>
  </si>
  <si>
    <t>"407" 2*3,475+4,45+1,5-0,725+0,3*2</t>
  </si>
  <si>
    <t>"408" 2*(3,45+5,775)-0,725-0,8+0,3*2</t>
  </si>
  <si>
    <t>"409" 2*(2,625+4,125)-0,9-0,725+0,3*2</t>
  </si>
  <si>
    <t>"412" 2*(3,65+3,95)-0,9*5</t>
  </si>
  <si>
    <t>"415" 12*3,475+4,45+1,5-0,725+0,3*2</t>
  </si>
  <si>
    <t>"416" 2*(2,625+4,125)-0,9-0,725+0,3*2</t>
  </si>
  <si>
    <t>"417" 2*(3,45+5,775)-0,9-0,725+0,3*2</t>
  </si>
  <si>
    <t>427</t>
  </si>
  <si>
    <t>283410017900</t>
  </si>
  <si>
    <t xml:space="preserve">Soklová PVC lišta </t>
  </si>
  <si>
    <t>291842568</t>
  </si>
  <si>
    <t>299,6*1,01 'Prepočítané koeficientom množstva</t>
  </si>
  <si>
    <t>428</t>
  </si>
  <si>
    <t>776560010.S</t>
  </si>
  <si>
    <t>Lepenie povlakových podláh z prírodného linolea</t>
  </si>
  <si>
    <t>-113593548</t>
  </si>
  <si>
    <t>"p11</t>
  </si>
  <si>
    <t>"309" 19,9</t>
  </si>
  <si>
    <t>"317" 10,85</t>
  </si>
  <si>
    <t>"408" 19,9</t>
  </si>
  <si>
    <t>429</t>
  </si>
  <si>
    <t>284140000801</t>
  </si>
  <si>
    <t>Podlaha linoleum , hrúbka 3,2 mm, trieda záťaže 34 (napr.FORBO MARMOLEUM REAL)</t>
  </si>
  <si>
    <t>1300587234</t>
  </si>
  <si>
    <t>290,25*1,03 'Prepočítané koeficientom množstva</t>
  </si>
  <si>
    <t>430</t>
  </si>
  <si>
    <t>998776202.S</t>
  </si>
  <si>
    <t>Presun hmôt pre podlahy povlakové v objektoch výšky nad 6 do 12 m</t>
  </si>
  <si>
    <t>859122749</t>
  </si>
  <si>
    <t>777</t>
  </si>
  <si>
    <t>Podlahy syntetické</t>
  </si>
  <si>
    <t>431</t>
  </si>
  <si>
    <t>777610015.R</t>
  </si>
  <si>
    <t>Epoxidový náter na betón dvojnásobný, dvojzložkový, ASODUR V360W SCHOMBURG</t>
  </si>
  <si>
    <t>1971027984</t>
  </si>
  <si>
    <t>"p1</t>
  </si>
  <si>
    <t>20,8*3</t>
  </si>
  <si>
    <t>432</t>
  </si>
  <si>
    <t>998777202.S</t>
  </si>
  <si>
    <t>Presun hmôt pre podlahy syntetické v objektoch výšky nad 6 do 12 m</t>
  </si>
  <si>
    <t>1305131189</t>
  </si>
  <si>
    <t>781</t>
  </si>
  <si>
    <t>Obklady</t>
  </si>
  <si>
    <t>433</t>
  </si>
  <si>
    <t>781445210</t>
  </si>
  <si>
    <t>Montáž obkladov vnútor. stien z obkladačiek kladených do tmelu flexibilného veľ. 300x300 mm</t>
  </si>
  <si>
    <t>1591206564</t>
  </si>
  <si>
    <t>"204" (2,6+0,6)*1,5</t>
  </si>
  <si>
    <t>"209" (2*0,8+3,15)*0,6</t>
  </si>
  <si>
    <t>"214" (2*0,8+3,15)*1,3</t>
  </si>
  <si>
    <t>"307" (2*0,8+3,15)*1,3</t>
  </si>
  <si>
    <t>"315" (2*0,8+3,15)*1,3</t>
  </si>
  <si>
    <t>"406" (2*0,8+3,15)*1,3</t>
  </si>
  <si>
    <t>"414"  (2*0,8+3,15)*1,3</t>
  </si>
  <si>
    <t>434</t>
  </si>
  <si>
    <t>597740000901</t>
  </si>
  <si>
    <t>Obkladačky  keramické  lxv 300x300 mm</t>
  </si>
  <si>
    <t>-876769522</t>
  </si>
  <si>
    <t>obkl*1,02</t>
  </si>
  <si>
    <t>435</t>
  </si>
  <si>
    <t>781491111.R</t>
  </si>
  <si>
    <t>D+M plastových profilov pre obklad do tmelu - roh steny</t>
  </si>
  <si>
    <t>1896192742</t>
  </si>
  <si>
    <t>436</t>
  </si>
  <si>
    <t>998781202.S</t>
  </si>
  <si>
    <t>Presun hmôt pre obklady keramické v objektoch výšky nad 6 do 12 m</t>
  </si>
  <si>
    <t>213599380</t>
  </si>
  <si>
    <t>783</t>
  </si>
  <si>
    <t>Nátery</t>
  </si>
  <si>
    <t>437</t>
  </si>
  <si>
    <t>783201812.S</t>
  </si>
  <si>
    <t>Odstránenie starých náterov z kovových stavebných doplnkových konštrukcií oceľovou kefou</t>
  </si>
  <si>
    <t>428854393</t>
  </si>
  <si>
    <t>"nz1"</t>
  </si>
  <si>
    <t>1,2*0,45</t>
  </si>
  <si>
    <t>0,8*0,9</t>
  </si>
  <si>
    <t>"nz</t>
  </si>
  <si>
    <t>(2,5*5+0,665*4+1,08)*1,0</t>
  </si>
  <si>
    <t>sn</t>
  </si>
  <si>
    <t>438</t>
  </si>
  <si>
    <t>783225100.S</t>
  </si>
  <si>
    <t>Nátery kov.stav.doplnk.konštr. syntetické na vzduchu schnúce dvojnás. 1x s emailov. - 105µm</t>
  </si>
  <si>
    <t>-757768056</t>
  </si>
  <si>
    <t>"nové nátery</t>
  </si>
  <si>
    <t>"zárubne" (0,9+1,97*2)*0,25*29</t>
  </si>
  <si>
    <t>(0,7+1,97*2)*0,25*1</t>
  </si>
  <si>
    <t>"oprava starých náterov "sn</t>
  </si>
  <si>
    <t>439</t>
  </si>
  <si>
    <t>783602825.S</t>
  </si>
  <si>
    <t>Odstránenie starých náterov zo stolárskych výrobkov opálením s obrúsením, stien</t>
  </si>
  <si>
    <t>1566838903</t>
  </si>
  <si>
    <t>(2,5*5+0,665*4+1,08)*(0,04+0,05)*2</t>
  </si>
  <si>
    <t>440</t>
  </si>
  <si>
    <t>783624200.S</t>
  </si>
  <si>
    <t>Nátery stolárskych výrobkov syntetické dvojnásobné 1x s emailovaním a 1x plným tmelením</t>
  </si>
  <si>
    <t>-1492494300</t>
  </si>
  <si>
    <t>441</t>
  </si>
  <si>
    <t>783782404.S</t>
  </si>
  <si>
    <t>Nátery tesárskych konštrukcií, povrchová impregnácia proti drevokaznému hmyzu, hubám a plesniam, jednonásobná</t>
  </si>
  <si>
    <t>-471371407</t>
  </si>
  <si>
    <t>3,025*3*(0,12+0,10)*2</t>
  </si>
  <si>
    <t>442</t>
  </si>
  <si>
    <t>783894612</t>
  </si>
  <si>
    <t>Náter farbami ekologickými riediteľnými vodou SADAKRINOM bielym pre náter sadrokartón. stropov 2x</t>
  </si>
  <si>
    <t>-641403633</t>
  </si>
  <si>
    <t>443</t>
  </si>
  <si>
    <t>783894622</t>
  </si>
  <si>
    <t>Náter farbami ekologickými riediteľnými vodou SADAKRINOM pre náter sadrokartón. stien 2x</t>
  </si>
  <si>
    <t>-1533465626</t>
  </si>
  <si>
    <t>"úprava E</t>
  </si>
  <si>
    <t>"205" (2,0+1,6)*0,65</t>
  </si>
  <si>
    <t>"202" (2,15+1,6)*2,65-0,9*1,97*2</t>
  </si>
  <si>
    <t>"207" (0,35+0,775)*2,65</t>
  </si>
  <si>
    <t>"212" (2,3+3,65)*2,65-0,9*1,97*3</t>
  </si>
  <si>
    <t>"213" (2,45+1,95+0,8)*0,65</t>
  </si>
  <si>
    <t>"214" (2,725+4,45)*2,65-0,9*1,97</t>
  </si>
  <si>
    <t>"215" (3,8+4,45)*2,65-0,9*1,97</t>
  </si>
  <si>
    <t>"305" (3,65+2,3)*2,65-0,9*1,97*2</t>
  </si>
  <si>
    <t>"306" (2,45+1,95+0,8)*0,65</t>
  </si>
  <si>
    <t>"307/308" (6,225+1,5*2)*2,65-0,9*1,97</t>
  </si>
  <si>
    <t>"313" (2,3+3,65)*2,65-0,9*1,97*2</t>
  </si>
  <si>
    <t>"314" (2,45+1,95+0,8)*0,65</t>
  </si>
  <si>
    <t>"315/316" (6,225+1,5*2)*2,65-0,9*1,97</t>
  </si>
  <si>
    <t>"404" (3,65+2,3)*2,65-0,9*1,97*2</t>
  </si>
  <si>
    <t>"405" (2,45+1,95+0,8)*0,65</t>
  </si>
  <si>
    <t>"406/407" (6,225+1,5*2)*2,65-0,9*1,97</t>
  </si>
  <si>
    <t>"412" (2,3+3,65)*2,65-0,9*1,97*2</t>
  </si>
  <si>
    <t>"413" (2,45+1,95+0,8)*0,65</t>
  </si>
  <si>
    <t>"414/415" (6,225+1,5*2)*2,65-0,9*1,97</t>
  </si>
  <si>
    <t>784</t>
  </si>
  <si>
    <t>Maľby</t>
  </si>
  <si>
    <t>444</t>
  </si>
  <si>
    <t>784402801.S</t>
  </si>
  <si>
    <t>Odstránenie malieb oškrabaním, výšky do 3,80 m, -0,0003 t</t>
  </si>
  <si>
    <t>-900399555</t>
  </si>
  <si>
    <t>445</t>
  </si>
  <si>
    <t>784410100.S</t>
  </si>
  <si>
    <t>Penetrovanie jednonásobné jemnozrnných podkladov výšky do 3,80 m</t>
  </si>
  <si>
    <t>560314145</t>
  </si>
  <si>
    <t>astrop+asteny+csteny</t>
  </si>
  <si>
    <t>446</t>
  </si>
  <si>
    <t>784452371</t>
  </si>
  <si>
    <t>Maľby z maliarskych zmesí Primalex Polar, ručne nanášané tónované dvojnásobné na jemnozrnný podklad výšky do 3,80 m</t>
  </si>
  <si>
    <t>443660248</t>
  </si>
  <si>
    <t>793</t>
  </si>
  <si>
    <t>Zariadenia práčovní a čistiarní</t>
  </si>
  <si>
    <t>447</t>
  </si>
  <si>
    <t>793331103.R</t>
  </si>
  <si>
    <t>Demontáž zariadenia práčovne</t>
  </si>
  <si>
    <t>sbr</t>
  </si>
  <si>
    <t>211797469</t>
  </si>
  <si>
    <t>"b21" 1</t>
  </si>
  <si>
    <t>448</t>
  </si>
  <si>
    <t>793141111.S</t>
  </si>
  <si>
    <t>Montáž práčky elektrickej ručnej automatickej s obsahom do 8 kg</t>
  </si>
  <si>
    <t>-1349766845</t>
  </si>
  <si>
    <t>449</t>
  </si>
  <si>
    <t>345000000001</t>
  </si>
  <si>
    <t>Práčka Whirpool 8 kg AWG 812 S/PRO</t>
  </si>
  <si>
    <t>-1844911314</t>
  </si>
  <si>
    <t>450</t>
  </si>
  <si>
    <t>793341101.S</t>
  </si>
  <si>
    <t>Montáž sušiarne a sušiča elektrického s obsahom do 8 kg</t>
  </si>
  <si>
    <t>-2003188772</t>
  </si>
  <si>
    <t>451</t>
  </si>
  <si>
    <t>345000000002</t>
  </si>
  <si>
    <t>Sušička Whirpool 8 kg AWZ 8HPS/PRO</t>
  </si>
  <si>
    <t>1895570577</t>
  </si>
  <si>
    <t>452</t>
  </si>
  <si>
    <t>793531111.R</t>
  </si>
  <si>
    <t>Montáž stola na žehlenie</t>
  </si>
  <si>
    <t>1501386176</t>
  </si>
  <si>
    <t>453</t>
  </si>
  <si>
    <t>553000000004</t>
  </si>
  <si>
    <t xml:space="preserve">Profesionálny stôl na žehlenie Fagor MPA </t>
  </si>
  <si>
    <t>1293550638</t>
  </si>
  <si>
    <t>454</t>
  </si>
  <si>
    <t>793741201.S</t>
  </si>
  <si>
    <t>Montáž stroja elektrického pre chemické čistenie s obsahom vyvíjačov pary</t>
  </si>
  <si>
    <t>-563031098</t>
  </si>
  <si>
    <t>455</t>
  </si>
  <si>
    <t>345000000003</t>
  </si>
  <si>
    <t>Elektrický generátor pary Fagor BETA-3</t>
  </si>
  <si>
    <t>2082968715</t>
  </si>
  <si>
    <t>456</t>
  </si>
  <si>
    <t>791741108.S</t>
  </si>
  <si>
    <t>Montáž pracovného stola</t>
  </si>
  <si>
    <t>1186143529</t>
  </si>
  <si>
    <t>457</t>
  </si>
  <si>
    <t>553000000005</t>
  </si>
  <si>
    <t>Pracovný stôl nerezový 2000x800x800mm T-ASJ-1</t>
  </si>
  <si>
    <t>-756062594</t>
  </si>
  <si>
    <t>Práce a dodávky M</t>
  </si>
  <si>
    <t>21-M</t>
  </si>
  <si>
    <t>Elektromontáže</t>
  </si>
  <si>
    <t>458</t>
  </si>
  <si>
    <t>210192721</t>
  </si>
  <si>
    <t>Označovací štítok pre prístroje - nadpis v rozvádzačoch vrátane popisu skrutkovaný</t>
  </si>
  <si>
    <t>2134859839</t>
  </si>
  <si>
    <t>459</t>
  </si>
  <si>
    <t>548230000901</t>
  </si>
  <si>
    <t xml:space="preserve">Výstražný štítok </t>
  </si>
  <si>
    <t>-2051333281</t>
  </si>
  <si>
    <t>22-M</t>
  </si>
  <si>
    <t>Montáže oznamovacích a zabezpečovacích zariadení</t>
  </si>
  <si>
    <t>460</t>
  </si>
  <si>
    <t>229730132.R</t>
  </si>
  <si>
    <t>Demontáž satelitnej antény,</t>
  </si>
  <si>
    <t>-1947359960</t>
  </si>
  <si>
    <t>"b24" 3</t>
  </si>
  <si>
    <t>HZS</t>
  </si>
  <si>
    <t>Hodinové zúčtovacie sadzby</t>
  </si>
  <si>
    <t>462</t>
  </si>
  <si>
    <t>HZS000111</t>
  </si>
  <si>
    <t>Stavebno montážne práce menej náročne, pomocné alebo manupulačné (Tr 1) v rozsahu viac ako 8 hodín</t>
  </si>
  <si>
    <t>hod</t>
  </si>
  <si>
    <t>512</t>
  </si>
  <si>
    <t>-1308244440</t>
  </si>
  <si>
    <t>"vysekanie drážok, rýh , výklenkov a prestupov pre rozvody inštalácií</t>
  </si>
  <si>
    <t>"nepredvídané, resp.nešpecifikované drobné búracie a demontážne práce</t>
  </si>
  <si>
    <t>80+40</t>
  </si>
  <si>
    <t>VRN</t>
  </si>
  <si>
    <t>Vedľajšie rozpočtové náklady</t>
  </si>
  <si>
    <t>VRN06</t>
  </si>
  <si>
    <t>Zariadenie staveniska</t>
  </si>
  <si>
    <t>463</t>
  </si>
  <si>
    <t>000600011</t>
  </si>
  <si>
    <t xml:space="preserve">Zariadenie staveniska </t>
  </si>
  <si>
    <t>1024</t>
  </si>
  <si>
    <t>1309509581</t>
  </si>
  <si>
    <t>IV. - Zdravotechnika</t>
  </si>
  <si>
    <t xml:space="preserve">Ing. Róbert Nagy </t>
  </si>
  <si>
    <t xml:space="preserve">HSV - Práce a dodávky HSV   </t>
  </si>
  <si>
    <t xml:space="preserve">    1 - Zemné práce   </t>
  </si>
  <si>
    <t xml:space="preserve">    3 - Zvislé a kompletné konštrukcie   </t>
  </si>
  <si>
    <t xml:space="preserve">    4 - Vodorovné konštrukcie   </t>
  </si>
  <si>
    <t xml:space="preserve">    6 - Úpravy povrchov, podlahy, osadenie   </t>
  </si>
  <si>
    <t xml:space="preserve">    9 - Ostatné konštrukcie a práce-búranie   </t>
  </si>
  <si>
    <t xml:space="preserve">    99 - Presun hmôt HSV   </t>
  </si>
  <si>
    <t xml:space="preserve">PSV - Práce a dodávky PSV   </t>
  </si>
  <si>
    <t xml:space="preserve">    711 - Izolácie proti vode a vlhkosti   </t>
  </si>
  <si>
    <t xml:space="preserve">    712 - Izolácie striech, povlakové krytiny   </t>
  </si>
  <si>
    <t xml:space="preserve">    713 - Izolácie tepelné   </t>
  </si>
  <si>
    <t xml:space="preserve">    721 - Zdravotechnika - vnútorná kanalizácia   </t>
  </si>
  <si>
    <t xml:space="preserve">    722 - Zdravotechnika - vnútorný vodovod   </t>
  </si>
  <si>
    <t xml:space="preserve">    725 - Zdravotechnika - zariaďovacie predmety   </t>
  </si>
  <si>
    <t xml:space="preserve">    732 - Ústredné kúrenie - strojovne   </t>
  </si>
  <si>
    <t xml:space="preserve">    734 - Ústredné kúrenie, armatúry.   </t>
  </si>
  <si>
    <t xml:space="preserve">    767 - Konštrukcie doplnkové kovové   </t>
  </si>
  <si>
    <t xml:space="preserve">Práce a dodávky HSV   </t>
  </si>
  <si>
    <t xml:space="preserve">Zemné práce   </t>
  </si>
  <si>
    <t>139711101</t>
  </si>
  <si>
    <t>162201101</t>
  </si>
  <si>
    <t>Vodorovné premiestnenie výkopku z horniny 1-4 do 20m</t>
  </si>
  <si>
    <t>167101101</t>
  </si>
  <si>
    <t>171201201</t>
  </si>
  <si>
    <t>Uloženie sypaniny na skládky do 100 m3</t>
  </si>
  <si>
    <t>171209002</t>
  </si>
  <si>
    <t>174101102</t>
  </si>
  <si>
    <t>583310001200</t>
  </si>
  <si>
    <t>Kamenivo ťažené hrubé frakcia 8-16 mm, STN EN 12620 + A1</t>
  </si>
  <si>
    <t>175101102</t>
  </si>
  <si>
    <t>Obsyp potrubia sypaninou z vhodných hornín 1 až 4 s prehodením sypaniny</t>
  </si>
  <si>
    <t>583310000500</t>
  </si>
  <si>
    <t>Kamenivo ťažené drobné frakcia 0-2 mm, STN EN 13 043</t>
  </si>
  <si>
    <t xml:space="preserve">Zvislé a kompletné konštrukcie   </t>
  </si>
  <si>
    <t>310236241</t>
  </si>
  <si>
    <t>Zamurovanie otvoru s plochou do 0,09 m2 v murive nadzákladného tehlami do 300 mm</t>
  </si>
  <si>
    <t xml:space="preserve">Vodorovné konštrukcie   </t>
  </si>
  <si>
    <t>411387531</t>
  </si>
  <si>
    <t>Zabetónov. otvoru s plochou do 0, 25 m2, v stropoch zo železobetónu a tvárnicových a v klenbách</t>
  </si>
  <si>
    <t>411387531.001</t>
  </si>
  <si>
    <t>Zriadenie prestupu cez strešnú konštrukciu - komplet  (dodávka a montáž)</t>
  </si>
  <si>
    <t>kpl</t>
  </si>
  <si>
    <t>451573111</t>
  </si>
  <si>
    <t>Lôžko pod potrubie, stoky a drobné objekty, v otvorenom výkope z piesku a štrkopiesku do 63 mm</t>
  </si>
  <si>
    <t xml:space="preserve">Úpravy povrchov, podlahy, osadenie   </t>
  </si>
  <si>
    <t>611401111</t>
  </si>
  <si>
    <t>Omietka jednotlivých malých plôch na stropoch akoukoľvek maltou s plochou jednotlivo do 0, 09 m2</t>
  </si>
  <si>
    <t>612401191</t>
  </si>
  <si>
    <t>Omietka jednotlivých malých plôch vnútorných stien akoukoľvek maltou do 0, 09 m2</t>
  </si>
  <si>
    <t>612403399</t>
  </si>
  <si>
    <t>Hrubá výplň rýh na stenách akoukoľvek maltou, akejkoľvek šírky ryhy</t>
  </si>
  <si>
    <t>631312141</t>
  </si>
  <si>
    <t>631571111</t>
  </si>
  <si>
    <t>Doplnenie násypu pieskom s ubitím a urovnaním povrchu násypu</t>
  </si>
  <si>
    <t>632451411</t>
  </si>
  <si>
    <t>Doplnenie cementového poteru s plochou jednotlivo (s dodaním hmôt) do 4 m2 a hr. do 10 mm</t>
  </si>
  <si>
    <t xml:space="preserve">Ostatné konštrukcie a práce-búranie   </t>
  </si>
  <si>
    <t>965042141</t>
  </si>
  <si>
    <t>Búranie podkladov pod dlažby, liatych dlažieb a mazanín,betón alebo liaty asfalt hr.do 100 mm, plochy nad 4 m2 -2,20000t</t>
  </si>
  <si>
    <t>965081812</t>
  </si>
  <si>
    <t>969011121</t>
  </si>
  <si>
    <t>Vybúranie vodovodného vedenia DN do 52 mm,  -0,01300t</t>
  </si>
  <si>
    <t>969021111</t>
  </si>
  <si>
    <t>Vybúranie kanalizačného potrubia DN do 100 mm,  -0,03700t</t>
  </si>
  <si>
    <t>969021121</t>
  </si>
  <si>
    <t>Vybúranie kanalizačného potrubia DN do 200 mm,  -0,06300t</t>
  </si>
  <si>
    <t>971033331</t>
  </si>
  <si>
    <t>Vybúranie otvoru v murive tehl. plochy do 0,09 m2 hr. do 150 mm,  -0,02600t</t>
  </si>
  <si>
    <t>971033351</t>
  </si>
  <si>
    <t>Vybúranie otvoru v murive tehl. plochy do 0,09 m2 hr. do 450 mm,  -0,08000t</t>
  </si>
  <si>
    <t>972054241</t>
  </si>
  <si>
    <t>Vybúranie otvoru v stropoch a klenbách železob. plochy do 0,09 m2, hr. nad 120 mm,  -0,03200t</t>
  </si>
  <si>
    <t>972056013</t>
  </si>
  <si>
    <t>Jadrové vrty diamantovými korunkami do D 140 mm do stropov - železobetónových -0,00037t</t>
  </si>
  <si>
    <t>972056016</t>
  </si>
  <si>
    <t>Jadrové vrty diamantovými korunkami do D 170 mm do stropov - železobetónových -0,00054t</t>
  </si>
  <si>
    <t>972056018</t>
  </si>
  <si>
    <t>Jadrové vrty diamantovými korunkami do D 200 mm do stropov - železobetónových -0,00075t</t>
  </si>
  <si>
    <t>973031151</t>
  </si>
  <si>
    <t>973031324</t>
  </si>
  <si>
    <t>Vysekanie v murive z tehál kapsy plochy do 0,10 m2, hĺbky do 150 mm,  -0,01500t</t>
  </si>
  <si>
    <t>974031153</t>
  </si>
  <si>
    <t>Vysekávanie rýh v akomkoľvek murive tehlovom na akúkoľvek maltu do hĺbky 100 mm a š. do 100 mm,  -0,01800t</t>
  </si>
  <si>
    <t>974031154</t>
  </si>
  <si>
    <t>Vysekávanie rýh v akomkoľvek murive tehlovom na akúkoľvek maltu do hĺbky 100 mm a š. do 150 mm,  -0,02700t</t>
  </si>
  <si>
    <t>974031157</t>
  </si>
  <si>
    <t>Vysekávanie rýh v akomkoľvek murive tehlovom na akúkoľvek maltu do hĺbky 100 mm a š. nad 200 mm,  -0,05400t</t>
  </si>
  <si>
    <t>974083102</t>
  </si>
  <si>
    <t>Rezanie betónových mazanín existujúcich nevystužených hĺbky nad 50 do 100 mm</t>
  </si>
  <si>
    <t>979081111</t>
  </si>
  <si>
    <t>979081121</t>
  </si>
  <si>
    <t>Odvoz sutiny a vybúraných hmôt na skládku za každý ďalší 1 km</t>
  </si>
  <si>
    <t>979082111</t>
  </si>
  <si>
    <t>979089012</t>
  </si>
  <si>
    <t>Poplatok za skladovanie - betón, tehly, dlaždice (17 01 ), ostatné</t>
  </si>
  <si>
    <t xml:space="preserve">Presun hmôt HSV   </t>
  </si>
  <si>
    <t>999281111</t>
  </si>
  <si>
    <t xml:space="preserve">Práce a dodávky PSV   </t>
  </si>
  <si>
    <t xml:space="preserve">Izolácie proti vode a vlhkosti   </t>
  </si>
  <si>
    <t>711133005</t>
  </si>
  <si>
    <t>Zhotovenie izolácie proti zemnej vlhkosti PVC fóliou položenou voľne na vodorovnej ploche s naleptaním spoju</t>
  </si>
  <si>
    <t>283220000300</t>
  </si>
  <si>
    <t>Hydroizolačná fólia PVC-P FATRAFOL 803, hr. 1,5 mm, š. 1,3 m, izolácia základov proti zemnej vlhkosti, tlakovej vode, radónu, hnedá, FATRA IZOLFA</t>
  </si>
  <si>
    <t>998711201</t>
  </si>
  <si>
    <t>Presun hmôt pre izoláciu proti vode v objektoch výšky do 6 m</t>
  </si>
  <si>
    <t xml:space="preserve">Izolácie striech, povlakové krytiny   </t>
  </si>
  <si>
    <t>712300831</t>
  </si>
  <si>
    <t>712370110</t>
  </si>
  <si>
    <t>Zhotovenie povlakovej krytiny striech plochých do 10° PVC-P fóliou natavením do asfaltového podkladu so zváraním spoju</t>
  </si>
  <si>
    <t>283220001900</t>
  </si>
  <si>
    <t>Hydroizolačná fólia PVC-P FATRAFOL 807, hr. 2,6 mm, š. 1,3 m, s podkladnou vrstvou z netkanej textílie PES, izolácia pre lepené systémy, farba sivá, FATRA IZOLFA</t>
  </si>
  <si>
    <t>998712202</t>
  </si>
  <si>
    <t xml:space="preserve">Izolácie tepelné   </t>
  </si>
  <si>
    <t>713482111</t>
  </si>
  <si>
    <t>Montáž trubíc z PE, hr.do 10 mm,vnút.priemer do 38 mm</t>
  </si>
  <si>
    <t>283310001100</t>
  </si>
  <si>
    <t>Izolačná PE trubica TUBOLIT DG 18x9 mm (d potrubia x hr. izolácie), nadrezaná, AZ FLEX</t>
  </si>
  <si>
    <t>283310001300</t>
  </si>
  <si>
    <t>Izolačná PE trubica TUBOLIT DG 22x9 mm (d potrubia x hr. izolácie), nadrezaná, AZ FLEX</t>
  </si>
  <si>
    <t>283310001500</t>
  </si>
  <si>
    <t>Izolačná PE trubica TUBOLIT DG 28x9 mm (d potrubia x hr. izolácie), nadrezaná, AZ FLEX</t>
  </si>
  <si>
    <t>283310001600</t>
  </si>
  <si>
    <t>Izolačná PE trubica TUBOLIT DG 35x9 mm (d potrubia x hr. izolácie), nadrezaná, AZ FLEX</t>
  </si>
  <si>
    <t>713482112</t>
  </si>
  <si>
    <t>Montáž trubíc z PE, hr.do 10 mm,vnút.priemer 39-70 mm</t>
  </si>
  <si>
    <t>283310001800</t>
  </si>
  <si>
    <t>Izolačná PE trubica TUBOLIT DG 42x9 mm (d potrubia x hr. izolácie), nadrezaná, AZ FLEX</t>
  </si>
  <si>
    <t>713482121</t>
  </si>
  <si>
    <t>Montáž trubíc z PE, hr.15-20 mm,vnút.priemer do 38 mm</t>
  </si>
  <si>
    <t>283310004600</t>
  </si>
  <si>
    <t>Izolačná PE trubica TUBOLIT DG 18x20 mm (d potrubia x hr. izolácie), nadrezaná, AZ FLEX</t>
  </si>
  <si>
    <t>283310004700</t>
  </si>
  <si>
    <t>Izolačná PE trubica TUBOLIT DG 22x20 mm (d potrubia x hr. izolácie), nadrezaná, AZ FLEX</t>
  </si>
  <si>
    <t>283310004800</t>
  </si>
  <si>
    <t>Izolačná PE trubica TUBOLIT DG 28x20 mm (d potrubia x hr. izolácie), nadrezaná, AZ FLEX</t>
  </si>
  <si>
    <t>713530045</t>
  </si>
  <si>
    <t>Tmelenie š/h 20x20 mm v požiarnych deliacich konštrukciách silikónovým protipožiarnym tmelom El90-180, výplň TI</t>
  </si>
  <si>
    <t>449410002700</t>
  </si>
  <si>
    <t>Požiarny silikónový tmel HILTI CP 601S, objem 310 ml</t>
  </si>
  <si>
    <t>631470000100</t>
  </si>
  <si>
    <t>Doska ProRox SL 960, 60x600x1000 mm, technická izolácia z kamennej vlny pre izolovanie nádrží, ROCKWOOL</t>
  </si>
  <si>
    <t>713530810</t>
  </si>
  <si>
    <t>Montáž protipožiarnej manžety na prestup potrubia d 92-125 mm, EI120, z jednej strany</t>
  </si>
  <si>
    <t>449410001200</t>
  </si>
  <si>
    <t>Protipožiarna manžeta HILTI CP 644-110/4", D 110 mm</t>
  </si>
  <si>
    <t>998713202</t>
  </si>
  <si>
    <t xml:space="preserve">Zdravotechnika - vnútorná kanalizácia   </t>
  </si>
  <si>
    <t>721140802</t>
  </si>
  <si>
    <t>Demontáž potrubia z liatinových rúr odpadového alebo dažďového do DN 100,  -0,01492t</t>
  </si>
  <si>
    <t>721140906</t>
  </si>
  <si>
    <t>Oprava odpadového potrubia liatinového vsadenie odbočky do potrubia DN 125</t>
  </si>
  <si>
    <t>721171107</t>
  </si>
  <si>
    <t>Potrubie z PVC - U odpadové ležaté hrdlové D 75x1, 8</t>
  </si>
  <si>
    <t>721171109</t>
  </si>
  <si>
    <t>Potrubie z PVC - U odpadové ležaté hrdlové D 110x2, 2</t>
  </si>
  <si>
    <t>721173203</t>
  </si>
  <si>
    <t>Potrubie z PVC - U odpadné pripájacie D 32x1, 8</t>
  </si>
  <si>
    <t>721173204</t>
  </si>
  <si>
    <t>Potrubie z PVC - U odpadné pripájacie D 40x1, 8</t>
  </si>
  <si>
    <t>721173205</t>
  </si>
  <si>
    <t>Potrubie z PVC - U odpadné pripájacie D 50x1, 8</t>
  </si>
  <si>
    <t>721175015</t>
  </si>
  <si>
    <t>Montáž zápachového uzáveru (sifónu) pre klimatizačné zariadenia</t>
  </si>
  <si>
    <t>721194103</t>
  </si>
  <si>
    <t>Zriadenie prípojky na potrubí vyvedenie a upevnenie odpadových výpustiek D 32x1, 8</t>
  </si>
  <si>
    <t>721194104</t>
  </si>
  <si>
    <t>Zriadenie prípojky na potrubí vyvedenie a upevnenie odpadových výpustiek D 40x1, 8</t>
  </si>
  <si>
    <t>721194105</t>
  </si>
  <si>
    <t>Zriadenie prípojky na potrubí vyvedenie a upevnenie odpadových výpustiek D 50x1, 8</t>
  </si>
  <si>
    <t>721194107</t>
  </si>
  <si>
    <t>Zriadenie prípojky na potrubí vyvedenie a upevnenie odpadových výpustiek D 75x1, 9</t>
  </si>
  <si>
    <t>721194109</t>
  </si>
  <si>
    <t>Zriadenie prípojky na potrubí vyvedenie a upevnenie odpadových výpustiek D 110x2, 3</t>
  </si>
  <si>
    <t>721210823</t>
  </si>
  <si>
    <t>721225205002</t>
  </si>
  <si>
    <t>Montáž zápachovej uzávierky z PVC do DN100</t>
  </si>
  <si>
    <t>551620015600</t>
  </si>
  <si>
    <t>Zápachová uzávierka podomietková UP HL138, DN32, krytka 100x100 mm, prídavná zápachová uzávierka, vetranie a klimatizácia, PP/ABS</t>
  </si>
  <si>
    <t>551620013600</t>
  </si>
  <si>
    <t>Zápachová uzávierka podomietková HL440, DN 40, pračkový sifón, s protizápachovou klapkou, pripojenie hadice 3/4", krytka nerez 160x110 mm, PE</t>
  </si>
  <si>
    <t>551620013200</t>
  </si>
  <si>
    <t>Zápachová uzávierka podomietková HL406, DN 40/50, umývačkový UP sifón, výtokový ventil 1/2", prítok/odtok vody R 1/2" vnútorný závit, spätná klapka a privzdušňovač, krytka nerez 180x100 mm, PE</t>
  </si>
  <si>
    <t>286630024800</t>
  </si>
  <si>
    <t>Podlahový vpust HL310N-3000, (0,67 l/s), vertikálny odtok DN 50/75/110, izolačná príruba, Klick-Klack, rám 121x121 mm, mriežka 115x115 mm, PP/PE/nerez</t>
  </si>
  <si>
    <t>286630034400</t>
  </si>
  <si>
    <t>Balkónový a terasový vpust HL5100TH, DN 75, (2,5 l/s), horizontálny odtok, bitumenová izolácia, nezámrzná protizápachová klapka, mriežka 138x138 mm, PP</t>
  </si>
  <si>
    <t>551620018900.R1</t>
  </si>
  <si>
    <t>Požiarna upchávka  HL840  (montáž do jadr.vrtu 157-177mm)</t>
  </si>
  <si>
    <t>551620019700</t>
  </si>
  <si>
    <t>Pripojovacia manžeta HL201/1, na WC, DN 110, s viacerými tesniacimi manžetami, PE</t>
  </si>
  <si>
    <t>721230099</t>
  </si>
  <si>
    <t>Montáž strešného vtoku pre mPVC izolácie DN 110</t>
  </si>
  <si>
    <t>286630004100</t>
  </si>
  <si>
    <t>Strešný vtok HL62H/1, DN 110, (10,7 l/s), bitúmenová izolácia, vertikálny odtok, záchytný kôš D 180 mm, PP</t>
  </si>
  <si>
    <t>286630011800.R1</t>
  </si>
  <si>
    <t>Protipožiarna upchávka HL870 (montáž do jadr.vrtu 196-216mm)</t>
  </si>
  <si>
    <t>721274103</t>
  </si>
  <si>
    <t>Ventilačné hlavice strešná - plastové DN 100 HL 810</t>
  </si>
  <si>
    <t>429720000600</t>
  </si>
  <si>
    <t>Hlavica vetracia HL810.0, DN 110, materiál PP</t>
  </si>
  <si>
    <t>721290111</t>
  </si>
  <si>
    <t>Ostatné - skúška tesnosti kanalizácie v objektoch vodou do DN 125</t>
  </si>
  <si>
    <t>721290112</t>
  </si>
  <si>
    <t>Ostatné - skúška tesnosti kanalizácie v objektoch vodou DN 150 alebo DN 200</t>
  </si>
  <si>
    <t>721290822</t>
  </si>
  <si>
    <t>Vnútrostav. premiestnenie vybúraných hmôt vnútor. kanal. vodorovne do 100 m z budov vysokých do 12 m</t>
  </si>
  <si>
    <t>998721201</t>
  </si>
  <si>
    <t>Presun hmôt pre vnútornú kanalizáciu v objektoch výšky do 6 m</t>
  </si>
  <si>
    <t xml:space="preserve">Zdravotechnika - vnútorný vodovod   </t>
  </si>
  <si>
    <t>722130801</t>
  </si>
  <si>
    <t>Demontáž potrubia z oceľových rúrok závitových do DN 25,  -0,00213t</t>
  </si>
  <si>
    <t>722130802</t>
  </si>
  <si>
    <t>Demontáž potrubia z oceľových rúrok závitových nad 25 do DN 40,  -0,00497t</t>
  </si>
  <si>
    <t>722130803</t>
  </si>
  <si>
    <t>Demontáž potrubia z oceľových rúrok závitových nad 40 do DN 50,  -0,00670t</t>
  </si>
  <si>
    <t>722130913</t>
  </si>
  <si>
    <t>Oprava vodovodného potrubia závitového prerezanie oceľovej rúrky do DN 25</t>
  </si>
  <si>
    <t>722130916</t>
  </si>
  <si>
    <t>Oprava vodovodného potrubia závitového prerezanie oceľovej rúrky nad 25 do DN 50</t>
  </si>
  <si>
    <t>722161003</t>
  </si>
  <si>
    <t>Vodovodné potrubie z nerezových rúrok spájaných lisovaním D 18 mm</t>
  </si>
  <si>
    <t>722161006</t>
  </si>
  <si>
    <t>Vodovodné potrubie z nerezových rúrok spájaných lisovaním d 22 mm</t>
  </si>
  <si>
    <t>722161009</t>
  </si>
  <si>
    <t>Vodovodné potrubie z nerezových rúrok spájaných lisovaním D 28 mm</t>
  </si>
  <si>
    <t>722161012</t>
  </si>
  <si>
    <t>Vodovodné potrubie z nerezových rúrok spájaných lisovaním D 35 mm</t>
  </si>
  <si>
    <t>722161015</t>
  </si>
  <si>
    <t>Vodovodné potrubie z nerezových rúrok spájaných lisovaním D 42 mm</t>
  </si>
  <si>
    <t>722190401</t>
  </si>
  <si>
    <t>Vyvedenie a upevnenie výpustky DN 15</t>
  </si>
  <si>
    <t>722190402</t>
  </si>
  <si>
    <t>Vyvedenie a upevnenie výpustky DN 20</t>
  </si>
  <si>
    <t>722220121</t>
  </si>
  <si>
    <t>Montáž armatúry závitovej s jedným závitom, nástenka pre batériu G 1/2</t>
  </si>
  <si>
    <t>pár</t>
  </si>
  <si>
    <t>197730078700</t>
  </si>
  <si>
    <t>Nástenka, 1/2"x1/2"FF, PN 10, T = +120 °C, vhodná pre pitnú vodu, mosadz, IVAR</t>
  </si>
  <si>
    <t>722220851</t>
  </si>
  <si>
    <t>Demontáž armatúry závitovej s jedným závitom do G 3/4,  -0,00069t</t>
  </si>
  <si>
    <t>722220861</t>
  </si>
  <si>
    <t>Demontáž armatúry závitovej s dvomi závitmi do G 3/4,  -0,00053t</t>
  </si>
  <si>
    <t>722220862</t>
  </si>
  <si>
    <t>Demontáž armatúry závitovej s dvomi závitmi nad 3/4 do G 5/4,  -0,00123t</t>
  </si>
  <si>
    <t>722220863</t>
  </si>
  <si>
    <t>Demontáž armatúry závitovej s dvomi závitmi G 6/4,  -0,00146t</t>
  </si>
  <si>
    <t>722220866.001</t>
  </si>
  <si>
    <t>Demontáž hydrantovej skrine s výzbrojou</t>
  </si>
  <si>
    <t>722221010</t>
  </si>
  <si>
    <t>Montáž guľového kohúta závitového priameho pre vodu G 1/2</t>
  </si>
  <si>
    <t>722221015</t>
  </si>
  <si>
    <t>Montáž guľového kohúta závitového priameho pre vodu G 3/4</t>
  </si>
  <si>
    <t>722221020</t>
  </si>
  <si>
    <t>Montáž guľového kohúta závitového priameho pre vodu G 1</t>
  </si>
  <si>
    <t>722221025</t>
  </si>
  <si>
    <t>Montáž guľového kohúta závitového priameho pre vodu G 5/4</t>
  </si>
  <si>
    <t>722221030</t>
  </si>
  <si>
    <t>Montáž guľového kohúta závitového priameho pre vodu G 6/4</t>
  </si>
  <si>
    <t>551110013700</t>
  </si>
  <si>
    <t>Guľový uzáver pre vodu Perfecta, 1/2" FF, páčka, niklovaná mosadz, IVAR</t>
  </si>
  <si>
    <t>551110013800</t>
  </si>
  <si>
    <t>Guľový uzáver pre vodu Perfecta, 3/4" FF, páčka, niklovaná mosadz, IVAR</t>
  </si>
  <si>
    <t>551110013900</t>
  </si>
  <si>
    <t>Guľový uzáver pre vodu Perfecta, 1" FF, páčka, niklovaná mosadz, IVAR</t>
  </si>
  <si>
    <t>551110014000</t>
  </si>
  <si>
    <t>Guľový uzáver pre vodu Perfecta, 5/4" FF, páčka, niklovaná mosadz, IVAR</t>
  </si>
  <si>
    <t>551110014100</t>
  </si>
  <si>
    <t>Guľový uzáver pre vodu Perfecta, 6/4" FF, páčka, niklovaná mosadz, IVAR</t>
  </si>
  <si>
    <t>722221082</t>
  </si>
  <si>
    <t>Montáž guľového kohúta vypúšťacieho závitového G 1/2</t>
  </si>
  <si>
    <t>551110011200</t>
  </si>
  <si>
    <t>Guľový uzáver vypúšťací s páčkou, 1/2" M, mosadz, IVAR</t>
  </si>
  <si>
    <t>722221113</t>
  </si>
  <si>
    <t>Montáž guľového kohúta záhradného závitového G 3/4</t>
  </si>
  <si>
    <t>551110011700</t>
  </si>
  <si>
    <t>Guľový uzáver záhradný, 3/4" - 1" M, d 20 mm, páčka, niklovaná mosadz, IVAR</t>
  </si>
  <si>
    <t>722221175</t>
  </si>
  <si>
    <t>Montáž poistného ventilu závitového pre vodu G 3/4</t>
  </si>
  <si>
    <t>48492101440202508tv</t>
  </si>
  <si>
    <t>Poistný ventil pre teplú vodu, IVAR.PV KB  3/4"-1",  Po=8 bar, mosadz</t>
  </si>
  <si>
    <t>722221265</t>
  </si>
  <si>
    <t>Montáž spätného ventilu závitového G 1/2</t>
  </si>
  <si>
    <t>722221270</t>
  </si>
  <si>
    <t>Montáž spätného ventilu závitového G 3/4</t>
  </si>
  <si>
    <t>722221275</t>
  </si>
  <si>
    <t>Montáž spätného ventilu závitového G 1</t>
  </si>
  <si>
    <t>722221285</t>
  </si>
  <si>
    <t>Montáž spätného ventilu závitového G 6/4</t>
  </si>
  <si>
    <t>551110016600</t>
  </si>
  <si>
    <t>Spätný ventil kontrolovateľný, 3/4" FF, PN 16, mosadz, disk plast IVAR</t>
  </si>
  <si>
    <t>551110016500</t>
  </si>
  <si>
    <t>Spätný ventil kontrolovateľný, 1" FF, PN 16, mosadz, disk plast IVAR</t>
  </si>
  <si>
    <t>551110016800</t>
  </si>
  <si>
    <t>Spätný ventil kontrolovateľný, 6/4" FF, PN 16, mosadz, disk plast IVAR</t>
  </si>
  <si>
    <t>551240010700</t>
  </si>
  <si>
    <t>Guľový kohút so zaistením MK 3/4" - príslušenstvo k expanzným nádobám N+NG, C, F, S, S/V, V, REFLEX</t>
  </si>
  <si>
    <t>551280002900.01</t>
  </si>
  <si>
    <t>Termostatický ventil do cirkulácie - Herz 2 4011 01, DN15;  Tmax = 52°C</t>
  </si>
  <si>
    <t>722221365</t>
  </si>
  <si>
    <t>Montáž vodovodného filtra závitového G 3/4</t>
  </si>
  <si>
    <t>722221370</t>
  </si>
  <si>
    <t>Montáž vodovodného filtra závitového G 1</t>
  </si>
  <si>
    <t>722221380</t>
  </si>
  <si>
    <t>Montáž vodovodného filtra závitového G 6/4</t>
  </si>
  <si>
    <t>422010003100</t>
  </si>
  <si>
    <t>Filter závitový, 1", PN 20, mosadz OT 58, IVAR</t>
  </si>
  <si>
    <t>422010003000</t>
  </si>
  <si>
    <t>Filter závitový, 3/4", PN 20, mosadz OT 58, IVAR</t>
  </si>
  <si>
    <t>422010003300</t>
  </si>
  <si>
    <t>Filter závitový, 6/4", PN 20, mosadz OT 58, IVAR</t>
  </si>
  <si>
    <t>722221425</t>
  </si>
  <si>
    <t>Montáž pripojovacej sanitárnej flexi hadice G 3/8</t>
  </si>
  <si>
    <t>552270003700</t>
  </si>
  <si>
    <t>Hadica FLEXI nerezová sanitárna ohybná 3/8" FF, dĺ. 400 mm, pripojovacia do sanitárnych rozvodov, IVAR</t>
  </si>
  <si>
    <t>722229101</t>
  </si>
  <si>
    <t>Montáž ventilu výtok., plavák.,vypúšť.,odvodňov.,kohút.plniaceho,vypúšťacieho PN 0.6, ventilov G 1/2</t>
  </si>
  <si>
    <t>551210009500</t>
  </si>
  <si>
    <t>Ventil odvzdušňovací automatický, 1/2", PN 10, mosadz, IVAR</t>
  </si>
  <si>
    <t>722250005</t>
  </si>
  <si>
    <t>Montáž hydrantového systému s tvarovo stálou hadicou D 25</t>
  </si>
  <si>
    <t>súb.</t>
  </si>
  <si>
    <t>449150003700</t>
  </si>
  <si>
    <t>Hydrantový systém s tvarovo stálou hadicou D 25, hadica 30 m, skriňa 710x710x245 mm, plné dvierka, prúdnica ekv.10</t>
  </si>
  <si>
    <t>722263414</t>
  </si>
  <si>
    <t>Montáž vodomeru závit. jednovtokového suchobežného G 1/2 (3 m3.h-1)</t>
  </si>
  <si>
    <t>388240001100.01</t>
  </si>
  <si>
    <t>Vodomer bytový -  Residia Jet, G 1/2", +30 °C, menovitý prietok Qn 1,5 m3/h</t>
  </si>
  <si>
    <t>388240001200.01</t>
  </si>
  <si>
    <t>Vodomer bytový -  Residia Jet, G 1/2", +90 °C, menovitý prietok Qn 1,5 m3/h</t>
  </si>
  <si>
    <t>722263415</t>
  </si>
  <si>
    <t>Montáž vodomeru závit. jednovtokového suchobežného G 3/4 ( 2 m3.h-1)</t>
  </si>
  <si>
    <t>388212250001017</t>
  </si>
  <si>
    <t>Vodomer Sensus 420 Qn 3,5 m3/h</t>
  </si>
  <si>
    <t>722263417</t>
  </si>
  <si>
    <t>Montáž vodomeru závit. jednovtokového suchobežného G 1 (7 m3.h-1)</t>
  </si>
  <si>
    <t>38821228000106</t>
  </si>
  <si>
    <t>Vodomer Sensus 420 Qn - 6,3 m3/h</t>
  </si>
  <si>
    <t>722290226</t>
  </si>
  <si>
    <t>Tlaková skúška vodovodného potrubia závitového do DN 50</t>
  </si>
  <si>
    <t>722290234</t>
  </si>
  <si>
    <t>Prepláchnutie a dezinfekcia vodovodného potrubia do DN 80</t>
  </si>
  <si>
    <t>722290822</t>
  </si>
  <si>
    <t>Vnútrostav. premiestnenie vybúraných hmôt vnútorný vodovod vodorovne do 100 m z budov vys. do 12 m</t>
  </si>
  <si>
    <t>998722201</t>
  </si>
  <si>
    <t>Presun hmôt pre vnútorný vodovod v objektoch výšky do 6 m</t>
  </si>
  <si>
    <t xml:space="preserve">Zdravotechnika - zariaďovacie predmety   </t>
  </si>
  <si>
    <t>725110811</t>
  </si>
  <si>
    <t>Demontáž záchoda splachovacieho s nádržou alebo s tlakovým splachovačom,  -0,01933t</t>
  </si>
  <si>
    <t>725119308</t>
  </si>
  <si>
    <t>Montáž záchodovej misy kombinovanej s zvislým odpadom</t>
  </si>
  <si>
    <t>642340000600.01</t>
  </si>
  <si>
    <t>Kombinované WC keramické s hlbokým splachovaním, rozmer 360x625 mm, 3/6 l, odpad vodorovný</t>
  </si>
  <si>
    <t>642340000700.01</t>
  </si>
  <si>
    <t>Kombinované WC keramické s hlbokým splachovaním, rozmer 360x625 mm, 3/6 l, odpad zvislý</t>
  </si>
  <si>
    <t>725210821</t>
  </si>
  <si>
    <t>Demontáž umývadiel alebo umývadielok bez výtokovej armatúry,  -0,01946t</t>
  </si>
  <si>
    <t>725219401</t>
  </si>
  <si>
    <t>Montáž umývadla na skrutky do muriva, bez výtokovej armatúry</t>
  </si>
  <si>
    <t>642110002500</t>
  </si>
  <si>
    <t>Umývadlo keramické LYRA PLUS-60, rozmer 600x490x195 mm, biela, JIKA</t>
  </si>
  <si>
    <t>642110002700</t>
  </si>
  <si>
    <t>Umývadlo keramické MIO-64 zdravotné, rozmer 640x550x165 mm, biela, JIKA</t>
  </si>
  <si>
    <t>725220831</t>
  </si>
  <si>
    <t>Demontáž vane liatinovej rohovej,  -0.09510t</t>
  </si>
  <si>
    <t>725241111</t>
  </si>
  <si>
    <t>Montáž - vanička sprchová akrylátová štvorcová 800x800 mm</t>
  </si>
  <si>
    <t>552230000700</t>
  </si>
  <si>
    <t>Kút sprchový CUBITO PURE štvorcový, rozmer 800x800x1950 mm, 6 mm bezpečnostné sklo, JIKA</t>
  </si>
  <si>
    <t>725310828</t>
  </si>
  <si>
    <t>Demontáž drezu jednodielneho bez výtokovej armatúry veľkokuchynskej,  -0,04050t</t>
  </si>
  <si>
    <t>725319112</t>
  </si>
  <si>
    <t>Montáž kuchynských drezov jednoduchých, hranatých, s rozmerom  do 600 x 600 mm, bez výtokových armatúr</t>
  </si>
  <si>
    <t>552310000300</t>
  </si>
  <si>
    <t>Kuchynský drez nerezový BASIC 30 na zapustenie do dosky, 420x510 mm, hĺbka 155 mm, sifón, DEXTRADE</t>
  </si>
  <si>
    <t>55231000350002</t>
  </si>
  <si>
    <t>Umývačka riadu voľne stojaca; Bosch- 4 SMS4EVI14E,   š. 60cm</t>
  </si>
  <si>
    <t>725320822</t>
  </si>
  <si>
    <t>Demontáž drezu dvojitého bez výtokovej armatúry vstavaného v kuchynskej zostave,  -0,01730t</t>
  </si>
  <si>
    <t>725819401</t>
  </si>
  <si>
    <t>Montáž ventilu rohového s pripojovacou rúrkou G 1/2</t>
  </si>
  <si>
    <t>551110020500</t>
  </si>
  <si>
    <t>Ventil rohový, 1/2" - 3/8" Parsek, bez matice, chrómovaná mosadz, IVAR</t>
  </si>
  <si>
    <t>725820810</t>
  </si>
  <si>
    <t>Demontáž batérie drezovej, umývadlovej nástennej,  -0,0026t</t>
  </si>
  <si>
    <t>725840870</t>
  </si>
  <si>
    <t>Demontáž batérie vaňovej, sprchovej nástennej,  -0,00225t</t>
  </si>
  <si>
    <t>725829206</t>
  </si>
  <si>
    <t>Montáž batérie umývadlovej a drezovej stojankovej s mechanickým ovládaním odpadového ventilu</t>
  </si>
  <si>
    <t>551450003600</t>
  </si>
  <si>
    <t>Batéria umývadlová stojanková páková Cubito, rozmer 166x116 mm, s click-clack odpadom, chróm, JIKA</t>
  </si>
  <si>
    <t>551450000500</t>
  </si>
  <si>
    <t>Batéria drezová stojanková páková Mio s výsuvnou sprchou a otočným výtokovým ramienkom, rozmer 417x340 mm, chróm, JIKA</t>
  </si>
  <si>
    <t>725840873</t>
  </si>
  <si>
    <t>Demontáž príslušenstva pre sprchové batérie, držiak na sprchu,  -0,00113t</t>
  </si>
  <si>
    <t>725849201</t>
  </si>
  <si>
    <t>Montáž batérie sprchovej nástennej pákovej, klasickej</t>
  </si>
  <si>
    <t>551450002500</t>
  </si>
  <si>
    <t>Batéria sprchová nástenná páková Lyra, rozteč 150 mm, bez sprchovej sady, chróm, JIKA</t>
  </si>
  <si>
    <t>552260002500</t>
  </si>
  <si>
    <t>Sprchová sada MIO 360711 (ručná sprcha, 5 funkcií, držiak sprchy, sprchová hadica 1,7 m), chróm, JIKA</t>
  </si>
  <si>
    <t>725860820</t>
  </si>
  <si>
    <t>Demontáž jednoduchej  zápachovej uzávierky pre zariaďovacie predmety, umývadlá, drezy, práčky  -0,00085t</t>
  </si>
  <si>
    <t>554420002200.2030</t>
  </si>
  <si>
    <t>Krycie dvierka nerezové  200x300mm (+ kotviaci rám)</t>
  </si>
  <si>
    <t>554420002200.3030</t>
  </si>
  <si>
    <t>Krycie dvierka nerezové  300x300mm (+ kotviaci rám)</t>
  </si>
  <si>
    <t>725590812</t>
  </si>
  <si>
    <t>Vnútrostav. premiestnenie vybúr. hmôt zariaď. predmetov vodorovne do 100 m z budov s výš. do 12 m</t>
  </si>
  <si>
    <t>998725201</t>
  </si>
  <si>
    <t>Presun hmôt pre zariaďovacie predmety v objektoch výšky do 6 m</t>
  </si>
  <si>
    <t>732</t>
  </si>
  <si>
    <t xml:space="preserve">Ústredné kúrenie - strojovne   </t>
  </si>
  <si>
    <t>732331159</t>
  </si>
  <si>
    <t>Montáž expanznej nádoby tlak 10 barov s vymeniteľným vakom objem 100 l</t>
  </si>
  <si>
    <t>484620000300</t>
  </si>
  <si>
    <t>Nádoba expanzná typ Refix DD s vakom 18 l, D 280 mm, v 420 mm, pripojenie G 3/4", 10 bar, biela, REFLEX</t>
  </si>
  <si>
    <t>732491000</t>
  </si>
  <si>
    <t>Montáž cirkulačného čerpadla DN 15 výtlak do 1,4 m</t>
  </si>
  <si>
    <t>426150001000.01</t>
  </si>
  <si>
    <t>Čerpadlo cirkulačné UPS 15-50 N, GRUNDFOS</t>
  </si>
  <si>
    <t>998732202</t>
  </si>
  <si>
    <t>Presun hmôt pre strojovne v objektoch výšky nad 6 m do 12 m</t>
  </si>
  <si>
    <t>734</t>
  </si>
  <si>
    <t xml:space="preserve">Ústredné kúrenie, armatúry.   </t>
  </si>
  <si>
    <t>734209112</t>
  </si>
  <si>
    <t>Montáž závitovej armatúry s 2 závitmi do G 1/2</t>
  </si>
  <si>
    <t>734209114</t>
  </si>
  <si>
    <t>Montáž závitovej armatúry s 2 závitmi G 3/4</t>
  </si>
  <si>
    <t>734209115</t>
  </si>
  <si>
    <t>Montáž závitovej armatúry s 2 závitmi G 1</t>
  </si>
  <si>
    <t>734209116</t>
  </si>
  <si>
    <t>Montáž závitovej armatúry s 2 závitmi G 5/4</t>
  </si>
  <si>
    <t>734209117</t>
  </si>
  <si>
    <t>Montáž závitovej armatúry s 2 závitmi G 6/4</t>
  </si>
  <si>
    <t>734209122</t>
  </si>
  <si>
    <t>Montáž závitovej armatúry s 3 závitmi do G 1/2</t>
  </si>
  <si>
    <t>551190007100.01</t>
  </si>
  <si>
    <t>Trojcestný termostatický zmiešavací ventil - NOVAMIX DN25 (bez spätnej klapky); Tmax= 55°C</t>
  </si>
  <si>
    <t>734261223</t>
  </si>
  <si>
    <t>Závitový medzikus Ve 4300 - priamy G 1/2</t>
  </si>
  <si>
    <t>734261224</t>
  </si>
  <si>
    <t>Závitový medzikus Ve 4300 - priamy G 3/4</t>
  </si>
  <si>
    <t>734261225</t>
  </si>
  <si>
    <t>Závitový medzikus Ve 4300 - priamy G 1</t>
  </si>
  <si>
    <t>734261226</t>
  </si>
  <si>
    <t>Závitový medzikus Ve 4300 - priamy G 5/4</t>
  </si>
  <si>
    <t>734261227</t>
  </si>
  <si>
    <t>Závitový medzikus Ve 4300 - priamy G 6/4</t>
  </si>
  <si>
    <t>734412310</t>
  </si>
  <si>
    <t>Montáž teplomeru technického radiálneho priemer 80 mm dĺžka 50 mm</t>
  </si>
  <si>
    <t>388320002800</t>
  </si>
  <si>
    <t>Teplomer radiálny d 80 mm, pripojenie 1/2" spodné s jímkou dĺžky 50 mm, rozsah 0-120 °C, IVAR</t>
  </si>
  <si>
    <t>734424140</t>
  </si>
  <si>
    <t>Montáž tlakomera radiálneho priemer 63 mm</t>
  </si>
  <si>
    <t>388430003800</t>
  </si>
  <si>
    <t>Manometer radiálny d 63 mm, pripojenie 1/4" spodné, 0-10 bar, IVAR</t>
  </si>
  <si>
    <t>2138735000007</t>
  </si>
  <si>
    <t>Kondenzačná slučka závitova U</t>
  </si>
  <si>
    <t>2138738000005</t>
  </si>
  <si>
    <t>Kohút tlakomerový trojcestný</t>
  </si>
  <si>
    <t>998734203</t>
  </si>
  <si>
    <t>Presun hmôt pre armatúry v objektoch výšky nad 6 do 24 m</t>
  </si>
  <si>
    <t xml:space="preserve">Konštrukcie doplnkové kovové   </t>
  </si>
  <si>
    <t>7679951080010</t>
  </si>
  <si>
    <t>Montáž ostatných typických kovových doplnkových konštrukcií do 5 kg</t>
  </si>
  <si>
    <t>55381500000010</t>
  </si>
  <si>
    <t>Typizované kov. prvky pre uloženie potrubí: tyče, objímky, príchytky</t>
  </si>
  <si>
    <t>998767201</t>
  </si>
  <si>
    <t>Presun hmôt pre kovové stavebné doplnkové konštrukcie v objektoch výšky do 6 m</t>
  </si>
  <si>
    <t>V. - Ústredné vykurovanie</t>
  </si>
  <si>
    <t xml:space="preserve">    731 - Ústredné kúrenie - kotolne   </t>
  </si>
  <si>
    <t xml:space="preserve">    733 - Ústredné kúrenie - rozvodné potrubie   </t>
  </si>
  <si>
    <t xml:space="preserve">    735 - Ústredné kúrenie - vykurovacie telesá   </t>
  </si>
  <si>
    <t xml:space="preserve">M - Práce a dodávky M   </t>
  </si>
  <si>
    <t xml:space="preserve">    21-M - Elektromontáže   </t>
  </si>
  <si>
    <t xml:space="preserve">HZS - Hodinové zúčtovacie sadzby   </t>
  </si>
  <si>
    <t>310235241</t>
  </si>
  <si>
    <t>Zamurovanie otvoru s plochou do 0,0225 m2 v murive nadzákladného tehlami do 300 mm</t>
  </si>
  <si>
    <t>310236251</t>
  </si>
  <si>
    <t>Zamurovanie otvoru s plochou nad 0.0225 do 0,09 m2 v murive nadzákladného tehlami nad 300 do 450 mm</t>
  </si>
  <si>
    <t>971033231</t>
  </si>
  <si>
    <t>Vybúranie otvoru v murive tehl. plochy do 0,0225 m2 hr. do 150 mm,  -0,00400t</t>
  </si>
  <si>
    <t>971033341</t>
  </si>
  <si>
    <t>Vybúranie otvoru v murive tehl. plochy do 0,09 m2 hr. do 300 mm,  -0,05700t</t>
  </si>
  <si>
    <t>974031155</t>
  </si>
  <si>
    <t>Vysekávanie rýh v akomkoľvek murive tehlovom na akúkoľvek maltu do hĺbky 100 mm a š. do 200 mm,  -0,03800t</t>
  </si>
  <si>
    <t>713400842</t>
  </si>
  <si>
    <t>Odstránenie tepelnej izolácie potrubia s konštrukciou vrátane povrchovej úpravy,  -0,04810t</t>
  </si>
  <si>
    <t>283310004900</t>
  </si>
  <si>
    <t>Izolačná PE trubica TUBOLIT DG 35x20 mm (d potrubia x hr. izolácie), nadrezaná, AZ FLEX</t>
  </si>
  <si>
    <t>721175006</t>
  </si>
  <si>
    <t>Montáž PVC potrubia na odvod kondenzátu D 20 mm</t>
  </si>
  <si>
    <t>551620015700.20</t>
  </si>
  <si>
    <t>Gumová hadica záhradná d20</t>
  </si>
  <si>
    <t>998721202</t>
  </si>
  <si>
    <t>998722202</t>
  </si>
  <si>
    <t>731</t>
  </si>
  <si>
    <t xml:space="preserve">Ústredné kúrenie - kotolne   </t>
  </si>
  <si>
    <t>731261070</t>
  </si>
  <si>
    <t>Montáž plynového kotla nástenného kondenzačného vykurovacieho bez zásobníka</t>
  </si>
  <si>
    <t>484120001900.101</t>
  </si>
  <si>
    <t>Plynový kondenzačný kotol  Vaillant  ecoTECpro VU246/5-3 (Q= 6,9-25,5 kW) - obj.č.: 0010024600</t>
  </si>
  <si>
    <t>484120001900.102</t>
  </si>
  <si>
    <t>Ekvitermická regulácia  multiMATIC 700 - obj.č.: 0020171316</t>
  </si>
  <si>
    <t>484120001900.103</t>
  </si>
  <si>
    <t>VR70  - rozširovací modul pre  multiMATIC 700 na dva riadené okruhy - obj.č.: 0020184844</t>
  </si>
  <si>
    <t>484120001900.104</t>
  </si>
  <si>
    <t>VR32  - kaskádový modul pre  multiMATIC 700  - obj.č.: 0020139895</t>
  </si>
  <si>
    <t>484120001900.105</t>
  </si>
  <si>
    <t>Snímač teploty TV pre zásobníky s plastovou koncovkou  - obj.č.: 306257</t>
  </si>
  <si>
    <t>484120001900.201a</t>
  </si>
  <si>
    <t>Modul sensoNET VR921 - internetový komunikačný modul so sieťovým adaptérom  (obj.č.: 0020260962)</t>
  </si>
  <si>
    <t>73136123102</t>
  </si>
  <si>
    <t>Montáž spalinovej cesty priemeru do d150mm</t>
  </si>
  <si>
    <t>484120001900.211</t>
  </si>
  <si>
    <t>Odvod spalín: S1 základna pripojovacia sad pre 2 kotly (obj.č.: 0020042761)</t>
  </si>
  <si>
    <t>sada</t>
  </si>
  <si>
    <t>484120001900.210</t>
  </si>
  <si>
    <t>Odvod spalín: Koaxiálna redukcia d60/100 na d80/125 - obj.č.: 0020147469</t>
  </si>
  <si>
    <t>998731201</t>
  </si>
  <si>
    <t>Presun hmôt pre kotolne umiestnené vo výške (hĺbke) do 6 m</t>
  </si>
  <si>
    <t>998731202</t>
  </si>
  <si>
    <t>Presun hmôt pre kotolne umiestnené vo výške (hĺbke) nad 6 do 12 m</t>
  </si>
  <si>
    <t>732111401</t>
  </si>
  <si>
    <t>Montáž rozdeľovača a zberača združeného prietok Q 5 m3/h (modul 80)</t>
  </si>
  <si>
    <t>484650001900.R101</t>
  </si>
  <si>
    <t>Združený rozd./zberač Meibes -  obj.č.:  66301.2</t>
  </si>
  <si>
    <t>484650001900.R102</t>
  </si>
  <si>
    <t>Združený rozd./zberač Meibes - Konzola na stenu  obj.č.:  66337.3</t>
  </si>
  <si>
    <t>732111409</t>
  </si>
  <si>
    <t>Montáž hydraulického vyrovnávača dinam. tlakov  do DN150,</t>
  </si>
  <si>
    <t>484120001900.231</t>
  </si>
  <si>
    <t>Hydraulický vyrovnávač tlakov WH 40, ponorné púzdro, snímač, konzola, izolácia Rp 5/4", 3,5m3/h  - obj.č.: 306720</t>
  </si>
  <si>
    <t>732219220</t>
  </si>
  <si>
    <t>Montáž zásobníkového ohrievača vody pre ohrev pitnej vody v spojení s kotlami objem 500 l</t>
  </si>
  <si>
    <t>484120001900.241</t>
  </si>
  <si>
    <t>Stacionárny zásobník auroSTEPplus 350 l (8,5m) bivalentný zásobník, modul VMS 8D, solárna kvapalina 20l, plniace príslušenstvo - obj.č.: 0010013509</t>
  </si>
  <si>
    <t>732331048</t>
  </si>
  <si>
    <t>Montáž expanznej nádoby tlak 6 barov s membránou 100 l</t>
  </si>
  <si>
    <t>484630006700</t>
  </si>
  <si>
    <t>Nádoba expanzná s membránou typ NG 100 l, D 480 mm, v 670 mm, pripojenie R 1", 6/1,5 bar, šedá, REFLEX</t>
  </si>
  <si>
    <t>7323319590103</t>
  </si>
  <si>
    <t>Montáž kabinetovej chemickej úpravne vody</t>
  </si>
  <si>
    <t>436310000300</t>
  </si>
  <si>
    <t>Filter zmäkčovací IVAR.DEVAP-KAB 010 pre úpravu tvrdosti vody</t>
  </si>
  <si>
    <t>732429120</t>
  </si>
  <si>
    <t>Montáž čerpadlovej skupiny do pripojovacieho rozmeru   5/4"</t>
  </si>
  <si>
    <t>426110010050.R102</t>
  </si>
  <si>
    <t>Čerpadlová skupina bez zmiešavania MEIBES  66911.6</t>
  </si>
  <si>
    <t>426110010050.R101</t>
  </si>
  <si>
    <t>Čerpadlová skupina so zmiešavaním MEIBES  VXB-8A 66721.30</t>
  </si>
  <si>
    <t>732610100</t>
  </si>
  <si>
    <t>Montáž 3 solárnych kolektorov plochých na šikmú strechu, na stojato</t>
  </si>
  <si>
    <t>484120001900.245</t>
  </si>
  <si>
    <t>Kolektorové pole: 2 ks ploché kolektory VFK 135 VD  - obj.č.: 0020193129</t>
  </si>
  <si>
    <t>484120001900.246</t>
  </si>
  <si>
    <t>Kolektorové pole: rozšírenie 1 ks plochý kolektor VFK 135 VD  - obj.č.: 0020193137</t>
  </si>
  <si>
    <t>484120001900.247</t>
  </si>
  <si>
    <t>Solárna flexi-hadica 2v1, 20m   - obj.č.: 302360</t>
  </si>
  <si>
    <t>733</t>
  </si>
  <si>
    <t xml:space="preserve">Ústredné kúrenie - rozvodné potrubie   </t>
  </si>
  <si>
    <t>733110803</t>
  </si>
  <si>
    <t>Demontáž potrubia z oceľových rúrok závitových do DN 15,  -0,00100t</t>
  </si>
  <si>
    <t>733110806</t>
  </si>
  <si>
    <t>Demontáž potrubia z oceľových rúrok závitových nad 15 do DN 32,  -0,00320t</t>
  </si>
  <si>
    <t>733110808</t>
  </si>
  <si>
    <t>Demontáž potrubia z oceľových rúrok závitových nad 32 do DN 50,  -0,00532t</t>
  </si>
  <si>
    <t>733125006</t>
  </si>
  <si>
    <t>Potrubie z uhlíkovej ocele spájané lisovaním 18x1,2</t>
  </si>
  <si>
    <t>733125009</t>
  </si>
  <si>
    <t>Potrubie z uhlíkovej ocele spájané lisovaním 22x1,5</t>
  </si>
  <si>
    <t>733125012</t>
  </si>
  <si>
    <t>Potrubie z uhlíkovej ocele spájané lisovaním 28x1,5</t>
  </si>
  <si>
    <t>733125015</t>
  </si>
  <si>
    <t>Potrubie z uhlíkovej ocele spájané lisovaním 35x1,5</t>
  </si>
  <si>
    <t>733190107</t>
  </si>
  <si>
    <t>Tlaková skúška potrubia z oceľových rúrok závitových</t>
  </si>
  <si>
    <t>733190801</t>
  </si>
  <si>
    <t>Demontáž príslušenstva potrubia, odrezanie objímky dvojitej do DN 50 -0,00072t</t>
  </si>
  <si>
    <t>733191816</t>
  </si>
  <si>
    <t>Odrezanie strmeňového držiaka do priem. 44.5 -0,00014t</t>
  </si>
  <si>
    <t>733193810</t>
  </si>
  <si>
    <t>Rozrezanie konzoly, podpery a výložníka pre potrubie z uholníkov L do 50x50x5 mm,  -0,00215t</t>
  </si>
  <si>
    <t>733890805</t>
  </si>
  <si>
    <t>Vnútrostav. premiestnenie vybúraných hmôt rozvodov potrubia vodorovne do 100 m z obj. výš. do 48m</t>
  </si>
  <si>
    <t>998733203</t>
  </si>
  <si>
    <t>Presun hmôt pre rozvody potrubia v objektoch výšky nad 6 do 24 m</t>
  </si>
  <si>
    <t>734200811</t>
  </si>
  <si>
    <t>Demontáž armatúry závitovej s jedným závitom do G 1/2 -0,00045t</t>
  </si>
  <si>
    <t>734200821</t>
  </si>
  <si>
    <t>Demontáž armatúry závitovej s dvomi závitmi do G 1/2 -0,00045t</t>
  </si>
  <si>
    <t>734200822</t>
  </si>
  <si>
    <t>Demontáž armatúry závitovej s dvomi závitmi nad 1/2 do G 1,  -0,00110t</t>
  </si>
  <si>
    <t>734209101</t>
  </si>
  <si>
    <t>Montáž závitovej armatúry s 1 závitom do G 1/2</t>
  </si>
  <si>
    <t>4223050300</t>
  </si>
  <si>
    <t>Kohút plniaci a vypúšťací K 310, DN 15, PN 10</t>
  </si>
  <si>
    <t>551190002700</t>
  </si>
  <si>
    <t>Spätná klapka Eura-Sprint, 3/4" FF, Kv 5,00, niklovaná mosadz, IVAR</t>
  </si>
  <si>
    <t>436320007000</t>
  </si>
  <si>
    <t>Filter GEL.DEPURA MINI ručný samočistiaci - 3/4" F, pre filtrovanie mechanických nečistôt z pitnej vody, IVAR</t>
  </si>
  <si>
    <t>551240010800</t>
  </si>
  <si>
    <t>Guľový kohút so zaistením MK 1" - príslušenstvo k expanzným nádobám N+NG, C, F, S, S/V, V, REFLEX</t>
  </si>
  <si>
    <t>551270015200</t>
  </si>
  <si>
    <t>Odkalovač Flamco Clean Smart 5/4" EcoPlus, FLAMCO</t>
  </si>
  <si>
    <t>551210048001</t>
  </si>
  <si>
    <t>Ventil dopúšťací automatický IVAR.ADV 850 s manometrom, 1/2", PN 10, mosadz</t>
  </si>
  <si>
    <t>1400442</t>
  </si>
  <si>
    <t>HERZ rohový prepúšťací ventil   DN20    1 4004 42</t>
  </si>
  <si>
    <t>551210003770</t>
  </si>
  <si>
    <t>Priami termostatický ventil TS-90 kvs=1,1,  HERZ</t>
  </si>
  <si>
    <t>551210003750</t>
  </si>
  <si>
    <t>Ventil uzatvárací regulačný priami RL-5, kvs=1,4, HERZ</t>
  </si>
  <si>
    <t>551210003851.15</t>
  </si>
  <si>
    <t>Ventil vyvyžovací STROMAX- GM 2013, DN15, kvs=6,05; HERZ    1.4217.01</t>
  </si>
  <si>
    <t>551210003851.20</t>
  </si>
  <si>
    <t>Ventil vyvyžovací STROMAX- GM 2013, DN20, kvs=6,11;   HERZ    1.4217.32</t>
  </si>
  <si>
    <t>551210003781</t>
  </si>
  <si>
    <t>Termostatická hlavica "H" pre Herz-termostatické ventily - 1.7260.06</t>
  </si>
  <si>
    <t>551210003782</t>
  </si>
  <si>
    <t>Termostatická hlavica "H" pre integrované termostatické zvršky - 1.7260.18</t>
  </si>
  <si>
    <t>734213250</t>
  </si>
  <si>
    <t>Montáž ventilu odvzdušňovacieho závitového automatického G 1/2</t>
  </si>
  <si>
    <t>4849228570</t>
  </si>
  <si>
    <t>734252120</t>
  </si>
  <si>
    <t>Montáž ventilu poistného rohového G 3/4</t>
  </si>
  <si>
    <t>48492101440202503</t>
  </si>
  <si>
    <t>Poistný ventil pre vykurovanie, 3/4"-1",  Po=3 bar, mosadz</t>
  </si>
  <si>
    <t>388430003600</t>
  </si>
  <si>
    <t>Manometer radiálny d 63 mm, pripojenie 1/4" spodné, 0-4 bar, IVAR</t>
  </si>
  <si>
    <t>734890803</t>
  </si>
  <si>
    <t>Vnútrostaveniskové premiestnenie vybúraných hmôt armatúr do 24m</t>
  </si>
  <si>
    <t>735</t>
  </si>
  <si>
    <t xml:space="preserve">Ústredné kúrenie - vykurovacie telesá   </t>
  </si>
  <si>
    <t>735000911</t>
  </si>
  <si>
    <t>Vyregulovanie dvojregulačného ventilu a kohútika s ručným ovládaním</t>
  </si>
  <si>
    <t>735000912</t>
  </si>
  <si>
    <t>Vyregulovanie dvojregulačného ventilu s termostatickým ovládaním</t>
  </si>
  <si>
    <t>735121810</t>
  </si>
  <si>
    <t>Demontáž radiátorov oceľových článkových,  -0,01057t</t>
  </si>
  <si>
    <t>735153300</t>
  </si>
  <si>
    <t>Príplatok k cene za odvzdušňovací ventil telies U. S. Steel Košice s príplatkom 8 %</t>
  </si>
  <si>
    <t>735154042</t>
  </si>
  <si>
    <t>Montáž vykurovacieho telesa panelového jednoradového 600 mm/ dĺžky 1000-1200 mm</t>
  </si>
  <si>
    <t>735154043</t>
  </si>
  <si>
    <t>Montáž vykurovacieho telesa panelového jednoradového 600 mm/ dĺžky 1400-1800 mm</t>
  </si>
  <si>
    <t>735154142</t>
  </si>
  <si>
    <t>Montáž vykurovacieho telesa panelového dvojradového výšky 600 mm/ dĺžky 1000-1200 mm</t>
  </si>
  <si>
    <t>735154143</t>
  </si>
  <si>
    <t>Montáž vykurovacieho telesa panelového dvojradového výšky 600 mm/ dĺžky 1400-1800 mm</t>
  </si>
  <si>
    <t>735154150</t>
  </si>
  <si>
    <t>Montáž vykurovacieho telesa panelového dvojradového výšky 900 mm/ dĺžky 400-600 mm</t>
  </si>
  <si>
    <t>484530050065</t>
  </si>
  <si>
    <t>Teleso vykurovacie doskové jednopanelové oceľové KORAD 11K, vxl 600x1600 mm s bočným pripojením a konvektorom, U.S.STEEL KOSICE</t>
  </si>
  <si>
    <t>484530057100</t>
  </si>
  <si>
    <t>Teleso vykurovacie doskové dvojpanelové oceľové KORAD 21K, vxl 600x1200 mm s bočným pripojením a konvektorom, U.S.STEEL KOSICE</t>
  </si>
  <si>
    <t>484530058200</t>
  </si>
  <si>
    <t>Teleso vykurovacie doskové dvojpanelové oceľové KORAD 21K, vxl 900x500 mm s bočným pripojením a konvektorom, U.S.STEEL KOSICE</t>
  </si>
  <si>
    <t>484530050061.1</t>
  </si>
  <si>
    <t>Teleso vykurovacie doskové jednopanelové oceľové KORAD 11 VKP, vxl 600x1200 mm, U.S.STEEL KOSICE</t>
  </si>
  <si>
    <t>484530050063.1</t>
  </si>
  <si>
    <t>Teleso vykurovacie doskové jednopanelové oceľové KORAD 11VKP, vxl 600x1400 mm, U.S.STEEL KOSICE</t>
  </si>
  <si>
    <t>484530056900.1</t>
  </si>
  <si>
    <t>Teleso vykurovacie doskové dvojpanelové oceľové KORAD 21VKP, vxl 600x1000 mm, U.S.STEEL KOSICE</t>
  </si>
  <si>
    <t>484530057300.1</t>
  </si>
  <si>
    <t>Teleso vykurovacie doskové dvojpanelové oceľové KORAD 21VKP, vxl 600x1400 mm, U.S.STEEL KOSICE</t>
  </si>
  <si>
    <t>484530066100.1</t>
  </si>
  <si>
    <t>Teleso vykurovacie doskové dvojpanelové oceľové KORAD 22VKP, vxl 600x1000 mm, U.S.STEEL KOSICE</t>
  </si>
  <si>
    <t>484530066500.1</t>
  </si>
  <si>
    <t>Teleso vykurovacie doskové dvojpanelové oceľové KORAD 22VKP, vxl 600x1400 mm, U.S.STEEL KOSICE</t>
  </si>
  <si>
    <t>735158110</t>
  </si>
  <si>
    <t>Vykurovacie telesá panelové, tlaková skúška telesa vodou U. S. Steel Košice jednoradového</t>
  </si>
  <si>
    <t>735158120</t>
  </si>
  <si>
    <t>Vykurovacie telesá panelové, tlaková skúška telesa vodou U. S. Steel Košice dvojradového</t>
  </si>
  <si>
    <t>735162140</t>
  </si>
  <si>
    <t>Montáž vykurovacieho telesa rúrkového výšky 1500 mm</t>
  </si>
  <si>
    <t>484520000400.1</t>
  </si>
  <si>
    <t>Teleso vykurovacie rebríkové oceľové  HDR-4   lxvxhĺ 450x1300mm, pripojenie 4xG 1/2" vnútorné</t>
  </si>
  <si>
    <t>484520000900.1</t>
  </si>
  <si>
    <t>Teleso vykurovacie rebríkové oceľové  HDR-5   lxvxhĺ 600x1300mm, pripojenie 4xG 1/2" vnútorné</t>
  </si>
  <si>
    <t>735291800</t>
  </si>
  <si>
    <t>Demontáž konzol alebo držiakov vykurovacieho telesa, registra, konvektora do odpadu</t>
  </si>
  <si>
    <t>735494811</t>
  </si>
  <si>
    <t>Vypúšťanie vody z vykurovacích sústav o v. pl. vykurovacích telies</t>
  </si>
  <si>
    <t>735890802</t>
  </si>
  <si>
    <t>Vnútrostaveniskové premiestnenie vybúraných hmôt vykurovacích telies do 12m</t>
  </si>
  <si>
    <t>998735202</t>
  </si>
  <si>
    <t>Presun hmôt pre vykurovacie telesá v objektoch výšky nad 6 do 12 m</t>
  </si>
  <si>
    <t>767996801</t>
  </si>
  <si>
    <t>Demontáž ostatných doplnkov stavieb s hmotnosťou jednotlivých dielov konštrukcií do 50 kg,  -0,00100t</t>
  </si>
  <si>
    <t>998767202</t>
  </si>
  <si>
    <t xml:space="preserve">Práce a dodávky M   </t>
  </si>
  <si>
    <t xml:space="preserve">Elektromontáže   </t>
  </si>
  <si>
    <t>210411163</t>
  </si>
  <si>
    <t>Montáž a oživenie signalizačného systému</t>
  </si>
  <si>
    <t>385320001701</t>
  </si>
  <si>
    <t>Poruchová signalizácia ICSR-Micro 820-4"-A a 4,3" displejom postavená na AB 2080-LC20</t>
  </si>
  <si>
    <t>385320001711</t>
  </si>
  <si>
    <t>Detekcia CO/ME: MDR-30-12 / Napájací zdroj 230VAC/12VDC, 1,5A v 4M krabici</t>
  </si>
  <si>
    <t>385320001712</t>
  </si>
  <si>
    <t>Detekcia CO/ME: Detektor úniku plynu 12DV GI30 JTO</t>
  </si>
  <si>
    <t>385320001713</t>
  </si>
  <si>
    <t>Detekcia CO/ME: Detektor úniku plynu "CO" 3st.</t>
  </si>
  <si>
    <t>385320001714</t>
  </si>
  <si>
    <t>Húkačka PIRATA 230VAC IP54</t>
  </si>
  <si>
    <t>385320001715</t>
  </si>
  <si>
    <t>Lampa LED 13-20W "ÚNIK PLYNU"</t>
  </si>
  <si>
    <t>385320001720</t>
  </si>
  <si>
    <t>Kabeláž</t>
  </si>
  <si>
    <t>998921203</t>
  </si>
  <si>
    <t>Presun hmôt pre montáž silnoprúdových rozvodov a zariadení v stavbe (objekte) výšky nad 7 do 24 m</t>
  </si>
  <si>
    <t xml:space="preserve">Hodinové zúčtovacie sadzby   </t>
  </si>
  <si>
    <t>HZS000121</t>
  </si>
  <si>
    <t>Tlakové skúšky, prevádzkové skúšky - Ústredné vykurovanie</t>
  </si>
  <si>
    <t>262144</t>
  </si>
  <si>
    <t>VI. - Elektroinštalácia</t>
  </si>
  <si>
    <t>Časť:</t>
  </si>
  <si>
    <t xml:space="preserve">VI.a - Prípojka NN   </t>
  </si>
  <si>
    <t xml:space="preserve">Bc. Stanislav Varga, </t>
  </si>
  <si>
    <t xml:space="preserve">    46-M - Zemné práce vykonávané pri externých montážnych prácach   </t>
  </si>
  <si>
    <t xml:space="preserve">    95-M - Revízie   </t>
  </si>
  <si>
    <t xml:space="preserve">VRN - Vedľajšie rozpočtové náklady   </t>
  </si>
  <si>
    <t>210010151.S</t>
  </si>
  <si>
    <t>Rúrka ohybná elektroinštalačná z HDPE, D 63 uložená pevne</t>
  </si>
  <si>
    <t>345710005700.S</t>
  </si>
  <si>
    <t>Rúrka ohybná 09063 dvojplášťová korugovaná z HDPE, bezhalogénová, D 63 mm</t>
  </si>
  <si>
    <t>210193053.S</t>
  </si>
  <si>
    <t>Elektromerový rozvádzač  RE, trojfázový, jednotarifný, 7 odberateľov, osadenie a zapojenie</t>
  </si>
  <si>
    <t>357120011300.S</t>
  </si>
  <si>
    <t>Skriňa elektromerová RE pre viacero odberatľov, vrátane istiacich a spínacích prvkov</t>
  </si>
  <si>
    <t>210220020.S</t>
  </si>
  <si>
    <t>Uzemňovacie vedenie v zemi FeZn do 120 mm2 vrátane izolácie spojov</t>
  </si>
  <si>
    <t>354410058800.S</t>
  </si>
  <si>
    <t>Pásovina uzemňovacia FeZn 30 x 4 mm</t>
  </si>
  <si>
    <t>210220245.S</t>
  </si>
  <si>
    <t>Svorka FeZn pripojovacia SP</t>
  </si>
  <si>
    <t>354410004000.S</t>
  </si>
  <si>
    <t>Svorka FeZn pripájaca označenie SP 1</t>
  </si>
  <si>
    <t>210810061.S</t>
  </si>
  <si>
    <t>Kábel medený silový uložený pevne 1-CYKY 0,6/1 kV 4x35</t>
  </si>
  <si>
    <t>341110006200.S</t>
  </si>
  <si>
    <t>Kábel medený 1-CYKY 4x35 mm2</t>
  </si>
  <si>
    <t>46-M</t>
  </si>
  <si>
    <t xml:space="preserve">Zemné práce vykonávané pri externých montážnych prácach   </t>
  </si>
  <si>
    <t>460200163.S</t>
  </si>
  <si>
    <t>Hĺbenie káblovej ryhy ručne 35 cm širokej a 80 cm hlbokej, v zemine triedy 3</t>
  </si>
  <si>
    <t>460420021.S</t>
  </si>
  <si>
    <t>Zriadenie, rekonšt. káblového lôžka z piesku bez zakrytia, v ryhe šír. do 65 cm, hrúbky vrstvy 5 cm</t>
  </si>
  <si>
    <t>583110000300.S</t>
  </si>
  <si>
    <t>Drvina vápencová frakcia 0-4 mm</t>
  </si>
  <si>
    <t>460490012.S</t>
  </si>
  <si>
    <t>Rozvinutie a uloženie výstražnej fólie z PE do ryhy, šírka do 33 cm</t>
  </si>
  <si>
    <t>283230008000.S</t>
  </si>
  <si>
    <t>Výstražná fóla PE, š. 300, farba červená</t>
  </si>
  <si>
    <t>460560163.S</t>
  </si>
  <si>
    <t>Ručný zásyp nezap. káblovej ryhy bez zhutn. zeminy, 35 cm širokej, 80 cm hlbokej v zemine tr. 3</t>
  </si>
  <si>
    <t>460620013.S</t>
  </si>
  <si>
    <t>Proviz. úprava terénu v zemine tr. 3, aby nerovnosti terénu neboli väčšie ako 2 cm od vodor.hladiny</t>
  </si>
  <si>
    <t>95-M</t>
  </si>
  <si>
    <t xml:space="preserve">Revízie   </t>
  </si>
  <si>
    <t>950103003.S</t>
  </si>
  <si>
    <t>El. inšt. kontrola stavu el. okruhu vrátane inštal., ovládacích a istiacich prvkov, vrátane vystavenia správy o OPaOS</t>
  </si>
  <si>
    <t xml:space="preserve">Vedľajšie rozpočtové náklady   </t>
  </si>
  <si>
    <t>000700011.S</t>
  </si>
  <si>
    <t>Dopravné náklady - mimostavenisková doprava objektivizácia dopravných nákladov materiálov</t>
  </si>
  <si>
    <t>eur</t>
  </si>
  <si>
    <t>M21-PM</t>
  </si>
  <si>
    <t>Podružný materiál</t>
  </si>
  <si>
    <t>M21-PPV</t>
  </si>
  <si>
    <t>Podiel pridružených výkonov</t>
  </si>
  <si>
    <t xml:space="preserve">VI.b - Areálové osvetlenie  </t>
  </si>
  <si>
    <t>210201810.S</t>
  </si>
  <si>
    <t>Montáž a zapojenie svietidla 1x svetelný zdroj, uličného, LED</t>
  </si>
  <si>
    <t>BGP281 LED35-4S/7</t>
  </si>
  <si>
    <t>Svietidlo uličné LED PHILIPS Philips, UniStreet gen2, na stĺp alebo výložník, LED35, 3500 lm, IP66</t>
  </si>
  <si>
    <t>210201880.S</t>
  </si>
  <si>
    <t>Montáž stožiarovej svorkovnice pre 1 poistku</t>
  </si>
  <si>
    <t>348370004900.S</t>
  </si>
  <si>
    <t>Svorkovnica stožiarová NTB 1 pre 1 poistku 80/16A</t>
  </si>
  <si>
    <t>210202001.S</t>
  </si>
  <si>
    <t>Osadenie stožiara hliníkového výšky do 6 m so zemným koncom pre uličné svietidlá</t>
  </si>
  <si>
    <t>316740002014</t>
  </si>
  <si>
    <t>Hliníkový stožiar so zemným koncom rovný SAL-5 dz, d 120 mm, výška 5 m, anodizovaný inox, PEMA</t>
  </si>
  <si>
    <t>210220021.S</t>
  </si>
  <si>
    <t>Uzemňovacie vedenie v zemi FeZn vrátane izolácie spojov O 10 mm</t>
  </si>
  <si>
    <t>354410054800.S</t>
  </si>
  <si>
    <t>Drôt bleskozvodový FeZn, d 10 mm</t>
  </si>
  <si>
    <t>210220253.S</t>
  </si>
  <si>
    <t>Svorka FeZn uzemňovacia SR03</t>
  </si>
  <si>
    <t>354410000900.S</t>
  </si>
  <si>
    <t>Svorka FeZn uzemňovacia označenie SR 03 A</t>
  </si>
  <si>
    <t>210800156.S</t>
  </si>
  <si>
    <t>Kábel medený uložený pevne CYKY 450/750 V 4x10</t>
  </si>
  <si>
    <t>341110001700.S</t>
  </si>
  <si>
    <t>Kábel medený CYKY 4x10 mm2</t>
  </si>
  <si>
    <t>460050003.S</t>
  </si>
  <si>
    <t>Jama pre jednoduchý stožiar nepätkovaný dĺžky 5-8 m, v rovine,zásyp a zhutnenie,zemina tr.3</t>
  </si>
  <si>
    <t>460200153.S</t>
  </si>
  <si>
    <t>Hĺbenie káblovej ryhy ručne 35 cm širokej a 70 cm hlbokej, v zemine triedy 3</t>
  </si>
  <si>
    <t>460420022.S</t>
  </si>
  <si>
    <t>Zriadenie, rekonšt. káblového lôžka z piesku bez zakrytia, v ryhe šír. do 65 cm, hrúbky vrstvy 10 cm</t>
  </si>
  <si>
    <t>460490011.S</t>
  </si>
  <si>
    <t>Rozvinutie a uloženie výstražnej fólie z PE do ryhy, šírka do 30cm</t>
  </si>
  <si>
    <t>460560153.S</t>
  </si>
  <si>
    <t>Ručný zásyp nezap. káblovej ryhy bez zhutn. zeminy, 35 cm širokej, 70 cm hlbokej v zemine tr. 3</t>
  </si>
  <si>
    <t>hzs-002</t>
  </si>
  <si>
    <t>Vypnutie a zaistenie elektrických rozvodov</t>
  </si>
  <si>
    <t>M21-DOP</t>
  </si>
  <si>
    <t>Montážna plošina</t>
  </si>
  <si>
    <t xml:space="preserve">VI.c - Elektroinštalácie   </t>
  </si>
  <si>
    <t>210010025.S</t>
  </si>
  <si>
    <t>Rúrka ohybná elektroinštalačná z PVC typ FXP 20, uložená pevne</t>
  </si>
  <si>
    <t>345710009100.S</t>
  </si>
  <si>
    <t>Rúrka ohybná vlnitá pancierová so strednou mechanickou odolnosťou z PVC-U, D 20</t>
  </si>
  <si>
    <t>345710017800.S</t>
  </si>
  <si>
    <t>Spojka nasúvacia z PVC-U pre elektroinštal. rúrky, D 20 mm</t>
  </si>
  <si>
    <t>210010026.S</t>
  </si>
  <si>
    <t>Rúrka ohybná elektroinštalačná z PVC typ FXP 25, uložená pevne</t>
  </si>
  <si>
    <t>345710009200.S</t>
  </si>
  <si>
    <t>Rúrka ohybná vlnitá pancierová so strednou mechanickou odolnosťou z PVC-U, D 25</t>
  </si>
  <si>
    <t>345710017900.S</t>
  </si>
  <si>
    <t>Spojka nasúvacia z PVC-U pre elektroinštal. rúrky, D 25 mm</t>
  </si>
  <si>
    <t>210010028.S</t>
  </si>
  <si>
    <t>Rúrka ohybná elektroinštalačná z PVC typ FXP 40, uložená pevne</t>
  </si>
  <si>
    <t>345710009400.S</t>
  </si>
  <si>
    <t>Rúrka ohybná vlnitá pancierová so strednou mechanickou odolnosťou z PVC-U, D 40</t>
  </si>
  <si>
    <t>345710018100.S</t>
  </si>
  <si>
    <t>Spojka nasúvacia z PVC-U pre elektroinštal. rúrky, D 40 mm</t>
  </si>
  <si>
    <t>210010030.S</t>
  </si>
  <si>
    <t>Rúrka ohybná elektroinštalačná z PVC typ FXP 63, uložená pevne</t>
  </si>
  <si>
    <t>345710009600.S</t>
  </si>
  <si>
    <t>Rúrka ohybná vlnitá pancierová so strednou mechanickou odolnosťou z PVC-U, D 63</t>
  </si>
  <si>
    <t>345710018300.S</t>
  </si>
  <si>
    <t>Spojka nasúvacia z PVC-U pre elektroinštal. rúrky, D 63 mm</t>
  </si>
  <si>
    <t>210010301.S</t>
  </si>
  <si>
    <t>Krabica prístrojová bez zapojenia (1901, KP 68, KZ 3)</t>
  </si>
  <si>
    <t>345410002100</t>
  </si>
  <si>
    <t>Krabica prístrojová z PVC pod omietku KP 68/2 KA, Dxh 71x30 mm</t>
  </si>
  <si>
    <t>210011302.S</t>
  </si>
  <si>
    <t>Osadenie polyamidovej príchytky (hmoždinky) HM 8, do tehlového muriva</t>
  </si>
  <si>
    <t>311310002800.S</t>
  </si>
  <si>
    <t>Hmoždinka klasická, sivá, M 8x40 mm</t>
  </si>
  <si>
    <t>309080003800.S</t>
  </si>
  <si>
    <t>Skrutka zápustná 5x50 mm</t>
  </si>
  <si>
    <t>tks</t>
  </si>
  <si>
    <t>210110041.S</t>
  </si>
  <si>
    <t>Spínač polozapustený a zapustený vrátane zapojenia jednopólový - radenie 1</t>
  </si>
  <si>
    <t>752101</t>
  </si>
  <si>
    <t>SPÍNAČ Č.1 BIELY</t>
  </si>
  <si>
    <t>210110045.S</t>
  </si>
  <si>
    <t>Spínač polozapustený a zapustený vrátane zapojenia stried.prep.- radenie 6</t>
  </si>
  <si>
    <t>345330003510</t>
  </si>
  <si>
    <t>Prepínač striedavý polozapustený a zapustený, radenie č.6, biely</t>
  </si>
  <si>
    <t>210110046.S</t>
  </si>
  <si>
    <t>Spínač polozapustený a zapustený vrátane zapojenia krížový prep.- radenie 7</t>
  </si>
  <si>
    <t>345330003530</t>
  </si>
  <si>
    <t>Prepínač krížový polozapustený a zapustený, radenie č.7, biely</t>
  </si>
  <si>
    <t>345350004320</t>
  </si>
  <si>
    <t>Rámik pre vypínače a zásuvky  jednoduchý biely</t>
  </si>
  <si>
    <t>345350002600.S</t>
  </si>
  <si>
    <t>Rámček 2-násobný vodorovný</t>
  </si>
  <si>
    <t>345350003000.S</t>
  </si>
  <si>
    <t>Rámček 3-násobný vodorovný</t>
  </si>
  <si>
    <t>210110095.S</t>
  </si>
  <si>
    <t>Spínače snímač pohybu IP44</t>
  </si>
  <si>
    <t>SPS000000020</t>
  </si>
  <si>
    <t>Senzor pohybu Luxomat PD3N-1C-SM 92190 240VAC IP44 10m/360° PIR biely</t>
  </si>
  <si>
    <t>210111011.S</t>
  </si>
  <si>
    <t>Domová zásuvka polozapustená alebo zapustená 250 V / 16A, vrátane zapojenia 2P + PE</t>
  </si>
  <si>
    <t>345520000430.S</t>
  </si>
  <si>
    <t>Zásuvka jednonásobná polozapustená, radenie 2P+PE, komplet</t>
  </si>
  <si>
    <t>210111012.S</t>
  </si>
  <si>
    <t>Domová zásuvka polozapustená alebo zapustená, 10/16 A 250 V 2P + Z 2 x zapojenie</t>
  </si>
  <si>
    <t>345520000450.S</t>
  </si>
  <si>
    <t>Zásuvka dvojnásobná polozapustená, radenie 2x(2P+PE), komplet</t>
  </si>
  <si>
    <t>210111023.S</t>
  </si>
  <si>
    <t>Domová zásuvka pre zapustenú montáž IP 44, vrátane zapojenia 250V / 16A 2P + PE</t>
  </si>
  <si>
    <t>345520000500.S</t>
  </si>
  <si>
    <t>Zásuvka jednonásobná zapustená, radenie 2P+T, s detskou ochranou IP44</t>
  </si>
  <si>
    <t>210193073.S</t>
  </si>
  <si>
    <t>Domova rozvodnica RH vrátane osadenia, zapojenia a označenia</t>
  </si>
  <si>
    <t>357150000330.S</t>
  </si>
  <si>
    <t>Rozvodnicová skriňa RH, vrátane istiacich a spínacích prvkov</t>
  </si>
  <si>
    <t>210193073.SK</t>
  </si>
  <si>
    <t>Domova rozvodnica RK vrátane osadenia, zapojenia a označenia</t>
  </si>
  <si>
    <t>357150000330.SK</t>
  </si>
  <si>
    <t>Rozvodnicová skriňa RK, vrátane istiacich a spínacích prvkov</t>
  </si>
  <si>
    <t>210193073.SP</t>
  </si>
  <si>
    <t>Domova rozvodnica RP vrátane osadenia, zapojenia a označenia</t>
  </si>
  <si>
    <t>357150000330.SP</t>
  </si>
  <si>
    <t>Rozvodnicová skriňa RP, vrátane istiacich a spínacích prvkov</t>
  </si>
  <si>
    <t>210193073.SB1</t>
  </si>
  <si>
    <t>Domova rozvodnica RB vrátane osadenia, zapojenia a označenia</t>
  </si>
  <si>
    <t>357150000330.SB1</t>
  </si>
  <si>
    <t>Rozvodnicová skriňa RB, vrátane istiacich a spínacích prvkov (RB1 a RB2)</t>
  </si>
  <si>
    <t>210193073.SB2</t>
  </si>
  <si>
    <t>357150000330.SB2</t>
  </si>
  <si>
    <t>Rozvodnicová skriňa RB, vrátane istiacich a spínacích prvkov (RB3, RB4, RB5 a RB6)</t>
  </si>
  <si>
    <t>210201911.S</t>
  </si>
  <si>
    <t>Montáž svietidla interiérového na strop do 1,0 kg</t>
  </si>
  <si>
    <t>210201081.S2</t>
  </si>
  <si>
    <t>Zapojenie svietidla IP44, stropného - nástenného LED</t>
  </si>
  <si>
    <t>GXLS281</t>
  </si>
  <si>
    <t>Svietidlo stropné/nástenné LED 36W,3000 lm IP44, O330</t>
  </si>
  <si>
    <t>210201921.S</t>
  </si>
  <si>
    <t>Montáž svietidla exterierového na stenu do 1,0 kg</t>
  </si>
  <si>
    <t>210201345.S</t>
  </si>
  <si>
    <t>Zapojenie svietidla IP44, LED, reflektorového nástenného so zabudovaným PIR  čidlom</t>
  </si>
  <si>
    <t>GXLR018</t>
  </si>
  <si>
    <t>Svietidlo reflektorové s infračernevým PIR čidlom LED 10W, 950lm IP44</t>
  </si>
  <si>
    <t>210201902.S</t>
  </si>
  <si>
    <t>Montáž núdzového svietidla interiérového na stenu/strop do 2 kg</t>
  </si>
  <si>
    <t>210201510.S</t>
  </si>
  <si>
    <t>Zapojenie svietidla 1x svetelný zdroj, núdzového, LED - núdzový režim</t>
  </si>
  <si>
    <t>GXNO071</t>
  </si>
  <si>
    <t>Svietidlo núdzové so svetelným zdrojom LED 8W, 700lm, 3hod., IP54, len núdzový režim</t>
  </si>
  <si>
    <t>210201081.S</t>
  </si>
  <si>
    <t>Montáž a zapojenie stropného LED svietidla LED 36W, IP20</t>
  </si>
  <si>
    <t>GXPS130</t>
  </si>
  <si>
    <t>Svietidlo stropné LED panel 36W,3600 lm IP20, 594x594</t>
  </si>
  <si>
    <t>210203040.S2</t>
  </si>
  <si>
    <t>Montáž a zapojenie stropného LED svietidla 36 W, IP20</t>
  </si>
  <si>
    <t>GXPS135</t>
  </si>
  <si>
    <t>Svietidlo stropné LED panel 36W, 3600lm, IP20, 1195x295</t>
  </si>
  <si>
    <t>210203040.S3</t>
  </si>
  <si>
    <t>Montáž a zapojenie stropného LED svietidla 37 W, IP65</t>
  </si>
  <si>
    <t>GXWP280</t>
  </si>
  <si>
    <t>Svietidlo stropné LED 37W, 3400lm, IP65,1260x120x85</t>
  </si>
  <si>
    <t>210220031.S</t>
  </si>
  <si>
    <t>Ekvipotenciálna svorkovnica EPS 2 v krabici KO 125 E</t>
  </si>
  <si>
    <t>345410000400.S</t>
  </si>
  <si>
    <t>Krabica odbočná z PVC s viečkom pod omietku KO 125 E</t>
  </si>
  <si>
    <t>345610005100.S</t>
  </si>
  <si>
    <t>Svorkovnica ekvipotencionálna EPS 2, z PP</t>
  </si>
  <si>
    <t>210220040.S</t>
  </si>
  <si>
    <t>Svorka na potrubie Bernard vrátane pásika Cu</t>
  </si>
  <si>
    <t>354410006200.S</t>
  </si>
  <si>
    <t>Svorka uzemňovacia Bernard ZSA 16</t>
  </si>
  <si>
    <t>354410066900.S</t>
  </si>
  <si>
    <t>Páska CU, bleskozvodný a uzemňovací materiál, dĺžka 0,5 m</t>
  </si>
  <si>
    <t>210220300.S</t>
  </si>
  <si>
    <t>Ochranné pospájanie v práčovniach, kúpeľniach, voľné uloženie CY 4-6 mm2</t>
  </si>
  <si>
    <t>341110012300.S</t>
  </si>
  <si>
    <t>Vodič medený H07V-U 6 mm2</t>
  </si>
  <si>
    <t>210290751.S</t>
  </si>
  <si>
    <t>Montáž motorického spotrebiča, ventilátora do 1.5 kW, vrátane zapojenia</t>
  </si>
  <si>
    <t>E00015070</t>
  </si>
  <si>
    <t>Ventilator, d=100 100MAT so žaluz , čas. spínač.</t>
  </si>
  <si>
    <t>KS</t>
  </si>
  <si>
    <t>210800631.S</t>
  </si>
  <si>
    <t>Vodič medený uložený pevne H07V-K (CYA)  450/750 V 25</t>
  </si>
  <si>
    <t>341310009400.S</t>
  </si>
  <si>
    <t>Vodič medený flexibilný H07V-K 25 mm2</t>
  </si>
  <si>
    <t>210881075.S</t>
  </si>
  <si>
    <t>Kábel bezhalogénový, medený uložený pevne N2XH 0,6/1,0 kV  3x1,5</t>
  </si>
  <si>
    <t>341610014300.S</t>
  </si>
  <si>
    <t>Kábel medený bezhalogenový N2XH 3x1,5 mm2</t>
  </si>
  <si>
    <t>210881075.So</t>
  </si>
  <si>
    <t>Kábel bezhalogénový, medený uložený pevne N2XH 0,6/1,0 kV  3x1,5-O</t>
  </si>
  <si>
    <t>341610014300.So</t>
  </si>
  <si>
    <t>Kábel medený bezhalogenový N2XH-O 3x1,5 mm2</t>
  </si>
  <si>
    <t>210881076.S</t>
  </si>
  <si>
    <t>Kábel bezhalogénový, medený uložený pevne N2XH 0,6/1,0 kV  3x2,5</t>
  </si>
  <si>
    <t>341610014400.S</t>
  </si>
  <si>
    <t>Kábel medený bezhalogenový N2XH 3x2,5 mm2</t>
  </si>
  <si>
    <t>210881101.S</t>
  </si>
  <si>
    <t>Kábel bezhalogénový, medený uložený pevne N2XH 0,6/1,0 kV  5x2,5</t>
  </si>
  <si>
    <t>341610016900.S</t>
  </si>
  <si>
    <t>Kábel medený bezhalogenový N2XH 5x2,5 mm2</t>
  </si>
  <si>
    <t>210881103.S</t>
  </si>
  <si>
    <t>Kábel bezhalogénový, medený uložený pevne N2XH 0,6/1,0 kV  5x6</t>
  </si>
  <si>
    <t>341610017100.S</t>
  </si>
  <si>
    <t>Kábel medený bezhalogenový N2XH 5x6 mm2</t>
  </si>
  <si>
    <t>210881104.S</t>
  </si>
  <si>
    <t>Kábel bezhalogénový, medený uložený pevne N2XH 0,6/1,0 kV  5x10</t>
  </si>
  <si>
    <t>341610017200.S</t>
  </si>
  <si>
    <t>Kábel medený bezhalogenový N2XH 5x10 mm2</t>
  </si>
  <si>
    <t>210962812.S</t>
  </si>
  <si>
    <t>Demontáž do sute - pôvodná elektroinštalácia</t>
  </si>
  <si>
    <t>611445541.S</t>
  </si>
  <si>
    <t>Omietka rýh v stropoch maltou sadrovou šírky do 150 mm</t>
  </si>
  <si>
    <t>612443541.S</t>
  </si>
  <si>
    <t>Omietka rýh v stenách maltou sadrovou, šírky do 150 mm</t>
  </si>
  <si>
    <t>585410000160.S</t>
  </si>
  <si>
    <t>Sadra biela, balenie 30 kg</t>
  </si>
  <si>
    <t>973031616.S</t>
  </si>
  <si>
    <t>Vysekanie kapsy pre klátiky a krabice, veľkosti do 100x100x50 mm,  -0,00100t</t>
  </si>
  <si>
    <t>974031122.S</t>
  </si>
  <si>
    <t>Vysekanie rýh v akomkoľvek murive tehlovom na akúkoľvek maltu do hĺbky 30 mm a š. do 70 mm,  -0,00400 t</t>
  </si>
  <si>
    <t>974031142.S</t>
  </si>
  <si>
    <t>Vysekávanie rýh v akomkoľvek murive tehlovom na akúkoľvek maltu do hĺbky 70 mm a š. do 70 mm,  -0,00900t</t>
  </si>
  <si>
    <t>Odvoz sutiny a demontovanej elektroinštalácie na skládku</t>
  </si>
  <si>
    <t>km</t>
  </si>
  <si>
    <t>979089012.S</t>
  </si>
  <si>
    <t>Poplatok za skladovanie - demontovaná elektroinštalácia</t>
  </si>
  <si>
    <t xml:space="preserve">VI.d - Bleskozvod a uzemnenie   </t>
  </si>
  <si>
    <t>210010372.S</t>
  </si>
  <si>
    <t>Elektromontážna krabica s viečkom nadstavovacia pre svorku SZ</t>
  </si>
  <si>
    <t>345410007700</t>
  </si>
  <si>
    <t>Krabica pre meraciu svorku bleskozvodu - nadstavovacia 218x168x80-150</t>
  </si>
  <si>
    <t>210220050.S</t>
  </si>
  <si>
    <t>Označenie zvodov číselnými štítkami</t>
  </si>
  <si>
    <t>354410064600.S</t>
  </si>
  <si>
    <t>Štítok orientačný nerezový zemniaci na zvody</t>
  </si>
  <si>
    <t>210220095.S</t>
  </si>
  <si>
    <t>Náter zvodového vodiča</t>
  </si>
  <si>
    <t>205009002</t>
  </si>
  <si>
    <t>Pružný asfaltový ochranný náter v spreji 500ml</t>
  </si>
  <si>
    <t>210220101.S</t>
  </si>
  <si>
    <t>Podpery vedenia FeZn na plochú strechu PV21</t>
  </si>
  <si>
    <t>354410034900.S</t>
  </si>
  <si>
    <t>Podložka plastová k podpere vedenia FeZn označenie podložka k PV 21</t>
  </si>
  <si>
    <t>354410035100.S</t>
  </si>
  <si>
    <t>Podpera vedenia FeZn na ploché strechy označenie PV 21 betonová</t>
  </si>
  <si>
    <t>354410035200.S</t>
  </si>
  <si>
    <t>Nadstavec FeZn na betónovú podperu pre plochú strechu označenie Nadstavec PV 21 bet.</t>
  </si>
  <si>
    <t>210220104.S</t>
  </si>
  <si>
    <t>Podpery vedenia FeZn na plechové strechy PV23</t>
  </si>
  <si>
    <t>354410037300.S</t>
  </si>
  <si>
    <t>Podpera vedenia FeZn na plechové strechy označenie PV 23</t>
  </si>
  <si>
    <t>210220107.S</t>
  </si>
  <si>
    <t>Podpery vedenia FeZn PV17 na zateplené fasády</t>
  </si>
  <si>
    <t>311310008520.S</t>
  </si>
  <si>
    <t>Hmoždinka 12x160 rámová KPR</t>
  </si>
  <si>
    <t>354410034000.S</t>
  </si>
  <si>
    <t>Podpera vedenia FeZn na zateplené fasády označenie PV 17-1</t>
  </si>
  <si>
    <t>210220204.S</t>
  </si>
  <si>
    <t>Zachytávacia tyč FeZn bez osadenia JP 20</t>
  </si>
  <si>
    <t>354410023000.S</t>
  </si>
  <si>
    <t>Tyč zachytávacia FeZn na upevnenie do muriva označenie JP 10</t>
  </si>
  <si>
    <t>210220210.S</t>
  </si>
  <si>
    <t>Podstavec betónový FeZn k zachytávacej tyči JP</t>
  </si>
  <si>
    <t>354410024800.S</t>
  </si>
  <si>
    <t>Podstavec betónový k zachytávacej tyči FeZn označenie JP a OB 350x350</t>
  </si>
  <si>
    <t>354410030650.S</t>
  </si>
  <si>
    <t>Podložka ochranná AlMgSi k betónovému podstavcu, d 330 mm</t>
  </si>
  <si>
    <t>354410058640.S</t>
  </si>
  <si>
    <t>Klin nerezový do podstavca, d 330 mm</t>
  </si>
  <si>
    <t>210220230.S</t>
  </si>
  <si>
    <t>Ochranná strieška FeZn</t>
  </si>
  <si>
    <t>354410024900.S</t>
  </si>
  <si>
    <t>Strieška FeZn ochranná horná označenie OS 01</t>
  </si>
  <si>
    <t>210220240.S</t>
  </si>
  <si>
    <t>Svorka FeZn k zachytávacej, uzemňovacej tyči  SJ</t>
  </si>
  <si>
    <t>354410001500.S</t>
  </si>
  <si>
    <t>Svorka FeZn k uzemňovacej tyči označenie SJ 01</t>
  </si>
  <si>
    <t>210220240.S0</t>
  </si>
  <si>
    <t>Svorka FeZn k zachytávacej, uzemňovacej tyči  SJ02</t>
  </si>
  <si>
    <t>354410001700.S</t>
  </si>
  <si>
    <t>Svorka FeZn k uzemňovacej tyči označenie SJ 02</t>
  </si>
  <si>
    <t>210220241.S</t>
  </si>
  <si>
    <t>Svorka FeZn krížová SK</t>
  </si>
  <si>
    <t>354410002500.S</t>
  </si>
  <si>
    <t>Svorka FeZn krížová označenie SK</t>
  </si>
  <si>
    <t>210220243.S</t>
  </si>
  <si>
    <t>Svorka FeZn spojovacia SS</t>
  </si>
  <si>
    <t>354410003400.S</t>
  </si>
  <si>
    <t>Svorka FeZn spojovacia označenie SS 2 skrutky s príložkou</t>
  </si>
  <si>
    <t>210220247.S</t>
  </si>
  <si>
    <t>Svorka FeZn skúšobná SZ</t>
  </si>
  <si>
    <t>354410004300.S</t>
  </si>
  <si>
    <t>Svorka FeZn skúšobná označenie SZ</t>
  </si>
  <si>
    <t>210220280.S</t>
  </si>
  <si>
    <t>Uzemňovacia tyč FeZn ZT</t>
  </si>
  <si>
    <t>354410055700.S</t>
  </si>
  <si>
    <t>Tyč uzemňovacia FeZn označenie ZT 2 m</t>
  </si>
  <si>
    <t>210220800.S</t>
  </si>
  <si>
    <t>Uzemňovacie vedenie na povrchu AlMgSi drôt zvodový O 8-10 mm</t>
  </si>
  <si>
    <t>354410064200.S</t>
  </si>
  <si>
    <t>Drôt bleskozvodový zliatina AlMgSi, d 8 mm, Al</t>
  </si>
  <si>
    <t>210220803.S</t>
  </si>
  <si>
    <t>Skrytý zvod pri zatepľovacom systéme AlMgSi drôt zvodový O 8 mm</t>
  </si>
  <si>
    <t>345710009300.S</t>
  </si>
  <si>
    <t>Rúrka ohybná vlnitá pancierová so strednou mechanickou odolnosťou z PVC-U, D 32</t>
  </si>
  <si>
    <t>345710038300.S</t>
  </si>
  <si>
    <t>Príchytka z PVC pre elektroinštal. rúrky d 32 mm pre povrchovú montáž s 2 skrutkami</t>
  </si>
  <si>
    <t>950105001.S</t>
  </si>
  <si>
    <t>Zistenie stavu zariadenia ochrany pred úderom blesku</t>
  </si>
  <si>
    <t>zvod</t>
  </si>
  <si>
    <t>VII. - Vnútorné slaboprúdové rozvody</t>
  </si>
  <si>
    <t>.</t>
  </si>
  <si>
    <t>D1 - Štruktúrovaný kabelážny systém, PC a WiFI sieť, centrála, slaboprúdové rozvody a vývody(kamery, ...)</t>
  </si>
  <si>
    <t xml:space="preserve">    D2 - AKTÍVNE PRVKY - centrála Rack a bytovka DSS VK</t>
  </si>
  <si>
    <t xml:space="preserve">    D3 - CENTRUM 19"RACK ŠK na 1NP</t>
  </si>
  <si>
    <t xml:space="preserve">    D4 - DÁTOVÁ ČASŤ pasívna kabeláž CAT 6A - Štruktúrovaná kabeláž</t>
  </si>
  <si>
    <t>D5 - Areálové rozvody, prepoj centrál Bytovka-Hlav.objekt</t>
  </si>
  <si>
    <t xml:space="preserve">    D6 - TELEFÓNNA ČASŤ- areálové  prepojenie centrál</t>
  </si>
  <si>
    <t xml:space="preserve">    D7 - OPTIKA SM - areálové prepojenie centrál</t>
  </si>
  <si>
    <t xml:space="preserve">    D8 - PATCH-KÁBLE prepojovacie</t>
  </si>
  <si>
    <t xml:space="preserve">    D9 - PATCH-KÁBLE cat.6A</t>
  </si>
  <si>
    <t>D10 - Dverný videovrátnik na vchodoch bytovky</t>
  </si>
  <si>
    <t xml:space="preserve">    D11 -         Dverné IP Video-komunikátory IP Videovrátniky</t>
  </si>
  <si>
    <t xml:space="preserve">    D12 -              Videovrátnik s dotyk displayom - vnútorná jednotka interkomu do bytov</t>
  </si>
  <si>
    <t xml:space="preserve">    D13 - DÁTOVÁ ČASŤ pasívna kabeláž CAT 6A - videovrátniky</t>
  </si>
  <si>
    <t>D14 - Integrovaný komunikačný systém Pacient - sestra IP</t>
  </si>
  <si>
    <t xml:space="preserve">    D15 - ŠPECIFIKÁCIA zariadenia a prvkov systému,  montáž a oživenie - NIE JE ROZPOČTOVANÁ - SAMOSTATNÁ DODÁ</t>
  </si>
  <si>
    <t xml:space="preserve">    D16 - SLB ČASŤ pasívna kabeláž CAT 6A - Zdravotnícky systém sestra</t>
  </si>
  <si>
    <t>D17 - Televízny rozvod STA/SAT, parabola, centrála</t>
  </si>
  <si>
    <t xml:space="preserve">    D18 - Anténne rozvody</t>
  </si>
  <si>
    <t>D20 - TRASY</t>
  </si>
  <si>
    <t xml:space="preserve">    D21 - OCHRANNE TRUBKY</t>
  </si>
  <si>
    <t xml:space="preserve">    D22 - OCHRANNE TRUBKY HDPE</t>
  </si>
  <si>
    <t xml:space="preserve">    D23 - OSTATNE</t>
  </si>
  <si>
    <t>D24 - Ostatné</t>
  </si>
  <si>
    <t xml:space="preserve">    D25 - VRN / PPV / PROJEKT</t>
  </si>
  <si>
    <t xml:space="preserve">    D26 - PRÍPLATKY A SLUŽBY</t>
  </si>
  <si>
    <t>D1</t>
  </si>
  <si>
    <t>Štruktúrovaný kabelážny systém, PC a WiFI sieť, centrála, slaboprúdové rozvody a vývody(kamery, ...)</t>
  </si>
  <si>
    <t>D2</t>
  </si>
  <si>
    <t>AKTÍVNE PRVKY - centrála Rack a bytovka DSS VK</t>
  </si>
  <si>
    <t>Pol1</t>
  </si>
  <si>
    <t>SWITCH 24 portGB, PoE 24x10/100/1000 MBT, 4x10GT/SFP</t>
  </si>
  <si>
    <t>Pol2</t>
  </si>
  <si>
    <t>SFP modul 10GBase SM</t>
  </si>
  <si>
    <t>Pol3</t>
  </si>
  <si>
    <t>SFP modul 10GBaseTX</t>
  </si>
  <si>
    <t>Pol4</t>
  </si>
  <si>
    <t>WiFI AP Access Point UAP, Dualband + montáž a oživenie</t>
  </si>
  <si>
    <t>Pol5</t>
  </si>
  <si>
    <t>Práce systémového inžiniera - konfigurácia QoS</t>
  </si>
  <si>
    <t>Pol6</t>
  </si>
  <si>
    <t>APC SMART 1000VA RackMount 2U, USB/RS232, SW  5,5´</t>
  </si>
  <si>
    <t>D3</t>
  </si>
  <si>
    <t>CENTRUM 19"RACK ŠK na 1NP</t>
  </si>
  <si>
    <t>Pol7</t>
  </si>
  <si>
    <t>Nástenný dátový rozvádzač, 15U (770x600x600)</t>
  </si>
  <si>
    <t>Pol9</t>
  </si>
  <si>
    <t>Panelový organizér káblov 19", 1U</t>
  </si>
  <si>
    <t>Pol10</t>
  </si>
  <si>
    <t>Zemniaca lišta 42U</t>
  </si>
  <si>
    <t>Pol11</t>
  </si>
  <si>
    <t>Zemniaca svorka</t>
  </si>
  <si>
    <t>Pol12</t>
  </si>
  <si>
    <t>Uchytávacia sada pre 1 zar. (4 skrutky,...)</t>
  </si>
  <si>
    <t>Pol13</t>
  </si>
  <si>
    <t>Kábel H07V-K 16 zeleno-žltý, flex, LSOH-FR (bez funkč.)</t>
  </si>
  <si>
    <t>D4</t>
  </si>
  <si>
    <t>DÁTOVÁ ČASŤ pasívna kabeláž CAT 6A - Štruktúrovaná kabeláž</t>
  </si>
  <si>
    <t>Pol14</t>
  </si>
  <si>
    <t>Zásuvka 2x RJ45/s Cat.6A, zapustená</t>
  </si>
  <si>
    <t>Pol15</t>
  </si>
  <si>
    <t>Zásuvka 1x RJ45/s Cat.6A, zapustená- kam/WiFi</t>
  </si>
  <si>
    <t>Pol16</t>
  </si>
  <si>
    <t>Konektor na kábel/Plug 1x RJ45/s Cat.6A, krytka</t>
  </si>
  <si>
    <t>Pol18</t>
  </si>
  <si>
    <t>Krabica pod omietku</t>
  </si>
  <si>
    <t>Pol20</t>
  </si>
  <si>
    <t>Krabica do dutých stien (KU 68 LA/1)</t>
  </si>
  <si>
    <t>Pol21</t>
  </si>
  <si>
    <t>DATA patch-panel, 24x RJ45/s Cat.6A, 19" 1U,</t>
  </si>
  <si>
    <t>Pol22</t>
  </si>
  <si>
    <t>Kábel S/FTP C6A LSOH AWG23 4x2x0,5 Eca</t>
  </si>
  <si>
    <t>Pol23</t>
  </si>
  <si>
    <t>Ukončovanie kábla  v zásuvke a patch-paneli</t>
  </si>
  <si>
    <t>Pol24</t>
  </si>
  <si>
    <t>Certifikačné meranie portov kabelážneho systému cat.6</t>
  </si>
  <si>
    <t>D5</t>
  </si>
  <si>
    <t>Areálové rozvody, prepoj centrál Bytovka-Hlav.objekt</t>
  </si>
  <si>
    <t>D6</t>
  </si>
  <si>
    <t>TELEFÓNNA ČASŤ- areálové  prepojenie centrál</t>
  </si>
  <si>
    <t>Pol25</t>
  </si>
  <si>
    <t>FCS telefónny patch-panel 25x RJ45/u, 19" 1U</t>
  </si>
  <si>
    <t>Pol26</t>
  </si>
  <si>
    <t>Lišta LSA+ rozpojovacia 2/10 FCS</t>
  </si>
  <si>
    <t>Pol27</t>
  </si>
  <si>
    <t>Lišta LSA+ pre bleskoistky, osadená 10x bleskoistka</t>
  </si>
  <si>
    <t>Pol28</t>
  </si>
  <si>
    <t>Držiak/rám pre 3 lišty LSA+ 2/10 (68x105x50)</t>
  </si>
  <si>
    <t>Pol29</t>
  </si>
  <si>
    <t>Kábel SYKFY 25x2x0,5</t>
  </si>
  <si>
    <t>Pol30</t>
  </si>
  <si>
    <t>Ukončovanie tlf. páru</t>
  </si>
  <si>
    <t>Pol31</t>
  </si>
  <si>
    <t>Jednosmerné meranie tlf. páru</t>
  </si>
  <si>
    <t>D7</t>
  </si>
  <si>
    <t>OPTIKA SM - areálové prepojenie centrál</t>
  </si>
  <si>
    <t>Pol32</t>
  </si>
  <si>
    <t>FO patch-panel pre 12x DSC, výbava</t>
  </si>
  <si>
    <t>Pol33</t>
  </si>
  <si>
    <t>DSC adapter / SM FCS</t>
  </si>
  <si>
    <t>Pol34</t>
  </si>
  <si>
    <t>SC pigtail SM 9/125 FCS,zváranie</t>
  </si>
  <si>
    <t>Pol35</t>
  </si>
  <si>
    <t>FO kábel 12x 9/125,univerzálny kábel KL-U-DQ(ZN)BH-2etapa</t>
  </si>
  <si>
    <t>Pol36</t>
  </si>
  <si>
    <t>Jednorázové meranie útlmu žily (SM)</t>
  </si>
  <si>
    <t>D8</t>
  </si>
  <si>
    <t>PATCH-KÁBLE prepojovacie</t>
  </si>
  <si>
    <t>Pol38</t>
  </si>
  <si>
    <t>FO patch-cord DSC/SC duplex,SM 9/125, 2m</t>
  </si>
  <si>
    <t>D9</t>
  </si>
  <si>
    <t>PATCH-KÁBLE cat.6A</t>
  </si>
  <si>
    <t>Pol39</t>
  </si>
  <si>
    <t>Dátový patch-kábel S/FTP RJ45s/RJ45s, Cat.6A, 0,5m</t>
  </si>
  <si>
    <t>Pol40</t>
  </si>
  <si>
    <t>Dátový patch-kábel S/FTP RJ45s/RJ45s, Cat.6A, 1m</t>
  </si>
  <si>
    <t>Pol41</t>
  </si>
  <si>
    <t>Dátový patch-kábel S/FTP RJ45s/RJ45s, Cat.6,A 2m</t>
  </si>
  <si>
    <t>D10</t>
  </si>
  <si>
    <t>Dverný videovrátnik na vchodoch bytovky</t>
  </si>
  <si>
    <t>D11</t>
  </si>
  <si>
    <t xml:space="preserve">        Dverné IP Video-komunikátory IP Videovrátniky</t>
  </si>
  <si>
    <t>Pol42</t>
  </si>
  <si>
    <t>DV -  základná jednotka videovrátnika s kamerou</t>
  </si>
  <si>
    <t>Pol43</t>
  </si>
  <si>
    <t>modul čítačka RFID kariet 13 MHz NFC ready</t>
  </si>
  <si>
    <t>Pol44</t>
  </si>
  <si>
    <t>Rám pre inštaláciu na povrch, 3 moduly</t>
  </si>
  <si>
    <t>Pol45</t>
  </si>
  <si>
    <t>EZ - Elektrický zámok dverí/Befo, momentový kolík, nízkoodberový 12V/230mA DC Inverzný</t>
  </si>
  <si>
    <t>Pol46</t>
  </si>
  <si>
    <t>Systémový zdroj pre napájanie dverí</t>
  </si>
  <si>
    <t>D12</t>
  </si>
  <si>
    <t xml:space="preserve">             Videovrátnik s dotyk displayom - vnútorná jednotka interkomu do bytov</t>
  </si>
  <si>
    <t>Pol47</t>
  </si>
  <si>
    <t>VV - Vnútorná jednotka štandard s dotykovým displayom</t>
  </si>
  <si>
    <t>Pol48</t>
  </si>
  <si>
    <t>Tlačítko zvončeka pri dverách bytov</t>
  </si>
  <si>
    <t>Pol49</t>
  </si>
  <si>
    <t>Čipová karta/kľúčenka Mifare</t>
  </si>
  <si>
    <t>D13</t>
  </si>
  <si>
    <t>DÁTOVÁ ČASŤ pasívna kabeláž CAT 6A - videovrátniky</t>
  </si>
  <si>
    <t>Pol19</t>
  </si>
  <si>
    <t>Krabica pod omietku hlboká (KPR68)</t>
  </si>
  <si>
    <t>Pol50</t>
  </si>
  <si>
    <t>Kábel CYKY-Lo 2x1 - napájanie Ezámkov</t>
  </si>
  <si>
    <t>D14</t>
  </si>
  <si>
    <t>Integrovaný komunikačný systém Pacient - sestra IP</t>
  </si>
  <si>
    <t>D15</t>
  </si>
  <si>
    <t>ŠPECIFIKÁCIA zariadenia a prvkov systému,  montáž a oživenie - NIE JE ROZPOČTOVANÁ - SAMOSTATNÁ DODÁ</t>
  </si>
  <si>
    <t>Pol51</t>
  </si>
  <si>
    <t>Kontrola a otestovanie rozvodného vedenia</t>
  </si>
  <si>
    <t>Pol52</t>
  </si>
  <si>
    <t>Terminál personálu IP (TP IP)</t>
  </si>
  <si>
    <t>Pol53</t>
  </si>
  <si>
    <t>Služobná jednotka personálu IP (SJP IP)</t>
  </si>
  <si>
    <t>Pol54</t>
  </si>
  <si>
    <t>Lôžková jednotka (LJ IP)</t>
  </si>
  <si>
    <t>Pol55</t>
  </si>
  <si>
    <t>Lôžková  jednotka-základňa s repro (ZLUR IP)</t>
  </si>
  <si>
    <t>Pol56</t>
  </si>
  <si>
    <t>Signalizačná jednotka (SIJ IP)</t>
  </si>
  <si>
    <t>Pol57</t>
  </si>
  <si>
    <t>Komunikačná jednotka s displejom IP (KJD IP)</t>
  </si>
  <si>
    <t>Pol58</t>
  </si>
  <si>
    <t>Modul RFID IP</t>
  </si>
  <si>
    <t>Pol59</t>
  </si>
  <si>
    <t>Systémový server VoIP (SSV IP)</t>
  </si>
  <si>
    <t>Pol60</t>
  </si>
  <si>
    <t>SW história volania (SW HV)</t>
  </si>
  <si>
    <t>Pol61</t>
  </si>
  <si>
    <t>Switch modul ZTP IP (SM IP)</t>
  </si>
  <si>
    <t>Pol62</t>
  </si>
  <si>
    <t>Napájač 250W/24V IP (N250 IP)</t>
  </si>
  <si>
    <t>Pol63</t>
  </si>
  <si>
    <t>Prijímací modul bezdrát. Interný IP (PMB IP)</t>
  </si>
  <si>
    <t>Pol64</t>
  </si>
  <si>
    <t>Prívešok personálu (RFID)</t>
  </si>
  <si>
    <t>Pol65</t>
  </si>
  <si>
    <t>Bezdrotové tlačítko IP (BTU) -přívěšok</t>
  </si>
  <si>
    <t>Pol66</t>
  </si>
  <si>
    <t>Konektor vrátane premerania (RJ45)</t>
  </si>
  <si>
    <t>Pol67</t>
  </si>
  <si>
    <t>Naprogramovanie a konfigurácia systému</t>
  </si>
  <si>
    <t>Pol68</t>
  </si>
  <si>
    <t>Kontrola prevádzky a zaškolenie</t>
  </si>
  <si>
    <t>Pol69</t>
  </si>
  <si>
    <t>Inštalačný rámik malý (SIJ)</t>
  </si>
  <si>
    <t>Pol70</t>
  </si>
  <si>
    <t>Inštalačný rámik veľký (KJ,KJD,VKJ)</t>
  </si>
  <si>
    <t>D16</t>
  </si>
  <si>
    <t>SLB ČASŤ pasívna kabeláž CAT 6A - Zdravotnícky systém sestra</t>
  </si>
  <si>
    <t>D17</t>
  </si>
  <si>
    <t>Televízny rozvod STA/SAT, parabola, centrála</t>
  </si>
  <si>
    <t>D18</t>
  </si>
  <si>
    <t>Anténne rozvody</t>
  </si>
  <si>
    <t>Pol72</t>
  </si>
  <si>
    <t>Anténny stožiar kotvený na stenu</t>
  </si>
  <si>
    <t>Pol73</t>
  </si>
  <si>
    <t>LNB QUATRO vonkajšia jednotka</t>
  </si>
  <si>
    <t>Pol74</t>
  </si>
  <si>
    <t>Parabolická SAT anténa Fe80</t>
  </si>
  <si>
    <t>Pol75</t>
  </si>
  <si>
    <t>Držiak paraboly</t>
  </si>
  <si>
    <t>Pol76</t>
  </si>
  <si>
    <t>TV anténa UHF</t>
  </si>
  <si>
    <t>Pol77</t>
  </si>
  <si>
    <t>TV anténa VHF</t>
  </si>
  <si>
    <t>Pol78</t>
  </si>
  <si>
    <t>FM anténa ANT 5EFS</t>
  </si>
  <si>
    <t>Pol79</t>
  </si>
  <si>
    <t>Dvojité rameno</t>
  </si>
  <si>
    <t>Pol79a</t>
  </si>
  <si>
    <t>Skriňa centrály STA 600x400x250, SA83027</t>
  </si>
  <si>
    <t>1658036330</t>
  </si>
  <si>
    <t>Pol80</t>
  </si>
  <si>
    <t>montážna krabica pre prvky STA</t>
  </si>
  <si>
    <t>Pol81</t>
  </si>
  <si>
    <t>Koax kábel VCCKY 75-4,8</t>
  </si>
  <si>
    <t>Pol82</t>
  </si>
  <si>
    <t>F konektor 4,8</t>
  </si>
  <si>
    <t>Pol83</t>
  </si>
  <si>
    <t>Koax kábel VCCJY 75-7,25</t>
  </si>
  <si>
    <t>Pol84</t>
  </si>
  <si>
    <t>F konektor 7,25</t>
  </si>
  <si>
    <t>Pol85</t>
  </si>
  <si>
    <t>Rozbočovač  SAT 2cest 40-2250MHz</t>
  </si>
  <si>
    <t>Pol86</t>
  </si>
  <si>
    <t>Rozbočovač  do 4 smerov PTR 41</t>
  </si>
  <si>
    <t>Pol90</t>
  </si>
  <si>
    <t>Zakončovací odpor F 75</t>
  </si>
  <si>
    <t>Pol93</t>
  </si>
  <si>
    <t>TV zásuvka TV/Rd/SAT koncová  3dB</t>
  </si>
  <si>
    <t>Pol94</t>
  </si>
  <si>
    <t>Meranie na úč. zásuvke</t>
  </si>
  <si>
    <t>Pol95</t>
  </si>
  <si>
    <t>Oživenie a pripojenie na STA</t>
  </si>
  <si>
    <t>Pol96</t>
  </si>
  <si>
    <t>Satelitný Digitálny DVB prijímač SKYLINK+ karta Skylink</t>
  </si>
  <si>
    <t>Pol97</t>
  </si>
  <si>
    <t>GDZ  širokopásmový zosilňovač GN 6834</t>
  </si>
  <si>
    <t>Pol98</t>
  </si>
  <si>
    <t>Multiprepínač aktívny13/8 SEV 43138</t>
  </si>
  <si>
    <t>D20</t>
  </si>
  <si>
    <t>TRASY</t>
  </si>
  <si>
    <t>D21</t>
  </si>
  <si>
    <t>OCHRANNE TRUBKY</t>
  </si>
  <si>
    <t>Pol99</t>
  </si>
  <si>
    <t>Trubka FXP 25/19, flame-retardant</t>
  </si>
  <si>
    <t>Pol100</t>
  </si>
  <si>
    <t>Príchytka na trubku FXP 25</t>
  </si>
  <si>
    <t>Pol101</t>
  </si>
  <si>
    <t>Spojka na trubku FXP 25</t>
  </si>
  <si>
    <t>Pol102</t>
  </si>
  <si>
    <t>Pevná rúrka M-25 so spojkou</t>
  </si>
  <si>
    <t>D22</t>
  </si>
  <si>
    <t>OCHRANNE TRUBKY HDPE</t>
  </si>
  <si>
    <t>Pol105</t>
  </si>
  <si>
    <t>Rezonančný marker</t>
  </si>
  <si>
    <t>Pol106</t>
  </si>
  <si>
    <t>chránička optického kábla priem. 32mm, AS  (KOPOS)- do teplovodu</t>
  </si>
  <si>
    <t>Pol107</t>
  </si>
  <si>
    <t>Trubka Kopoflex KF09050-50/41</t>
  </si>
  <si>
    <t>D23</t>
  </si>
  <si>
    <t>OSTATNE</t>
  </si>
  <si>
    <t>Pol108</t>
  </si>
  <si>
    <t>Drážkovanie tehla do f28</t>
  </si>
  <si>
    <t>Pol109</t>
  </si>
  <si>
    <t>Drážkovanie tehla do f42</t>
  </si>
  <si>
    <t>Pol110</t>
  </si>
  <si>
    <t>Drážkovanie beton do f42</t>
  </si>
  <si>
    <t>Pol111</t>
  </si>
  <si>
    <t>Prieraz do hr.30 do f50, tehla</t>
  </si>
  <si>
    <t>Pol112</t>
  </si>
  <si>
    <t>Prieraz do hr.30 do f30, betón</t>
  </si>
  <si>
    <t>Pol113</t>
  </si>
  <si>
    <t>Prieraz strop do hr.40 do f30</t>
  </si>
  <si>
    <t>Pol114</t>
  </si>
  <si>
    <t>Sadrovanie prierazov</t>
  </si>
  <si>
    <t>Pol115</t>
  </si>
  <si>
    <t>Protipožiarny tmel 673</t>
  </si>
  <si>
    <t>Pol116</t>
  </si>
  <si>
    <t>Protipožiarny prestup</t>
  </si>
  <si>
    <t>Pol117</t>
  </si>
  <si>
    <t>Vytýčenie trasy rozvodu</t>
  </si>
  <si>
    <t>Pol118</t>
  </si>
  <si>
    <t>Výkopy, zemina, komplet</t>
  </si>
  <si>
    <t>Pol119</t>
  </si>
  <si>
    <t>Prenájom plosiny</t>
  </si>
  <si>
    <t>den</t>
  </si>
  <si>
    <t>Pol120</t>
  </si>
  <si>
    <t>Dopava  plosiny</t>
  </si>
  <si>
    <t>Pol121</t>
  </si>
  <si>
    <t>Príplatok za prácu vo výškach nad 3,5 m</t>
  </si>
  <si>
    <t>D24</t>
  </si>
  <si>
    <t>Ostatné</t>
  </si>
  <si>
    <t>D25</t>
  </si>
  <si>
    <t>VRN / PPV / PROJEKT</t>
  </si>
  <si>
    <t>Pol122</t>
  </si>
  <si>
    <t>PIM (Podružný materiál) 3,6%</t>
  </si>
  <si>
    <t>Pol123</t>
  </si>
  <si>
    <t>PPV (pomocné a podružné výkony) 6,0%</t>
  </si>
  <si>
    <t>Pol124</t>
  </si>
  <si>
    <t>Projekt PPR (do dodaného Acad)</t>
  </si>
  <si>
    <t>Pol125</t>
  </si>
  <si>
    <t>Projekt PSS (do existujúceho PPR Acad)</t>
  </si>
  <si>
    <t>Pol126</t>
  </si>
  <si>
    <t>Projektová dokumentácia</t>
  </si>
  <si>
    <t>paré</t>
  </si>
  <si>
    <t>D26</t>
  </si>
  <si>
    <t>PRÍPLATKY A SLUŽBY</t>
  </si>
  <si>
    <t>Pol131</t>
  </si>
  <si>
    <t>Obhliadka, projektová príprava</t>
  </si>
  <si>
    <t>VIII. - Vzduchotechnika</t>
  </si>
  <si>
    <t xml:space="preserve">    769 - Montáž vzduchotechnických zariadení   </t>
  </si>
  <si>
    <t>340236212</t>
  </si>
  <si>
    <t>Zamurovanie otvoru s plochou do 0, 09 m2 tehlami pálenými v stenách hr. nad 100 mm</t>
  </si>
  <si>
    <t>612423521</t>
  </si>
  <si>
    <t>Omietka rýh v stenách maltou vápennou šírky ryhy do 150 mm omietkou hladkou</t>
  </si>
  <si>
    <t>622423121</t>
  </si>
  <si>
    <t>Oprava vonkajších omietok vápenných a vápenocem. stupeň členitosti III - 10 % opravovanej plochy</t>
  </si>
  <si>
    <t>941941051</t>
  </si>
  <si>
    <t>Montáž lešenia ľahkého pracovného radového s podlahami šírky nad 1,20 m do 1,50 m, výšky do 10 m</t>
  </si>
  <si>
    <t>941941395</t>
  </si>
  <si>
    <t>Príplatok za prvý a každý ďalší týždeň použitia lešenia ľahkého pracovného radového s podlahami šírky nad 1,20 do 1,50 m, výšky do 10 m</t>
  </si>
  <si>
    <t>941941851</t>
  </si>
  <si>
    <t>Demontáž lešenia ľahkého pracovného radového s podlahami šírky nad 1,20 do 1,50 m, výšky do 10 m</t>
  </si>
  <si>
    <t>941955202</t>
  </si>
  <si>
    <t>971033451</t>
  </si>
  <si>
    <t>Vybúranie otvoru v murive tehl. plochy do 0,25 m2 hr. do 450 mm,  -0,21900t</t>
  </si>
  <si>
    <t>971036011</t>
  </si>
  <si>
    <t>Jadrové vrty diamantovými korunkami do D 120 mm do stien - murivo tehlové -0,00018t</t>
  </si>
  <si>
    <t>971036013</t>
  </si>
  <si>
    <t>Jadrové vrty diamantovými korunkami do D 140 mm do stien - murivo tehlové -0,00025t</t>
  </si>
  <si>
    <t>971036017</t>
  </si>
  <si>
    <t>Jadrové vrty diamantovými korunkami do D 180 mm do stien - murivo tehlové -0,00041t</t>
  </si>
  <si>
    <t>971036018</t>
  </si>
  <si>
    <t>Jadrové vrty diamantovými korunkami do D 200 mm do stien - murivo tehlové -0,00050t</t>
  </si>
  <si>
    <t>971046013</t>
  </si>
  <si>
    <t>Jadrové vrty diamantovými korunkami do D 140 mm do stien - betónových, obkladov -0,00034t</t>
  </si>
  <si>
    <t>971046017</t>
  </si>
  <si>
    <t>Jadrové vrty diamantovými korunkami do D 180 mm do stien - betónových, obkladov -0,00056t</t>
  </si>
  <si>
    <t>974031143</t>
  </si>
  <si>
    <t>Vysekávanie rýh v akomkoľvek murive tehlovom na akúkoľvek maltu do hĺbky 70 mm a š. do 100 mm,  -0,01300t</t>
  </si>
  <si>
    <t>979011131</t>
  </si>
  <si>
    <t>Zvislá doprava sutiny po schodoch ručne do 3.5 m</t>
  </si>
  <si>
    <t>712370360</t>
  </si>
  <si>
    <t>Zhotovenie povlakovej krytiny striech plochých do 10° fóliou EPDM celoplošne lepenou</t>
  </si>
  <si>
    <t>628510001000</t>
  </si>
  <si>
    <t>Fólia strešná hydroizolačná EPDM Rubbergard - vystužená strešná membrána hr. 1,14 mm, MEDIDERMA</t>
  </si>
  <si>
    <t>713411121</t>
  </si>
  <si>
    <t>Montáž izolácie tepelnej potrubia a ohybov pásmi LSP pripevnenými oceľovým drôtom jednovrstvová</t>
  </si>
  <si>
    <t>631470000500</t>
  </si>
  <si>
    <t>Lamelovo skružovaný pás KNAUF NOBASIL LMF AluR (LSP 35), 20x1000x10000 mm, technická čadičová minerálna izolácia s AluR fóliou, do 600°C</t>
  </si>
  <si>
    <t>713530815</t>
  </si>
  <si>
    <t>Montáž protipožiarnej manžety na prestup potrubia d 126-170 mm, EI120, z jednej strany</t>
  </si>
  <si>
    <t>449410001400</t>
  </si>
  <si>
    <t>Protipožiarna manžeta HILTI CP 644-160/6", D 160 mm</t>
  </si>
  <si>
    <t xml:space="preserve">Montáž vzduchotechnických zariadení   </t>
  </si>
  <si>
    <t>769011030</t>
  </si>
  <si>
    <t>Montáž ventilátora malého axiálneho nástenného do stropu veľkosť: 100</t>
  </si>
  <si>
    <t>4290013027.001</t>
  </si>
  <si>
    <t>DALAP 100 LVZW  EAN: 4250622614079  Malý axiálny ventilátor, G= 128 m3/h</t>
  </si>
  <si>
    <t>769021003</t>
  </si>
  <si>
    <t>Montáž spiro potrubia DN 125-140</t>
  </si>
  <si>
    <t>429810000300</t>
  </si>
  <si>
    <t>Potrubie kruhové spiro DN 125, dĺžka 1000 mm, TZB GLOBAL</t>
  </si>
  <si>
    <t>769021006</t>
  </si>
  <si>
    <t>Montáž spiro potrubia DN 160-180</t>
  </si>
  <si>
    <t>429810000500</t>
  </si>
  <si>
    <t>Potrubie kruhové spiro DN 160, dĺžka 1000 mm, TZB GLOBAL</t>
  </si>
  <si>
    <t>429810000600</t>
  </si>
  <si>
    <t>Potrubie kruhové spiro DN 180, dĺžka 1000 mm, TZB GLOBAL</t>
  </si>
  <si>
    <t>769021036</t>
  </si>
  <si>
    <t>Montáž štvorhranného potrubia tesnosti I dĺžky 1000 mm do obvodu 1000 mm</t>
  </si>
  <si>
    <t>429820000100.R1</t>
  </si>
  <si>
    <t>Potrubie štvorhranné, rovné dĺ. 1000 mm, rozmer do obvodu 1000 mm (2x pretlaková komora 220x250x530mm-d180)</t>
  </si>
  <si>
    <t>769021040</t>
  </si>
  <si>
    <t>Montáž štvorhranného potrubia tesnosti I dĺžky 1000 mm do obvodu 1800 mm</t>
  </si>
  <si>
    <t>429820000200</t>
  </si>
  <si>
    <t>Potrubie štvorhranné, rovné dĺ. 1000 mm, rozmer do obvodu 1800 mm, TZB GLOBAL</t>
  </si>
  <si>
    <t>769021178</t>
  </si>
  <si>
    <t>Montáž ohybnej Al hadice s tepelnou a hlukovou izoláciou priemeru 100-130 mm</t>
  </si>
  <si>
    <t>429840014500</t>
  </si>
  <si>
    <t>Hadica ohybná tepelne a zvukovo izolovaná, hliníková SONOFLEX MI 102, ELEKTRODESIGN</t>
  </si>
  <si>
    <t>429840014600</t>
  </si>
  <si>
    <t>Hadica ohybná tepelne a zvukovo izolovaná, hliníková SONOFLEX MI 127, ELEKTRODESIGN</t>
  </si>
  <si>
    <t>769021178.01</t>
  </si>
  <si>
    <t>Montáž ohybnej Al hadice s tepelnou a hlukovou izoláciou priemeru 100-130 mm  - príplatok za tvarovky</t>
  </si>
  <si>
    <t>769021529</t>
  </si>
  <si>
    <t>Montáž samoťahovej hlavice do priemeru 140 mm</t>
  </si>
  <si>
    <t>429720023800.R1</t>
  </si>
  <si>
    <t>Hlavica samoťahová s nástavcom  DALAP DORN d125mm</t>
  </si>
  <si>
    <t>769021532</t>
  </si>
  <si>
    <t>Montáž samoťahovej hlavice priemeru 160-200 mm</t>
  </si>
  <si>
    <t>429720024000.R1</t>
  </si>
  <si>
    <t>Hlavica samoťahová s nástavcom  DALAP DORN d160mm</t>
  </si>
  <si>
    <t>769025066</t>
  </si>
  <si>
    <t>Montáž tlmiča hluku pre kruhové potrubie priemeru 160-250 mm</t>
  </si>
  <si>
    <t>429760008700.R1</t>
  </si>
  <si>
    <t>Tlmič hluku pre kruhové potrubie d180/500mm</t>
  </si>
  <si>
    <t>769025420</t>
  </si>
  <si>
    <t>429710131900.R1</t>
  </si>
  <si>
    <t>Klapka protipožiarna, kruhová  F-C2   d125</t>
  </si>
  <si>
    <t>769031159</t>
  </si>
  <si>
    <t>Montáž hliníkovej výustky na štvorhranné potrubie prierezu 0.060-0.090 m2</t>
  </si>
  <si>
    <t>429720297600</t>
  </si>
  <si>
    <t>Výustka hliníková do štvorhranného potrubia so skrutkami, dvojradová NOVA-A-2, rozmery šxv 400x150 mm s horizontálnymi lamelami</t>
  </si>
  <si>
    <t>769035000</t>
  </si>
  <si>
    <t>Montáž dvernej mriežky do prierezu 0.080 m2</t>
  </si>
  <si>
    <t>429720254300</t>
  </si>
  <si>
    <t>Mriežka dverová, hliníková s lepidlom NOVA-D-2, rozmery šxv 325x125 mm s úzkym montážnym rámikom UR1</t>
  </si>
  <si>
    <t>769035081</t>
  </si>
  <si>
    <t>Montáž krycej mriežky hranatej prierezu 0.125-0.355 m2</t>
  </si>
  <si>
    <t>429720295900</t>
  </si>
  <si>
    <t>Výustka hliníková, dvojradová NOVA-A-2-3-300x100-R1-H-AN,</t>
  </si>
  <si>
    <t>769036003</t>
  </si>
  <si>
    <t>Montáž protidažďovej žalúzie prierezu 0.110-0.158 m2</t>
  </si>
  <si>
    <t>429720067600</t>
  </si>
  <si>
    <t>Žalúzia protidažďová oceľová, pozinkovaná PZZN, rozmery šxv 400x355 mm</t>
  </si>
  <si>
    <t>769036006</t>
  </si>
  <si>
    <t>Montáž protidažďovej žalúzie prierezu 0.160-0.200 m2</t>
  </si>
  <si>
    <t>429720069200</t>
  </si>
  <si>
    <t>Žalúzia protidažďová oceľová, pozinkovaná PZZN, rozmery šxv 450x400 mm</t>
  </si>
  <si>
    <t>769038000</t>
  </si>
  <si>
    <t>Montáž malého kuchynského digestora veľkosť 600</t>
  </si>
  <si>
    <t>429730000101</t>
  </si>
  <si>
    <t>Digestor výsuvný ELICA ELITE 14 LUX GRIX/A/60</t>
  </si>
  <si>
    <t>769052015</t>
  </si>
  <si>
    <t>Montáž rekuperačnej jednotky na stenu prietok 480 m3/h</t>
  </si>
  <si>
    <t>429530000101.101</t>
  </si>
  <si>
    <t>Jednotka rekuperačná, Vaillant recoVAIR VAR 360/4</t>
  </si>
  <si>
    <t>429530000101.102</t>
  </si>
  <si>
    <t>Elektrický predohrev vzduchu pre jednotku Vaillant recoVAIR360/4  (1500W)</t>
  </si>
  <si>
    <t>429530000101.103</t>
  </si>
  <si>
    <t>Štandartný sifon na kondenzát</t>
  </si>
  <si>
    <t>429530000101.104</t>
  </si>
  <si>
    <t>Fasádna mriežka antracitová 210/180</t>
  </si>
  <si>
    <t>429530000101.105</t>
  </si>
  <si>
    <t>EPP koleno 90° - 210/180</t>
  </si>
  <si>
    <t>429530000101.106</t>
  </si>
  <si>
    <t>EPP potrubie - 210/180 (500mm)</t>
  </si>
  <si>
    <t>429530000101.107</t>
  </si>
  <si>
    <t>Spojka - 210/180</t>
  </si>
  <si>
    <t>998769203</t>
  </si>
  <si>
    <t>7690725290001</t>
  </si>
  <si>
    <t>Centrálny ovládací systém klimatizačných zariadení - Oživenie a uvedenie do prevádzky</t>
  </si>
  <si>
    <t>IX. - Plynová  prípojka a vnútorný plynovod</t>
  </si>
  <si>
    <t xml:space="preserve">IX.a - Plynová  prípojka </t>
  </si>
  <si>
    <t xml:space="preserve">Dezider Telek </t>
  </si>
  <si>
    <t xml:space="preserve">    5 - Komunikácie   </t>
  </si>
  <si>
    <t xml:space="preserve">    8 - Rúrové vedenie   </t>
  </si>
  <si>
    <t xml:space="preserve">    723 - Zdravotechnika - vnútorný plynovod   </t>
  </si>
  <si>
    <t xml:space="preserve">    23-M - Montáže potrubia   </t>
  </si>
  <si>
    <t>113107142.S</t>
  </si>
  <si>
    <t>Odstránenie krytu asfaltového v ploche do 200 m2, hr. nad 50 do 100 mm,  -0,18100t</t>
  </si>
  <si>
    <t>113307122.S</t>
  </si>
  <si>
    <t>Odstránenie podkladu v ploche do 200 m2 z kameniva hrubého drveného, hr.100 do 200 mm,  -0,23500t</t>
  </si>
  <si>
    <t>113307131.S</t>
  </si>
  <si>
    <t>Odstránenie podkladu v ploche do 200 m2 z betónu prostého, hr. vrstvy do 150 mm,  -0,22500t</t>
  </si>
  <si>
    <t>132201109.S</t>
  </si>
  <si>
    <t>Príplatok k cene za lepivosť pri hĺbení rýh šírky do 600 mm zapažených i nezapažených s urovnaním dna v hornine 3</t>
  </si>
  <si>
    <t>133201101.S</t>
  </si>
  <si>
    <t>Výkop šachty zapaženej, hornina 3 do 100 m3</t>
  </si>
  <si>
    <t>133201109.S</t>
  </si>
  <si>
    <t>Príplatok k cenám za lepivosť pri hĺbení šachiet zapažených i nezapažených v hornine 3</t>
  </si>
  <si>
    <t>141720012.S</t>
  </si>
  <si>
    <t>Neriadené zemné pretláčanie v hornine tr. 3-4, priemer pretláčania cez 50 do 63 mm</t>
  </si>
  <si>
    <t>162301101.S</t>
  </si>
  <si>
    <t>Vodorovné premiestnenie výkopku po spevnenej ceste z horniny tr.1-4, do 100 m3 na vzdialenosť do 500 m</t>
  </si>
  <si>
    <t>171201201.S</t>
  </si>
  <si>
    <t>174101001.S</t>
  </si>
  <si>
    <t>Zásyp sypaninou so zhutnením jám, šachiet, rýh, zárezov alebo okolo objektov do 100 m3</t>
  </si>
  <si>
    <t>583410002900.S</t>
  </si>
  <si>
    <t>Kamenivo drvené hrubé frakcia 16-32 mm</t>
  </si>
  <si>
    <t>175101102.S</t>
  </si>
  <si>
    <t>583310000600.S</t>
  </si>
  <si>
    <t>Kamenivo ťažené drobné frakcia 0-4 mm</t>
  </si>
  <si>
    <t>451572111.S</t>
  </si>
  <si>
    <t>Lôžko pod potrubie, stoky a drobné objekty, v otvorenom výkope z kameniva drobného ťaženého 0-4 mm</t>
  </si>
  <si>
    <t xml:space="preserve">Komunikácie   </t>
  </si>
  <si>
    <t>566902151.S</t>
  </si>
  <si>
    <t>Vyspravenie krytu po prekopoch inžinierskych sietí plochy do 15 m2 asfaltovým betónom ACP, po zhutnení hr. 100 mm</t>
  </si>
  <si>
    <t>566902162.S</t>
  </si>
  <si>
    <t>Vyspravenie podkladu po prekopoch inžinierskych sietí plochy do 15 m2 podkladovým betónom  tr. C 20/25 hr. 150 mm</t>
  </si>
  <si>
    <t xml:space="preserve">Rúrové vedenie   </t>
  </si>
  <si>
    <t>899721121.S</t>
  </si>
  <si>
    <t>Signalizačný vodič na potrubí PVC DN do 150</t>
  </si>
  <si>
    <t>899721133.S</t>
  </si>
  <si>
    <t>Označenie plynovodného potrubia žltou výstražnou fóliou</t>
  </si>
  <si>
    <t>919735112.S</t>
  </si>
  <si>
    <t>Rezanie existujúceho asfaltového krytu alebo podkladu hĺbky nad 50 do 100 mm</t>
  </si>
  <si>
    <t>919735123.S</t>
  </si>
  <si>
    <t>Rezanie existujúceho betónového krytu alebo podkladu hĺbky nad 100 do 150 mm</t>
  </si>
  <si>
    <t>979087212.S</t>
  </si>
  <si>
    <t>Nakladanie na dopravné prostriedky pre vodorovnú dopravu sutiny</t>
  </si>
  <si>
    <t>Poplatok za skladovanie - betón, tehly, dlaždice (17 01) ostatné</t>
  </si>
  <si>
    <t>998276101.S</t>
  </si>
  <si>
    <t>Presun hmôt pre rúrové vedenie hĺbené z rúr z plast., hmôt alebo sklolamin. v otvorenom výkope</t>
  </si>
  <si>
    <t>723</t>
  </si>
  <si>
    <t xml:space="preserve">Zdravotechnika - vnútorný plynovod   </t>
  </si>
  <si>
    <t>723120204.S</t>
  </si>
  <si>
    <t>Potrubie z oceľových rúrok závitových čiernych spájaných zvarovaním - akosť 11 353.0 DN 25</t>
  </si>
  <si>
    <t>723150342</t>
  </si>
  <si>
    <t>Potrubie z oceľových rúrok hladkých čiernych redukcia - zhotovenie kovaním nad 1 DN DN 32/25</t>
  </si>
  <si>
    <t>723231012.S</t>
  </si>
  <si>
    <t>Montáž guľového uzáveru plynu priameho G 1</t>
  </si>
  <si>
    <t>551340006100.S</t>
  </si>
  <si>
    <t>Guľový uzáver na plyn 1", FF, páčka, plnoprietokový, niklovaná mosadz</t>
  </si>
  <si>
    <t>723234101</t>
  </si>
  <si>
    <t>Montáž strednotlakového regulátora tlaku plynu so skrinkou pre svietiplyn AL S-5 jednoduchých</t>
  </si>
  <si>
    <t>405610001100</t>
  </si>
  <si>
    <t>Skrinka oceľová 600x600x300 mm uzamykateľná, vetrateľná vrátane náteru (alt. skrinka plastová Wizard W600)</t>
  </si>
  <si>
    <t>4056100011CP</t>
  </si>
  <si>
    <t>Regulátor tlaku plynu ALV-Z1 (vstupný tlak 4,0 kPa, výstupný tlak 2,0 kPa)</t>
  </si>
  <si>
    <t>723261915.S</t>
  </si>
  <si>
    <t>Montáž plynomera</t>
  </si>
  <si>
    <t>55134001070CP</t>
  </si>
  <si>
    <t>Podružný plynomer BK-G6</t>
  </si>
  <si>
    <t>998723102.S</t>
  </si>
  <si>
    <t>Presun hmôt pre vnútorný plynovod v objektoch výšky nad 6 do 12 m</t>
  </si>
  <si>
    <t>23-M</t>
  </si>
  <si>
    <t xml:space="preserve">Montáže potrubia   </t>
  </si>
  <si>
    <t>230120042.S</t>
  </si>
  <si>
    <t>Čistenie potrubia prefúkavaním alebo preplachovaním DN 40</t>
  </si>
  <si>
    <t>230120095.S</t>
  </si>
  <si>
    <t>Montáž  vývodu signalizačného vodiča</t>
  </si>
  <si>
    <t>345510001800.S</t>
  </si>
  <si>
    <t>Autozásuvka, 7 pólová, 12 V, DIN/ISO 1724, nárazuvzdorný plast</t>
  </si>
  <si>
    <t>230200117.S1</t>
  </si>
  <si>
    <t>Nasunutie potrubnej sekcie do plastovej chráničky D63 vrátane pomocného materiálu</t>
  </si>
  <si>
    <t>286130036200.S</t>
  </si>
  <si>
    <t>Rúra HDPE na plyn PE100 SDR11 63x5,8x100 m</t>
  </si>
  <si>
    <t>230200250.S</t>
  </si>
  <si>
    <t>Montáž privarovacieho odbočkového T-kusu DN 25</t>
  </si>
  <si>
    <t>230200CP</t>
  </si>
  <si>
    <t>MANIBS DN 25</t>
  </si>
  <si>
    <t>230201139.S</t>
  </si>
  <si>
    <t>Montáž plynového potrubia z dvojvsrtvového PE 100 SDR11 zváraných elektrotvarovkami D 40x3,7 mm</t>
  </si>
  <si>
    <t>286130036000.S</t>
  </si>
  <si>
    <t>Rúra HDPE na plyn PE100 SDR11 40x3,7x100 m</t>
  </si>
  <si>
    <t>CHR001</t>
  </si>
  <si>
    <t>Chránička oceľovás rozšír.hrdlom DN 48,4</t>
  </si>
  <si>
    <t>CHR002</t>
  </si>
  <si>
    <t>Chránička perfor.plast. D50</t>
  </si>
  <si>
    <t>230203183</t>
  </si>
  <si>
    <t>Montáž kolena W90° elektrotvarovkového PE 100 SDR 11 D 40 mm</t>
  </si>
  <si>
    <t>286530187000</t>
  </si>
  <si>
    <t>Koleno 90° elektrotvarovkové W 90° PE 100 SDR 11 D 40 mm, FRIALEN</t>
  </si>
  <si>
    <t>230203563</t>
  </si>
  <si>
    <t>Montáž USTR prechodka PE/oceľ PE 100 SDR11 D 40/DN32 mm</t>
  </si>
  <si>
    <t>286220031100</t>
  </si>
  <si>
    <t>Prechodka USTR PE/oceľ PE 100 SDR 11 D/DN 40/32, FRIALEN</t>
  </si>
  <si>
    <t>230203602</t>
  </si>
  <si>
    <t>Montáž USTM prechodka PE/oceľ s vnútorným závitom PE 100 SDR11 D 40/1"</t>
  </si>
  <si>
    <t>286220027700</t>
  </si>
  <si>
    <t>Prechodka USTN PE/oceľ s vnútorným závitom PE 100 SDR 11 D 40/1", FRIALEN</t>
  </si>
  <si>
    <t>230220006.S</t>
  </si>
  <si>
    <t>Montáž liatinového poklopu</t>
  </si>
  <si>
    <t>552410000300.S</t>
  </si>
  <si>
    <t>Poklop ventilový pre vodu, plyn</t>
  </si>
  <si>
    <t>230220011.S</t>
  </si>
  <si>
    <t>Montáž + dodávka orientačnej tabule</t>
  </si>
  <si>
    <t>230220031.S</t>
  </si>
  <si>
    <t>Montáž čuchačky na chráničku</t>
  </si>
  <si>
    <t>286130035900.S</t>
  </si>
  <si>
    <t>Rúra HDPE na plyn PE100 SDR11 32x3,0x100 m</t>
  </si>
  <si>
    <t>230230016.S</t>
  </si>
  <si>
    <t>Hlavná tlaková skúška vzduchom 0, 6 MPa DN 50</t>
  </si>
  <si>
    <t>230230121.S</t>
  </si>
  <si>
    <t>Príprava na tlakovú skúšku vzduchom a vodou do 0,6 MPa</t>
  </si>
  <si>
    <t>úsek</t>
  </si>
  <si>
    <t>230230292.S</t>
  </si>
  <si>
    <t>Napustenie potrubia OPZ</t>
  </si>
  <si>
    <t>HZS000114.S</t>
  </si>
  <si>
    <t>Stavebno montážne práce najnáročnejšie na odbornosť - prehliadky pracoviska a revízie (Tr. 4) v rozsahu viac ako 8 hodín - odborná prehliadka a skúška PZ</t>
  </si>
  <si>
    <t>HZS000114.S1</t>
  </si>
  <si>
    <t>Prvá úradná skúška TI</t>
  </si>
  <si>
    <t>HZS000114.S2</t>
  </si>
  <si>
    <t>Geodetické zameranie</t>
  </si>
  <si>
    <t>IX.b - Vnútorný plynovod</t>
  </si>
  <si>
    <t>971033151.S</t>
  </si>
  <si>
    <t>Vybúranie otvoru v murive tehl. priemeru profilu do 60 mm hr. do 450 mm,  -0,00200t</t>
  </si>
  <si>
    <t>723120203.S</t>
  </si>
  <si>
    <t>Potrubie z oceľových rúrok závitových čiernych spájaných zvarovaním - akosť 11 353.0 DN 20</t>
  </si>
  <si>
    <t>723120205.S</t>
  </si>
  <si>
    <t>Potrubie z oceľových rúrok závitových čiernych spájaných zvarovaním - akosť 11 353.0 DN 32</t>
  </si>
  <si>
    <t>723150341</t>
  </si>
  <si>
    <t>Potrubie z oceľových rúrok hladkých čiernych redukcia - zhotovenie kovaním nad 1 DN DN 32/20</t>
  </si>
  <si>
    <t>723150365.S</t>
  </si>
  <si>
    <t>Potrubie z oceľových rúrok hladkých čiernych, chránička Dxt 38x2,6 mm</t>
  </si>
  <si>
    <t>723160205.S</t>
  </si>
  <si>
    <t>Prípojka k plynomeru spojená na závit bez obchádzky G 5/4</t>
  </si>
  <si>
    <t>723190252.S</t>
  </si>
  <si>
    <t>Prípojka k strojom a zariadeniam vyvedenie a upevnenie plynov.výpustiek na potrubí DN 20 s nástenkou</t>
  </si>
  <si>
    <t>723231009.S</t>
  </si>
  <si>
    <t>Montáž guľového uzáveru plynu priameho G 3/4</t>
  </si>
  <si>
    <t>551340006000.S</t>
  </si>
  <si>
    <t>Guľový uzáver na plyn 3/4", FF, páčka, plnoprietokový, niklovaná mosadz</t>
  </si>
  <si>
    <t>7313611CP</t>
  </si>
  <si>
    <t>Nerezový komín trojvrstvový  DN 130 vrátane revízie</t>
  </si>
  <si>
    <t>HZS000314.S</t>
  </si>
  <si>
    <t>Stavebno montážne práce najnáročnejšie na odbornosť - prehliadky pracoviska a revízie (Tr. 4) v rozsahu menej ako 4 hodiny - odborná prehliadka a skúška PZ</t>
  </si>
  <si>
    <t>X. - Výťah</t>
  </si>
  <si>
    <t xml:space="preserve">    33-M - Montáže dopravných zariadení, skladových zariadení a váh</t>
  </si>
  <si>
    <t>33-M</t>
  </si>
  <si>
    <t>Montáže dopravných zariadení, skladových zariadení a váh</t>
  </si>
  <si>
    <t>330030001.R</t>
  </si>
  <si>
    <t>D+M  Osobný výťah GEN2 Stream 1275 kg – imobilný, 1m/s, zdvih 6,0m, 3/4 stanice/nástupištia, 2xpriechodná kabína, bez strojovne, rozmer šachty 2300x2900mm</t>
  </si>
  <si>
    <t>-1462381474</t>
  </si>
  <si>
    <t>XI. - Chodník</t>
  </si>
  <si>
    <t>Ing. Michal Slobodník</t>
  </si>
  <si>
    <t xml:space="preserve">    2 - Zakladanie   </t>
  </si>
  <si>
    <t xml:space="preserve">    783 - Nátery   </t>
  </si>
  <si>
    <t>113209121.S</t>
  </si>
  <si>
    <t>Vytrhanie žľaboviek betónových,  -0,29000t</t>
  </si>
  <si>
    <t>121101111.S</t>
  </si>
  <si>
    <t>Odstránenie ornice s vodor. premiestn. na hromady, so zložením na vzdialenosť do 100 m a do 100m3</t>
  </si>
  <si>
    <t>122202201.S</t>
  </si>
  <si>
    <t>Odkopávka a prekopávka nezapažená pre cesty, v hornine 3 do 100 m3</t>
  </si>
  <si>
    <t>122202209.S</t>
  </si>
  <si>
    <t>Odkopávky a prekopávky nezapažené pre cesty. Príplatok za lepivosť horniny 3</t>
  </si>
  <si>
    <t>131211111.S</t>
  </si>
  <si>
    <t>Hĺbenie jám v  hornine tr.3 nesúdržných - ručným náradím</t>
  </si>
  <si>
    <t>131211119.S</t>
  </si>
  <si>
    <t>Príplatok za lepivosť pri hĺbení jám ručným náradím v hornine tr. 3</t>
  </si>
  <si>
    <t>132211111.S</t>
  </si>
  <si>
    <t>Hĺbenie rýh šírky do 600 mm v  hornine tr.3 nesúdržných - ručným náradím</t>
  </si>
  <si>
    <t>132211119.S</t>
  </si>
  <si>
    <t>Príplatok za lepivosť pri hĺbení rýh š do 600 mm ručným náradím v hornine tr. 3</t>
  </si>
  <si>
    <t>162301102.S</t>
  </si>
  <si>
    <t>Vodorovné premiestnenie výkopku po spevnenej ceste z horniny tr.1-4, do 100 m3 na vzdialenosť do 1000 m</t>
  </si>
  <si>
    <t>162301122.S</t>
  </si>
  <si>
    <t>Vodorovné premiestnenie výkopku po spevnenej ceste z  horniny tr.1-4, nad 100 do 1000 m3 na vzdialenosť do 1000 m</t>
  </si>
  <si>
    <t>167101102.S</t>
  </si>
  <si>
    <t>Nakladanie neuľahnutého výkopku z hornín tr.1-4 nad 100 do 1000 m3</t>
  </si>
  <si>
    <t>171201202.S</t>
  </si>
  <si>
    <t>Uloženie sypaniny na skládky nad 100 do 1000 m3</t>
  </si>
  <si>
    <t>175101202.S</t>
  </si>
  <si>
    <t>Obsyp objektov sypaninou z vhodných hornín 1 až 4 s prehodením sypaniny</t>
  </si>
  <si>
    <t>583410004100</t>
  </si>
  <si>
    <t>Štrkodrva frakcia 0-22 mm, STN EN 13242 + A1</t>
  </si>
  <si>
    <t>180402111.S</t>
  </si>
  <si>
    <t>Založenie trávnika parkového výsevom v rovine do 1:5</t>
  </si>
  <si>
    <t>005720001400.S</t>
  </si>
  <si>
    <t>Osivá tráv - semená parkovej zmesi</t>
  </si>
  <si>
    <t>181201102.S</t>
  </si>
  <si>
    <t>Úprava pláne v násypoch v hornine 1-4 so zhutnením</t>
  </si>
  <si>
    <t>181301302.S</t>
  </si>
  <si>
    <t>Rozprestretie ornice na svahu do sklonu 1:5, plocha do 500 m2, hr. do 150 mm</t>
  </si>
  <si>
    <t xml:space="preserve">Zakladanie   </t>
  </si>
  <si>
    <t>215901101.S</t>
  </si>
  <si>
    <t>Zhutnenie podložia z rastlej horniny 1 až 4 pod násypy, z hornina súdržných do 92 % PS a nesúdržných</t>
  </si>
  <si>
    <t>564851116.S</t>
  </si>
  <si>
    <t>Podklad zo štrkodrviny fr. 0-32 s rozprestretím a zhutnením, po zhutnení hr. 150 mm</t>
  </si>
  <si>
    <t>564851114.S</t>
  </si>
  <si>
    <t>Podklad zo štrkodrviny s rozprestretím a zhutnením, po zhutnení hr. 180 mm</t>
  </si>
  <si>
    <t>566902124.S</t>
  </si>
  <si>
    <t>Vyspravenie podkladu po prekopoch inžinierskych sietí plochy do 15 m2 štrkodrvou, po zhutnení hr. 250 mm</t>
  </si>
  <si>
    <t>569851111.S</t>
  </si>
  <si>
    <t>Spevnenie krajníc alebo komun. pre peších s rozpr. a zhutnením, štrkodrvinou hr. 150 mm</t>
  </si>
  <si>
    <t>572953112.S</t>
  </si>
  <si>
    <t>Vyspravenie krytu vozovky po prekopoch inžinierskych sietí do 15 m2 asfaltovým betónom AC hr. nad 50 do 70 mm</t>
  </si>
  <si>
    <t>596911163.S</t>
  </si>
  <si>
    <t>Kladenie betónovej zámkovej dlažby komunikácií pre peších hr. 80 mm pre peších nad 100 do 300 m2 so zriadením lôžka z kameniva hr. 30 mm</t>
  </si>
  <si>
    <t>592460011900.S</t>
  </si>
  <si>
    <t>Dlažba betónová, rozmer 200x100x80 mm, prírodná</t>
  </si>
  <si>
    <t>596911332.S</t>
  </si>
  <si>
    <t>Kladenie dlažby pre nevidiacich hr. 80 mm do lôžka z kameniva ťaženého s vyplnením škár</t>
  </si>
  <si>
    <t>592460020000.S</t>
  </si>
  <si>
    <t>Dlažba betónová pre nevidiacich, rozmer 400x200x80 mm, červená</t>
  </si>
  <si>
    <t>592460019910.S</t>
  </si>
  <si>
    <t>Dlažba betónová pre nevidiacich, rozmer 400x400x80 mm, červená</t>
  </si>
  <si>
    <t>596911392.S</t>
  </si>
  <si>
    <t>Dopiľovanie betónovej zámkovej dlažby hr. nad 60 mm</t>
  </si>
  <si>
    <t>599142111.S</t>
  </si>
  <si>
    <t>Úprava zálievky dilatačných alebo pracovných škár hĺbky do 40 mm, šírky nad 20 do 40 mm</t>
  </si>
  <si>
    <t>916362112.S</t>
  </si>
  <si>
    <t>Osadenie cestného obrubníka betónového stojatého do lôžka z betónu prostého tr. C 16/20 s bočnou oporou</t>
  </si>
  <si>
    <t>592170002100.S</t>
  </si>
  <si>
    <t>Obrubník cestný, lxšxv 1000x100x200 mm, skosenie 15/15 mm</t>
  </si>
  <si>
    <t>916561112.S</t>
  </si>
  <si>
    <t>Osadenie záhonového alebo parkového obrubníka betón., do lôžka z bet. pros. tr. C 16/20 s bočnou oporou</t>
  </si>
  <si>
    <t>919731123.S</t>
  </si>
  <si>
    <t>Zarovnanie styčnej plochy pozdĺž vybúranej časti komunikácie asfaltovej hr. nad 100 do 200 mm</t>
  </si>
  <si>
    <t>919735113.S</t>
  </si>
  <si>
    <t>Rezanie existujúceho asfaltového krytu alebo podkladu hĺbky nad 100 do 150 mm</t>
  </si>
  <si>
    <t>935111111.S</t>
  </si>
  <si>
    <t>Osadenie priekopového žľabu z betónových priekop. tvárnic šírky do 500 mm</t>
  </si>
  <si>
    <t>592270001500.S</t>
  </si>
  <si>
    <t>Tvárnica malá žľabovka 250/200/100</t>
  </si>
  <si>
    <t>935114413.S</t>
  </si>
  <si>
    <t>Osadenie odvodňovacieho betónového žľabu univerzálneho s ochrannou hranou svetlej šírky 100 mm a s roštom triedy C 250</t>
  </si>
  <si>
    <t>592270010200.S</t>
  </si>
  <si>
    <t>Odvodňovací žľab betónový plytký s ochrannou hranou, svetlej šírky 100 mm, dĺžky 1 m, výšky 80 mm, bez spádu</t>
  </si>
  <si>
    <t>592270006200.S</t>
  </si>
  <si>
    <t>Čelná koncová stena, pre žľaby betónové s ochrannou hranou svetlej šírky 100 mm</t>
  </si>
  <si>
    <t>592270012700.S</t>
  </si>
  <si>
    <t>Mriežkový rošt, štrbiny 30x10 mm, dĺ. 1 m, C 250, bez rýchlouzáveru, pozinkovaná oceľ, pre žľaby betónové s ochrannou hranou svetlej šírky 100 mm</t>
  </si>
  <si>
    <t>935114444.S</t>
  </si>
  <si>
    <t>Osadenie odvodňovacieho betónového žľabu univerzálneho s ochrannou hranou svetlej šírky 300 mm a s roštom triedy D 400</t>
  </si>
  <si>
    <t>592270017900.S</t>
  </si>
  <si>
    <t>Odvodňovací žľab betónový plytký s ochrannou hranou, svetlej šírky 300 mm, dĺžky 1 m, výšky 120 mm, bez spádu</t>
  </si>
  <si>
    <t>592270006400.S</t>
  </si>
  <si>
    <t>Držiak pre liatinový rošt vrátane skrutky</t>
  </si>
  <si>
    <t>592270008900.S</t>
  </si>
  <si>
    <t>Čelná koncová stena, pre žľaby betónové s ochrannou hranou svetlej šírky 300 mm</t>
  </si>
  <si>
    <t>592270019300.S</t>
  </si>
  <si>
    <t>Liatinový rošt, štrbiny 18x150 mm, dĺ. 0,5 m, D 400, bez spojovacieho materiálu, bez rýchlouzáveru, pre žľaby betónové s ochrannou hranou svetlej šírky 300 mm</t>
  </si>
  <si>
    <t>938908411.S</t>
  </si>
  <si>
    <t>Očistenie povrchu krytu alebo podkladu asfaltového, betónového alebo dláždeného tlakom vody</t>
  </si>
  <si>
    <t>938909311.S</t>
  </si>
  <si>
    <t>Odstránenie blata, prachu alebo hlineného nánosu, z povrchu podkladu alebo krytu bet. alebo asfalt.</t>
  </si>
  <si>
    <t>979082213.S</t>
  </si>
  <si>
    <t>Vodorovná doprava sutiny so zložením a hrubým urovnaním na vzdialenosť do 1 km</t>
  </si>
  <si>
    <t>998223011.S</t>
  </si>
  <si>
    <t>Presun hmôt pre pozemné komunikácie s krytom dláždeným (822 2.3, 822 5.3) akejkoľvek dĺžky objektu</t>
  </si>
  <si>
    <t>998223091.S</t>
  </si>
  <si>
    <t>Príplatok za zväčšený presun (822 2.3,822 5.3) pre pozemné komunikácie s krytom dláždeným nad vymedzenú najväčšiu dopravnú vzdialenosť do 1000 m</t>
  </si>
  <si>
    <t>767915260.S</t>
  </si>
  <si>
    <t>Montáž zábradlia priebežného z oceľ. rúrok s hmotnosťou 1 m oplotenia do 30 kg</t>
  </si>
  <si>
    <t>553560007450.S</t>
  </si>
  <si>
    <t>Zábradlie pre ZŤP s lankami, oceľová konštrukcia z rúrok 50 mm, výška nad dlažbou do 1000 mm, kotvenie do bet. pätiek</t>
  </si>
  <si>
    <t>767995215.S</t>
  </si>
  <si>
    <t>Výroba atypického zábradlia rovného z rúrok</t>
  </si>
  <si>
    <t>998767101.S</t>
  </si>
  <si>
    <t xml:space="preserve">Nátery   </t>
  </si>
  <si>
    <t>783226100.S</t>
  </si>
  <si>
    <t>Nátery kov.stav.doplnk.konštr. syntetické na vzduchu schnúce základný - 35µm</t>
  </si>
  <si>
    <t>HZS000111.S</t>
  </si>
  <si>
    <t>Stavebno montážne práce menej náročne, pomocné alebo manupulačné (Tr. 1) v rozsahu viac ako 8 hodín</t>
  </si>
  <si>
    <t>HZS000112.S</t>
  </si>
  <si>
    <t>Stavebno montážne práce náročnejšie, ucelené, obtiažne, rutinné (Tr. 2) v rozsahu viac ako 8 hodín náročnejšie</t>
  </si>
  <si>
    <t>HZS000113.S</t>
  </si>
  <si>
    <t>Stavebno montážne práce náročné ucelené - odborné, tvorivé remeselné (Tr. 3) v rozsahu viac ako 8 hodín</t>
  </si>
  <si>
    <t>Stavebno montážne práce najnáročnejšie na odbornosť - prehliadky pracoviska a revízie (Tr. 4) v rozsahu menej ako 4 hodiny</t>
  </si>
  <si>
    <t>ZOZNAM FIGÚR</t>
  </si>
  <si>
    <t>Výmera</t>
  </si>
  <si>
    <t xml:space="preserve"> III.</t>
  </si>
  <si>
    <t>Použitie figúry: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</si>
</sst>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25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5" fillId="4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3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4" borderId="0" xfId="0" applyFont="1" applyFill="1" applyAlignment="1">
      <alignment horizontal="left" vertical="center"/>
    </xf>
    <xf numFmtId="0" fontId="25" fillId="4" borderId="0" xfId="0" applyFont="1" applyFill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167" fontId="27" fillId="0" borderId="0" xfId="0" applyNumberFormat="1" applyFont="1"/>
    <xf numFmtId="166" fontId="37" fillId="0" borderId="12" xfId="0" applyNumberFormat="1" applyFont="1" applyBorder="1"/>
    <xf numFmtId="166" fontId="37" fillId="0" borderId="13" xfId="0" applyNumberFormat="1" applyFont="1" applyBorder="1"/>
    <xf numFmtId="167" fontId="3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25" fillId="0" borderId="22" xfId="0" applyFont="1" applyBorder="1" applyAlignment="1">
      <alignment horizontal="center" vertical="center"/>
    </xf>
    <xf numFmtId="49" fontId="25" fillId="0" borderId="22" xfId="0" applyNumberFormat="1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center" vertical="center" wrapText="1"/>
    </xf>
    <xf numFmtId="167" fontId="25" fillId="0" borderId="22" xfId="0" applyNumberFormat="1" applyFont="1" applyBorder="1" applyAlignment="1">
      <alignment vertical="center"/>
    </xf>
    <xf numFmtId="167" fontId="25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26" fillId="2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40" fillId="0" borderId="22" xfId="0" applyFont="1" applyBorder="1" applyAlignment="1">
      <alignment horizontal="center" vertical="center"/>
    </xf>
    <xf numFmtId="49" fontId="40" fillId="0" borderId="22" xfId="0" applyNumberFormat="1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center" vertical="center" wrapText="1"/>
    </xf>
    <xf numFmtId="167" fontId="40" fillId="0" borderId="22" xfId="0" applyNumberFormat="1" applyFont="1" applyBorder="1" applyAlignment="1">
      <alignment vertical="center"/>
    </xf>
    <xf numFmtId="167" fontId="40" fillId="2" borderId="22" xfId="0" applyNumberFormat="1" applyFont="1" applyFill="1" applyBorder="1" applyAlignment="1" applyProtection="1">
      <alignment vertical="center"/>
      <protection locked="0"/>
    </xf>
    <xf numFmtId="0" fontId="41" fillId="0" borderId="22" xfId="0" applyFont="1" applyBorder="1" applyAlignment="1">
      <alignment vertical="center"/>
    </xf>
    <xf numFmtId="0" fontId="41" fillId="0" borderId="3" xfId="0" applyFont="1" applyBorder="1" applyAlignment="1">
      <alignment vertical="center"/>
    </xf>
    <xf numFmtId="0" fontId="40" fillId="2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center" vertical="center"/>
    </xf>
    <xf numFmtId="0" fontId="26" fillId="2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/>
    </xf>
    <xf numFmtId="167" fontId="42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25" fillId="4" borderId="6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25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25" fillId="4" borderId="8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5" fillId="4" borderId="7" xfId="0" applyFont="1" applyFill="1" applyBorder="1" applyAlignment="1">
      <alignment horizontal="right" vertical="center"/>
    </xf>
    <xf numFmtId="4" fontId="31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1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26"/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6"/>
      <c r="BE2" s="226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6</v>
      </c>
    </row>
    <row r="5" spans="1:74" ht="12" customHeight="1">
      <c r="B5" s="20"/>
      <c r="D5" s="24" t="s">
        <v>11</v>
      </c>
      <c r="K5" s="225" t="s">
        <v>12</v>
      </c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R5" s="20"/>
      <c r="BE5" s="222" t="s">
        <v>13</v>
      </c>
      <c r="BS5" s="17" t="s">
        <v>6</v>
      </c>
    </row>
    <row r="6" spans="1:74" ht="36.950000000000003" customHeight="1">
      <c r="B6" s="20"/>
      <c r="D6" s="26" t="s">
        <v>14</v>
      </c>
      <c r="K6" s="227" t="s">
        <v>15</v>
      </c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6"/>
      <c r="AN6" s="226"/>
      <c r="AO6" s="226"/>
      <c r="AR6" s="20"/>
      <c r="BE6" s="223"/>
      <c r="BS6" s="17" t="s">
        <v>6</v>
      </c>
    </row>
    <row r="7" spans="1:74" ht="12" customHeight="1">
      <c r="B7" s="20"/>
      <c r="D7" s="27" t="s">
        <v>16</v>
      </c>
      <c r="K7" s="25" t="s">
        <v>1</v>
      </c>
      <c r="AK7" s="27" t="s">
        <v>17</v>
      </c>
      <c r="AN7" s="25" t="s">
        <v>1</v>
      </c>
      <c r="AR7" s="20"/>
      <c r="BE7" s="223"/>
      <c r="BS7" s="17" t="s">
        <v>6</v>
      </c>
    </row>
    <row r="8" spans="1:74" ht="12" customHeight="1">
      <c r="B8" s="20"/>
      <c r="D8" s="27" t="s">
        <v>18</v>
      </c>
      <c r="K8" s="25" t="s">
        <v>19</v>
      </c>
      <c r="AK8" s="27" t="s">
        <v>20</v>
      </c>
      <c r="AN8" s="28" t="s">
        <v>21</v>
      </c>
      <c r="AR8" s="20"/>
      <c r="BE8" s="223"/>
      <c r="BS8" s="17" t="s">
        <v>6</v>
      </c>
    </row>
    <row r="9" spans="1:74" ht="14.45" customHeight="1">
      <c r="B9" s="20"/>
      <c r="AR9" s="20"/>
      <c r="BE9" s="223"/>
      <c r="BS9" s="17" t="s">
        <v>6</v>
      </c>
    </row>
    <row r="10" spans="1:74" ht="12" customHeight="1">
      <c r="B10" s="20"/>
      <c r="D10" s="27" t="s">
        <v>22</v>
      </c>
      <c r="AK10" s="27" t="s">
        <v>23</v>
      </c>
      <c r="AN10" s="25" t="s">
        <v>1</v>
      </c>
      <c r="AR10" s="20"/>
      <c r="BE10" s="223"/>
      <c r="BS10" s="17" t="s">
        <v>6</v>
      </c>
    </row>
    <row r="11" spans="1:74" ht="18.399999999999999" customHeight="1">
      <c r="B11" s="20"/>
      <c r="E11" s="25" t="s">
        <v>24</v>
      </c>
      <c r="AK11" s="27" t="s">
        <v>25</v>
      </c>
      <c r="AN11" s="25" t="s">
        <v>1</v>
      </c>
      <c r="AR11" s="20"/>
      <c r="BE11" s="223"/>
      <c r="BS11" s="17" t="s">
        <v>6</v>
      </c>
    </row>
    <row r="12" spans="1:74" ht="6.95" customHeight="1">
      <c r="B12" s="20"/>
      <c r="AR12" s="20"/>
      <c r="BE12" s="223"/>
      <c r="BS12" s="17" t="s">
        <v>6</v>
      </c>
    </row>
    <row r="13" spans="1:74" ht="12" customHeight="1">
      <c r="B13" s="20"/>
      <c r="D13" s="27" t="s">
        <v>26</v>
      </c>
      <c r="AK13" s="27" t="s">
        <v>23</v>
      </c>
      <c r="AN13" s="29" t="s">
        <v>27</v>
      </c>
      <c r="AR13" s="20"/>
      <c r="BE13" s="223"/>
      <c r="BS13" s="17" t="s">
        <v>6</v>
      </c>
    </row>
    <row r="14" spans="1:74" ht="12.75">
      <c r="B14" s="20"/>
      <c r="E14" s="228" t="s">
        <v>27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7" t="s">
        <v>25</v>
      </c>
      <c r="AN14" s="29" t="s">
        <v>27</v>
      </c>
      <c r="AR14" s="20"/>
      <c r="BE14" s="223"/>
      <c r="BS14" s="17" t="s">
        <v>6</v>
      </c>
    </row>
    <row r="15" spans="1:74" ht="6.95" customHeight="1">
      <c r="B15" s="20"/>
      <c r="AR15" s="20"/>
      <c r="BE15" s="223"/>
      <c r="BS15" s="17" t="s">
        <v>4</v>
      </c>
    </row>
    <row r="16" spans="1:74" ht="12" customHeight="1">
      <c r="B16" s="20"/>
      <c r="D16" s="27" t="s">
        <v>28</v>
      </c>
      <c r="AK16" s="27" t="s">
        <v>23</v>
      </c>
      <c r="AN16" s="25" t="s">
        <v>1</v>
      </c>
      <c r="AR16" s="20"/>
      <c r="BE16" s="223"/>
      <c r="BS16" s="17" t="s">
        <v>4</v>
      </c>
    </row>
    <row r="17" spans="2:71" ht="18.399999999999999" customHeight="1">
      <c r="B17" s="20"/>
      <c r="E17" s="25" t="s">
        <v>29</v>
      </c>
      <c r="AK17" s="27" t="s">
        <v>25</v>
      </c>
      <c r="AN17" s="25" t="s">
        <v>1</v>
      </c>
      <c r="AR17" s="20"/>
      <c r="BE17" s="223"/>
      <c r="BS17" s="17" t="s">
        <v>30</v>
      </c>
    </row>
    <row r="18" spans="2:71" ht="6.95" customHeight="1">
      <c r="B18" s="20"/>
      <c r="AR18" s="20"/>
      <c r="BE18" s="223"/>
      <c r="BS18" s="17" t="s">
        <v>31</v>
      </c>
    </row>
    <row r="19" spans="2:71" ht="12" customHeight="1">
      <c r="B19" s="20"/>
      <c r="D19" s="27" t="s">
        <v>32</v>
      </c>
      <c r="AK19" s="27" t="s">
        <v>23</v>
      </c>
      <c r="AN19" s="25" t="s">
        <v>1</v>
      </c>
      <c r="AR19" s="20"/>
      <c r="BE19" s="223"/>
      <c r="BS19" s="17" t="s">
        <v>31</v>
      </c>
    </row>
    <row r="20" spans="2:71" ht="18.399999999999999" customHeight="1">
      <c r="B20" s="20"/>
      <c r="E20" s="25" t="s">
        <v>33</v>
      </c>
      <c r="AK20" s="27" t="s">
        <v>25</v>
      </c>
      <c r="AN20" s="25" t="s">
        <v>1</v>
      </c>
      <c r="AR20" s="20"/>
      <c r="BE20" s="223"/>
      <c r="BS20" s="17" t="s">
        <v>30</v>
      </c>
    </row>
    <row r="21" spans="2:71" ht="6.95" customHeight="1">
      <c r="B21" s="20"/>
      <c r="AR21" s="20"/>
      <c r="BE21" s="223"/>
    </row>
    <row r="22" spans="2:71" ht="12" customHeight="1">
      <c r="B22" s="20"/>
      <c r="D22" s="27" t="s">
        <v>34</v>
      </c>
      <c r="AR22" s="20"/>
      <c r="BE22" s="223"/>
    </row>
    <row r="23" spans="2:71" ht="76.5" customHeight="1">
      <c r="B23" s="20"/>
      <c r="E23" s="230" t="s">
        <v>35</v>
      </c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R23" s="20"/>
      <c r="BE23" s="223"/>
    </row>
    <row r="24" spans="2:71" ht="6.95" customHeight="1">
      <c r="B24" s="20"/>
      <c r="AR24" s="20"/>
      <c r="BE24" s="223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3"/>
    </row>
    <row r="26" spans="2:71" s="1" customFormat="1" ht="25.9" customHeight="1">
      <c r="B26" s="32"/>
      <c r="D26" s="33" t="s">
        <v>36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31">
        <f>ROUND(AG94,2)</f>
        <v>0</v>
      </c>
      <c r="AL26" s="232"/>
      <c r="AM26" s="232"/>
      <c r="AN26" s="232"/>
      <c r="AO26" s="232"/>
      <c r="AR26" s="32"/>
      <c r="BE26" s="223"/>
    </row>
    <row r="27" spans="2:71" s="1" customFormat="1" ht="6.95" customHeight="1">
      <c r="B27" s="32"/>
      <c r="AR27" s="32"/>
      <c r="BE27" s="223"/>
    </row>
    <row r="28" spans="2:71" s="1" customFormat="1" ht="12.75">
      <c r="B28" s="32"/>
      <c r="L28" s="233" t="s">
        <v>37</v>
      </c>
      <c r="M28" s="233"/>
      <c r="N28" s="233"/>
      <c r="O28" s="233"/>
      <c r="P28" s="233"/>
      <c r="W28" s="233" t="s">
        <v>38</v>
      </c>
      <c r="X28" s="233"/>
      <c r="Y28" s="233"/>
      <c r="Z28" s="233"/>
      <c r="AA28" s="233"/>
      <c r="AB28" s="233"/>
      <c r="AC28" s="233"/>
      <c r="AD28" s="233"/>
      <c r="AE28" s="233"/>
      <c r="AK28" s="233" t="s">
        <v>39</v>
      </c>
      <c r="AL28" s="233"/>
      <c r="AM28" s="233"/>
      <c r="AN28" s="233"/>
      <c r="AO28" s="233"/>
      <c r="AR28" s="32"/>
      <c r="BE28" s="223"/>
    </row>
    <row r="29" spans="2:71" s="2" customFormat="1" ht="14.45" customHeight="1">
      <c r="B29" s="35"/>
      <c r="D29" s="27" t="s">
        <v>40</v>
      </c>
      <c r="F29" s="36" t="s">
        <v>41</v>
      </c>
      <c r="L29" s="236">
        <v>0.2</v>
      </c>
      <c r="M29" s="235"/>
      <c r="N29" s="235"/>
      <c r="O29" s="235"/>
      <c r="P29" s="235"/>
      <c r="Q29" s="37"/>
      <c r="R29" s="37"/>
      <c r="S29" s="37"/>
      <c r="T29" s="37"/>
      <c r="U29" s="37"/>
      <c r="V29" s="37"/>
      <c r="W29" s="234">
        <f>ROUND(AZ94, 2)</f>
        <v>0</v>
      </c>
      <c r="X29" s="235"/>
      <c r="Y29" s="235"/>
      <c r="Z29" s="235"/>
      <c r="AA29" s="235"/>
      <c r="AB29" s="235"/>
      <c r="AC29" s="235"/>
      <c r="AD29" s="235"/>
      <c r="AE29" s="235"/>
      <c r="AF29" s="37"/>
      <c r="AG29" s="37"/>
      <c r="AH29" s="37"/>
      <c r="AI29" s="37"/>
      <c r="AJ29" s="37"/>
      <c r="AK29" s="234">
        <f>ROUND(AV94, 2)</f>
        <v>0</v>
      </c>
      <c r="AL29" s="235"/>
      <c r="AM29" s="235"/>
      <c r="AN29" s="235"/>
      <c r="AO29" s="235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224"/>
    </row>
    <row r="30" spans="2:71" s="2" customFormat="1" ht="14.45" customHeight="1">
      <c r="B30" s="35"/>
      <c r="F30" s="36" t="s">
        <v>42</v>
      </c>
      <c r="L30" s="236">
        <v>0.2</v>
      </c>
      <c r="M30" s="235"/>
      <c r="N30" s="235"/>
      <c r="O30" s="235"/>
      <c r="P30" s="235"/>
      <c r="Q30" s="37"/>
      <c r="R30" s="37"/>
      <c r="S30" s="37"/>
      <c r="T30" s="37"/>
      <c r="U30" s="37"/>
      <c r="V30" s="37"/>
      <c r="W30" s="234">
        <f>ROUND(BA94, 2)</f>
        <v>0</v>
      </c>
      <c r="X30" s="235"/>
      <c r="Y30" s="235"/>
      <c r="Z30" s="235"/>
      <c r="AA30" s="235"/>
      <c r="AB30" s="235"/>
      <c r="AC30" s="235"/>
      <c r="AD30" s="235"/>
      <c r="AE30" s="235"/>
      <c r="AF30" s="37"/>
      <c r="AG30" s="37"/>
      <c r="AH30" s="37"/>
      <c r="AI30" s="37"/>
      <c r="AJ30" s="37"/>
      <c r="AK30" s="234">
        <f>ROUND(AW94, 2)</f>
        <v>0</v>
      </c>
      <c r="AL30" s="235"/>
      <c r="AM30" s="235"/>
      <c r="AN30" s="235"/>
      <c r="AO30" s="235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224"/>
    </row>
    <row r="31" spans="2:71" s="2" customFormat="1" ht="14.45" hidden="1" customHeight="1">
      <c r="B31" s="35"/>
      <c r="F31" s="27" t="s">
        <v>43</v>
      </c>
      <c r="L31" s="237">
        <v>0.2</v>
      </c>
      <c r="M31" s="238"/>
      <c r="N31" s="238"/>
      <c r="O31" s="238"/>
      <c r="P31" s="238"/>
      <c r="W31" s="239">
        <f>ROUND(BB94, 2)</f>
        <v>0</v>
      </c>
      <c r="X31" s="238"/>
      <c r="Y31" s="238"/>
      <c r="Z31" s="238"/>
      <c r="AA31" s="238"/>
      <c r="AB31" s="238"/>
      <c r="AC31" s="238"/>
      <c r="AD31" s="238"/>
      <c r="AE31" s="238"/>
      <c r="AK31" s="239">
        <v>0</v>
      </c>
      <c r="AL31" s="238"/>
      <c r="AM31" s="238"/>
      <c r="AN31" s="238"/>
      <c r="AO31" s="238"/>
      <c r="AR31" s="35"/>
      <c r="BE31" s="224"/>
    </row>
    <row r="32" spans="2:71" s="2" customFormat="1" ht="14.45" hidden="1" customHeight="1">
      <c r="B32" s="35"/>
      <c r="F32" s="27" t="s">
        <v>44</v>
      </c>
      <c r="L32" s="237">
        <v>0.2</v>
      </c>
      <c r="M32" s="238"/>
      <c r="N32" s="238"/>
      <c r="O32" s="238"/>
      <c r="P32" s="238"/>
      <c r="W32" s="239">
        <f>ROUND(BC94, 2)</f>
        <v>0</v>
      </c>
      <c r="X32" s="238"/>
      <c r="Y32" s="238"/>
      <c r="Z32" s="238"/>
      <c r="AA32" s="238"/>
      <c r="AB32" s="238"/>
      <c r="AC32" s="238"/>
      <c r="AD32" s="238"/>
      <c r="AE32" s="238"/>
      <c r="AK32" s="239">
        <v>0</v>
      </c>
      <c r="AL32" s="238"/>
      <c r="AM32" s="238"/>
      <c r="AN32" s="238"/>
      <c r="AO32" s="238"/>
      <c r="AR32" s="35"/>
      <c r="BE32" s="224"/>
    </row>
    <row r="33" spans="2:57" s="2" customFormat="1" ht="14.45" hidden="1" customHeight="1">
      <c r="B33" s="35"/>
      <c r="F33" s="36" t="s">
        <v>45</v>
      </c>
      <c r="L33" s="236">
        <v>0</v>
      </c>
      <c r="M33" s="235"/>
      <c r="N33" s="235"/>
      <c r="O33" s="235"/>
      <c r="P33" s="235"/>
      <c r="Q33" s="37"/>
      <c r="R33" s="37"/>
      <c r="S33" s="37"/>
      <c r="T33" s="37"/>
      <c r="U33" s="37"/>
      <c r="V33" s="37"/>
      <c r="W33" s="234">
        <f>ROUND(BD94, 2)</f>
        <v>0</v>
      </c>
      <c r="X33" s="235"/>
      <c r="Y33" s="235"/>
      <c r="Z33" s="235"/>
      <c r="AA33" s="235"/>
      <c r="AB33" s="235"/>
      <c r="AC33" s="235"/>
      <c r="AD33" s="235"/>
      <c r="AE33" s="235"/>
      <c r="AF33" s="37"/>
      <c r="AG33" s="37"/>
      <c r="AH33" s="37"/>
      <c r="AI33" s="37"/>
      <c r="AJ33" s="37"/>
      <c r="AK33" s="234">
        <v>0</v>
      </c>
      <c r="AL33" s="235"/>
      <c r="AM33" s="235"/>
      <c r="AN33" s="235"/>
      <c r="AO33" s="235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224"/>
    </row>
    <row r="34" spans="2:57" s="1" customFormat="1" ht="6.95" customHeight="1">
      <c r="B34" s="32"/>
      <c r="AR34" s="32"/>
      <c r="BE34" s="223"/>
    </row>
    <row r="35" spans="2:57" s="1" customFormat="1" ht="25.9" customHeight="1">
      <c r="B35" s="32"/>
      <c r="C35" s="39"/>
      <c r="D35" s="40" t="s">
        <v>46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47</v>
      </c>
      <c r="U35" s="41"/>
      <c r="V35" s="41"/>
      <c r="W35" s="41"/>
      <c r="X35" s="243" t="s">
        <v>48</v>
      </c>
      <c r="Y35" s="241"/>
      <c r="Z35" s="241"/>
      <c r="AA35" s="241"/>
      <c r="AB35" s="241"/>
      <c r="AC35" s="41"/>
      <c r="AD35" s="41"/>
      <c r="AE35" s="41"/>
      <c r="AF35" s="41"/>
      <c r="AG35" s="41"/>
      <c r="AH35" s="41"/>
      <c r="AI35" s="41"/>
      <c r="AJ35" s="41"/>
      <c r="AK35" s="240">
        <f>SUM(AK26:AK33)</f>
        <v>0</v>
      </c>
      <c r="AL35" s="241"/>
      <c r="AM35" s="241"/>
      <c r="AN35" s="241"/>
      <c r="AO35" s="242"/>
      <c r="AP35" s="39"/>
      <c r="AQ35" s="39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3" t="s">
        <v>49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50</v>
      </c>
      <c r="AI49" s="44"/>
      <c r="AJ49" s="44"/>
      <c r="AK49" s="44"/>
      <c r="AL49" s="44"/>
      <c r="AM49" s="44"/>
      <c r="AN49" s="44"/>
      <c r="AO49" s="44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32"/>
      <c r="D60" s="45" t="s">
        <v>51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5" t="s">
        <v>52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5" t="s">
        <v>51</v>
      </c>
      <c r="AI60" s="34"/>
      <c r="AJ60" s="34"/>
      <c r="AK60" s="34"/>
      <c r="AL60" s="34"/>
      <c r="AM60" s="45" t="s">
        <v>52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32"/>
      <c r="D64" s="43" t="s">
        <v>53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54</v>
      </c>
      <c r="AI64" s="44"/>
      <c r="AJ64" s="44"/>
      <c r="AK64" s="44"/>
      <c r="AL64" s="44"/>
      <c r="AM64" s="44"/>
      <c r="AN64" s="44"/>
      <c r="AO64" s="44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32"/>
      <c r="D75" s="45" t="s">
        <v>51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5" t="s">
        <v>52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5" t="s">
        <v>51</v>
      </c>
      <c r="AI75" s="34"/>
      <c r="AJ75" s="34"/>
      <c r="AK75" s="34"/>
      <c r="AL75" s="34"/>
      <c r="AM75" s="45" t="s">
        <v>52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2"/>
    </row>
    <row r="81" spans="1:91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2"/>
    </row>
    <row r="82" spans="1:91" s="1" customFormat="1" ht="24.95" customHeight="1">
      <c r="B82" s="32"/>
      <c r="C82" s="21" t="s">
        <v>55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50"/>
      <c r="C84" s="27" t="s">
        <v>11</v>
      </c>
      <c r="L84" s="3" t="str">
        <f>K5</f>
        <v>far2103</v>
      </c>
      <c r="AR84" s="50"/>
    </row>
    <row r="85" spans="1:91" s="4" customFormat="1" ht="36.950000000000003" customHeight="1">
      <c r="B85" s="51"/>
      <c r="C85" s="52" t="s">
        <v>14</v>
      </c>
      <c r="L85" s="214" t="str">
        <f>K6</f>
        <v>Rekonštrukcia bytovky DD a DSS</v>
      </c>
      <c r="M85" s="215"/>
      <c r="N85" s="215"/>
      <c r="O85" s="215"/>
      <c r="P85" s="215"/>
      <c r="Q85" s="215"/>
      <c r="R85" s="215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R85" s="51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18</v>
      </c>
      <c r="L87" s="53" t="str">
        <f>IF(K8="","",K8)</f>
        <v>A.H.Škultétyho 327/98, Veľký Krtíš</v>
      </c>
      <c r="AI87" s="27" t="s">
        <v>20</v>
      </c>
      <c r="AM87" s="248" t="str">
        <f>IF(AN8= "","",AN8)</f>
        <v>12. 8. 2021</v>
      </c>
      <c r="AN87" s="248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22</v>
      </c>
      <c r="L89" s="3" t="str">
        <f>IF(E11= "","",E11)</f>
        <v>DD a DDS Veľký Krtíš</v>
      </c>
      <c r="AI89" s="27" t="s">
        <v>28</v>
      </c>
      <c r="AM89" s="246" t="str">
        <f>IF(E17="","",E17)</f>
        <v>Ing.Attila Farkaš</v>
      </c>
      <c r="AN89" s="247"/>
      <c r="AO89" s="247"/>
      <c r="AP89" s="247"/>
      <c r="AR89" s="32"/>
      <c r="AS89" s="249" t="s">
        <v>56</v>
      </c>
      <c r="AT89" s="250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1" s="1" customFormat="1" ht="15.2" customHeight="1">
      <c r="B90" s="32"/>
      <c r="C90" s="27" t="s">
        <v>26</v>
      </c>
      <c r="L90" s="3" t="str">
        <f>IF(E14= "Vyplň údaj","",E14)</f>
        <v/>
      </c>
      <c r="AI90" s="27" t="s">
        <v>32</v>
      </c>
      <c r="AM90" s="246" t="str">
        <f>IF(E20="","",E20)</f>
        <v>Ing.Igor Janečka</v>
      </c>
      <c r="AN90" s="247"/>
      <c r="AO90" s="247"/>
      <c r="AP90" s="247"/>
      <c r="AR90" s="32"/>
      <c r="AS90" s="251"/>
      <c r="AT90" s="252"/>
      <c r="BD90" s="57"/>
    </row>
    <row r="91" spans="1:91" s="1" customFormat="1" ht="10.9" customHeight="1">
      <c r="B91" s="32"/>
      <c r="AR91" s="32"/>
      <c r="AS91" s="251"/>
      <c r="AT91" s="252"/>
      <c r="BD91" s="57"/>
    </row>
    <row r="92" spans="1:91" s="1" customFormat="1" ht="29.25" customHeight="1">
      <c r="B92" s="32"/>
      <c r="C92" s="210" t="s">
        <v>57</v>
      </c>
      <c r="D92" s="211"/>
      <c r="E92" s="211"/>
      <c r="F92" s="211"/>
      <c r="G92" s="211"/>
      <c r="H92" s="58"/>
      <c r="I92" s="213" t="s">
        <v>58</v>
      </c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44" t="s">
        <v>59</v>
      </c>
      <c r="AH92" s="211"/>
      <c r="AI92" s="211"/>
      <c r="AJ92" s="211"/>
      <c r="AK92" s="211"/>
      <c r="AL92" s="211"/>
      <c r="AM92" s="211"/>
      <c r="AN92" s="213" t="s">
        <v>60</v>
      </c>
      <c r="AO92" s="211"/>
      <c r="AP92" s="221"/>
      <c r="AQ92" s="59" t="s">
        <v>61</v>
      </c>
      <c r="AR92" s="32"/>
      <c r="AS92" s="60" t="s">
        <v>62</v>
      </c>
      <c r="AT92" s="61" t="s">
        <v>63</v>
      </c>
      <c r="AU92" s="61" t="s">
        <v>64</v>
      </c>
      <c r="AV92" s="61" t="s">
        <v>65</v>
      </c>
      <c r="AW92" s="61" t="s">
        <v>66</v>
      </c>
      <c r="AX92" s="61" t="s">
        <v>67</v>
      </c>
      <c r="AY92" s="61" t="s">
        <v>68</v>
      </c>
      <c r="AZ92" s="61" t="s">
        <v>69</v>
      </c>
      <c r="BA92" s="61" t="s">
        <v>70</v>
      </c>
      <c r="BB92" s="61" t="s">
        <v>71</v>
      </c>
      <c r="BC92" s="61" t="s">
        <v>72</v>
      </c>
      <c r="BD92" s="62" t="s">
        <v>73</v>
      </c>
    </row>
    <row r="93" spans="1:91" s="1" customFormat="1" ht="10.9" customHeight="1">
      <c r="B93" s="32"/>
      <c r="AR93" s="32"/>
      <c r="AS93" s="63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1:91" s="5" customFormat="1" ht="32.450000000000003" customHeight="1">
      <c r="B94" s="64"/>
      <c r="C94" s="65" t="s">
        <v>74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216">
        <f>ROUND(AG95+SUM(AG96:AG98)+SUM(AG103:AG105)+AG108+AG109,2)</f>
        <v>0</v>
      </c>
      <c r="AH94" s="216"/>
      <c r="AI94" s="216"/>
      <c r="AJ94" s="216"/>
      <c r="AK94" s="216"/>
      <c r="AL94" s="216"/>
      <c r="AM94" s="216"/>
      <c r="AN94" s="253">
        <f t="shared" ref="AN94:AN109" si="0">SUM(AG94,AT94)</f>
        <v>0</v>
      </c>
      <c r="AO94" s="253"/>
      <c r="AP94" s="253"/>
      <c r="AQ94" s="68" t="s">
        <v>1</v>
      </c>
      <c r="AR94" s="64"/>
      <c r="AS94" s="69">
        <f>ROUND(AS95+SUM(AS96:AS98)+SUM(AS103:AS105)+AS108+AS109,2)</f>
        <v>0</v>
      </c>
      <c r="AT94" s="70">
        <f t="shared" ref="AT94:AT109" si="1">ROUND(SUM(AV94:AW94),2)</f>
        <v>0</v>
      </c>
      <c r="AU94" s="71">
        <f>ROUND(AU95+SUM(AU96:AU98)+SUM(AU103:AU105)+AU108+AU109,5)</f>
        <v>0</v>
      </c>
      <c r="AV94" s="70">
        <f>ROUND(AZ94*L29,2)</f>
        <v>0</v>
      </c>
      <c r="AW94" s="70">
        <f>ROUND(BA94*L30,2)</f>
        <v>0</v>
      </c>
      <c r="AX94" s="70">
        <f>ROUND(BB94*L29,2)</f>
        <v>0</v>
      </c>
      <c r="AY94" s="70">
        <f>ROUND(BC94*L30,2)</f>
        <v>0</v>
      </c>
      <c r="AZ94" s="70">
        <f>ROUND(AZ95+SUM(AZ96:AZ98)+SUM(AZ103:AZ105)+AZ108+AZ109,2)</f>
        <v>0</v>
      </c>
      <c r="BA94" s="70">
        <f>ROUND(BA95+SUM(BA96:BA98)+SUM(BA103:BA105)+BA108+BA109,2)</f>
        <v>0</v>
      </c>
      <c r="BB94" s="70">
        <f>ROUND(BB95+SUM(BB96:BB98)+SUM(BB103:BB105)+BB108+BB109,2)</f>
        <v>0</v>
      </c>
      <c r="BC94" s="70">
        <f>ROUND(BC95+SUM(BC96:BC98)+SUM(BC103:BC105)+BC108+BC109,2)</f>
        <v>0</v>
      </c>
      <c r="BD94" s="72">
        <f>ROUND(BD95+SUM(BD96:BD98)+SUM(BD103:BD105)+BD108+BD109,2)</f>
        <v>0</v>
      </c>
      <c r="BS94" s="73" t="s">
        <v>75</v>
      </c>
      <c r="BT94" s="73" t="s">
        <v>76</v>
      </c>
      <c r="BU94" s="74" t="s">
        <v>77</v>
      </c>
      <c r="BV94" s="73" t="s">
        <v>78</v>
      </c>
      <c r="BW94" s="73" t="s">
        <v>5</v>
      </c>
      <c r="BX94" s="73" t="s">
        <v>79</v>
      </c>
      <c r="CL94" s="73" t="s">
        <v>1</v>
      </c>
    </row>
    <row r="95" spans="1:91" s="6" customFormat="1" ht="16.5" customHeight="1">
      <c r="A95" s="75" t="s">
        <v>80</v>
      </c>
      <c r="B95" s="76"/>
      <c r="C95" s="77"/>
      <c r="D95" s="212" t="s">
        <v>81</v>
      </c>
      <c r="E95" s="212"/>
      <c r="F95" s="212"/>
      <c r="G95" s="212"/>
      <c r="H95" s="212"/>
      <c r="I95" s="78"/>
      <c r="J95" s="212" t="s">
        <v>82</v>
      </c>
      <c r="K95" s="212"/>
      <c r="L95" s="212"/>
      <c r="M95" s="212"/>
      <c r="N95" s="212"/>
      <c r="O95" s="212"/>
      <c r="P95" s="212"/>
      <c r="Q95" s="212"/>
      <c r="R95" s="212"/>
      <c r="S95" s="212"/>
      <c r="T95" s="212"/>
      <c r="U95" s="212"/>
      <c r="V95" s="212"/>
      <c r="W95" s="212"/>
      <c r="X95" s="212"/>
      <c r="Y95" s="212"/>
      <c r="Z95" s="212"/>
      <c r="AA95" s="212"/>
      <c r="AB95" s="212"/>
      <c r="AC95" s="212"/>
      <c r="AD95" s="212"/>
      <c r="AE95" s="212"/>
      <c r="AF95" s="212"/>
      <c r="AG95" s="219">
        <f>'III. - Architektúra, stav...'!J30</f>
        <v>0</v>
      </c>
      <c r="AH95" s="220"/>
      <c r="AI95" s="220"/>
      <c r="AJ95" s="220"/>
      <c r="AK95" s="220"/>
      <c r="AL95" s="220"/>
      <c r="AM95" s="220"/>
      <c r="AN95" s="219">
        <f t="shared" si="0"/>
        <v>0</v>
      </c>
      <c r="AO95" s="220"/>
      <c r="AP95" s="220"/>
      <c r="AQ95" s="79" t="s">
        <v>83</v>
      </c>
      <c r="AR95" s="76"/>
      <c r="AS95" s="80">
        <v>0</v>
      </c>
      <c r="AT95" s="81">
        <f t="shared" si="1"/>
        <v>0</v>
      </c>
      <c r="AU95" s="82">
        <f>'III. - Architektúra, stav...'!P152</f>
        <v>0</v>
      </c>
      <c r="AV95" s="81">
        <f>'III. - Architektúra, stav...'!J33</f>
        <v>0</v>
      </c>
      <c r="AW95" s="81">
        <f>'III. - Architektúra, stav...'!J34</f>
        <v>0</v>
      </c>
      <c r="AX95" s="81">
        <f>'III. - Architektúra, stav...'!J35</f>
        <v>0</v>
      </c>
      <c r="AY95" s="81">
        <f>'III. - Architektúra, stav...'!J36</f>
        <v>0</v>
      </c>
      <c r="AZ95" s="81">
        <f>'III. - Architektúra, stav...'!F33</f>
        <v>0</v>
      </c>
      <c r="BA95" s="81">
        <f>'III. - Architektúra, stav...'!F34</f>
        <v>0</v>
      </c>
      <c r="BB95" s="81">
        <f>'III. - Architektúra, stav...'!F35</f>
        <v>0</v>
      </c>
      <c r="BC95" s="81">
        <f>'III. - Architektúra, stav...'!F36</f>
        <v>0</v>
      </c>
      <c r="BD95" s="83">
        <f>'III. - Architektúra, stav...'!F37</f>
        <v>0</v>
      </c>
      <c r="BT95" s="84" t="s">
        <v>84</v>
      </c>
      <c r="BV95" s="84" t="s">
        <v>78</v>
      </c>
      <c r="BW95" s="84" t="s">
        <v>85</v>
      </c>
      <c r="BX95" s="84" t="s">
        <v>5</v>
      </c>
      <c r="CL95" s="84" t="s">
        <v>1</v>
      </c>
      <c r="CM95" s="84" t="s">
        <v>76</v>
      </c>
    </row>
    <row r="96" spans="1:91" s="6" customFormat="1" ht="16.5" customHeight="1">
      <c r="A96" s="75" t="s">
        <v>80</v>
      </c>
      <c r="B96" s="76"/>
      <c r="C96" s="77"/>
      <c r="D96" s="212" t="s">
        <v>86</v>
      </c>
      <c r="E96" s="212"/>
      <c r="F96" s="212"/>
      <c r="G96" s="212"/>
      <c r="H96" s="212"/>
      <c r="I96" s="78"/>
      <c r="J96" s="212" t="s">
        <v>87</v>
      </c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2"/>
      <c r="V96" s="212"/>
      <c r="W96" s="212"/>
      <c r="X96" s="212"/>
      <c r="Y96" s="212"/>
      <c r="Z96" s="212"/>
      <c r="AA96" s="212"/>
      <c r="AB96" s="212"/>
      <c r="AC96" s="212"/>
      <c r="AD96" s="212"/>
      <c r="AE96" s="212"/>
      <c r="AF96" s="212"/>
      <c r="AG96" s="219">
        <f>'IV. - Zdravotechnika'!J30</f>
        <v>0</v>
      </c>
      <c r="AH96" s="220"/>
      <c r="AI96" s="220"/>
      <c r="AJ96" s="220"/>
      <c r="AK96" s="220"/>
      <c r="AL96" s="220"/>
      <c r="AM96" s="220"/>
      <c r="AN96" s="219">
        <f t="shared" si="0"/>
        <v>0</v>
      </c>
      <c r="AO96" s="220"/>
      <c r="AP96" s="220"/>
      <c r="AQ96" s="79" t="s">
        <v>83</v>
      </c>
      <c r="AR96" s="76"/>
      <c r="AS96" s="80">
        <v>0</v>
      </c>
      <c r="AT96" s="81">
        <f t="shared" si="1"/>
        <v>0</v>
      </c>
      <c r="AU96" s="82">
        <f>'IV. - Zdravotechnika'!P133</f>
        <v>0</v>
      </c>
      <c r="AV96" s="81">
        <f>'IV. - Zdravotechnika'!J33</f>
        <v>0</v>
      </c>
      <c r="AW96" s="81">
        <f>'IV. - Zdravotechnika'!J34</f>
        <v>0</v>
      </c>
      <c r="AX96" s="81">
        <f>'IV. - Zdravotechnika'!J35</f>
        <v>0</v>
      </c>
      <c r="AY96" s="81">
        <f>'IV. - Zdravotechnika'!J36</f>
        <v>0</v>
      </c>
      <c r="AZ96" s="81">
        <f>'IV. - Zdravotechnika'!F33</f>
        <v>0</v>
      </c>
      <c r="BA96" s="81">
        <f>'IV. - Zdravotechnika'!F34</f>
        <v>0</v>
      </c>
      <c r="BB96" s="81">
        <f>'IV. - Zdravotechnika'!F35</f>
        <v>0</v>
      </c>
      <c r="BC96" s="81">
        <f>'IV. - Zdravotechnika'!F36</f>
        <v>0</v>
      </c>
      <c r="BD96" s="83">
        <f>'IV. - Zdravotechnika'!F37</f>
        <v>0</v>
      </c>
      <c r="BT96" s="84" t="s">
        <v>84</v>
      </c>
      <c r="BV96" s="84" t="s">
        <v>78</v>
      </c>
      <c r="BW96" s="84" t="s">
        <v>88</v>
      </c>
      <c r="BX96" s="84" t="s">
        <v>5</v>
      </c>
      <c r="CL96" s="84" t="s">
        <v>1</v>
      </c>
      <c r="CM96" s="84" t="s">
        <v>76</v>
      </c>
    </row>
    <row r="97" spans="1:91" s="6" customFormat="1" ht="16.5" customHeight="1">
      <c r="A97" s="75" t="s">
        <v>80</v>
      </c>
      <c r="B97" s="76"/>
      <c r="C97" s="77"/>
      <c r="D97" s="212" t="s">
        <v>89</v>
      </c>
      <c r="E97" s="212"/>
      <c r="F97" s="212"/>
      <c r="G97" s="212"/>
      <c r="H97" s="212"/>
      <c r="I97" s="78"/>
      <c r="J97" s="212" t="s">
        <v>90</v>
      </c>
      <c r="K97" s="212"/>
      <c r="L97" s="212"/>
      <c r="M97" s="212"/>
      <c r="N97" s="212"/>
      <c r="O97" s="212"/>
      <c r="P97" s="212"/>
      <c r="Q97" s="212"/>
      <c r="R97" s="212"/>
      <c r="S97" s="212"/>
      <c r="T97" s="212"/>
      <c r="U97" s="212"/>
      <c r="V97" s="212"/>
      <c r="W97" s="212"/>
      <c r="X97" s="212"/>
      <c r="Y97" s="212"/>
      <c r="Z97" s="212"/>
      <c r="AA97" s="212"/>
      <c r="AB97" s="212"/>
      <c r="AC97" s="212"/>
      <c r="AD97" s="212"/>
      <c r="AE97" s="212"/>
      <c r="AF97" s="212"/>
      <c r="AG97" s="219">
        <f>'V. - Ústredné vykurovanie'!J30</f>
        <v>0</v>
      </c>
      <c r="AH97" s="220"/>
      <c r="AI97" s="220"/>
      <c r="AJ97" s="220"/>
      <c r="AK97" s="220"/>
      <c r="AL97" s="220"/>
      <c r="AM97" s="220"/>
      <c r="AN97" s="219">
        <f t="shared" si="0"/>
        <v>0</v>
      </c>
      <c r="AO97" s="220"/>
      <c r="AP97" s="220"/>
      <c r="AQ97" s="79" t="s">
        <v>83</v>
      </c>
      <c r="AR97" s="76"/>
      <c r="AS97" s="80">
        <v>0</v>
      </c>
      <c r="AT97" s="81">
        <f t="shared" si="1"/>
        <v>0</v>
      </c>
      <c r="AU97" s="82">
        <f>'V. - Ústredné vykurovanie'!P135</f>
        <v>0</v>
      </c>
      <c r="AV97" s="81">
        <f>'V. - Ústredné vykurovanie'!J33</f>
        <v>0</v>
      </c>
      <c r="AW97" s="81">
        <f>'V. - Ústredné vykurovanie'!J34</f>
        <v>0</v>
      </c>
      <c r="AX97" s="81">
        <f>'V. - Ústredné vykurovanie'!J35</f>
        <v>0</v>
      </c>
      <c r="AY97" s="81">
        <f>'V. - Ústredné vykurovanie'!J36</f>
        <v>0</v>
      </c>
      <c r="AZ97" s="81">
        <f>'V. - Ústredné vykurovanie'!F33</f>
        <v>0</v>
      </c>
      <c r="BA97" s="81">
        <f>'V. - Ústredné vykurovanie'!F34</f>
        <v>0</v>
      </c>
      <c r="BB97" s="81">
        <f>'V. - Ústredné vykurovanie'!F35</f>
        <v>0</v>
      </c>
      <c r="BC97" s="81">
        <f>'V. - Ústredné vykurovanie'!F36</f>
        <v>0</v>
      </c>
      <c r="BD97" s="83">
        <f>'V. - Ústredné vykurovanie'!F37</f>
        <v>0</v>
      </c>
      <c r="BT97" s="84" t="s">
        <v>84</v>
      </c>
      <c r="BV97" s="84" t="s">
        <v>78</v>
      </c>
      <c r="BW97" s="84" t="s">
        <v>91</v>
      </c>
      <c r="BX97" s="84" t="s">
        <v>5</v>
      </c>
      <c r="CL97" s="84" t="s">
        <v>1</v>
      </c>
      <c r="CM97" s="84" t="s">
        <v>76</v>
      </c>
    </row>
    <row r="98" spans="1:91" s="6" customFormat="1" ht="16.5" customHeight="1">
      <c r="B98" s="76"/>
      <c r="C98" s="77"/>
      <c r="D98" s="212" t="s">
        <v>92</v>
      </c>
      <c r="E98" s="212"/>
      <c r="F98" s="212"/>
      <c r="G98" s="212"/>
      <c r="H98" s="212"/>
      <c r="I98" s="78"/>
      <c r="J98" s="212" t="s">
        <v>93</v>
      </c>
      <c r="K98" s="212"/>
      <c r="L98" s="212"/>
      <c r="M98" s="212"/>
      <c r="N98" s="212"/>
      <c r="O98" s="212"/>
      <c r="P98" s="212"/>
      <c r="Q98" s="212"/>
      <c r="R98" s="212"/>
      <c r="S98" s="212"/>
      <c r="T98" s="212"/>
      <c r="U98" s="212"/>
      <c r="V98" s="212"/>
      <c r="W98" s="212"/>
      <c r="X98" s="212"/>
      <c r="Y98" s="212"/>
      <c r="Z98" s="212"/>
      <c r="AA98" s="212"/>
      <c r="AB98" s="212"/>
      <c r="AC98" s="212"/>
      <c r="AD98" s="212"/>
      <c r="AE98" s="212"/>
      <c r="AF98" s="212"/>
      <c r="AG98" s="245">
        <f>ROUND(SUM(AG99:AG102),2)</f>
        <v>0</v>
      </c>
      <c r="AH98" s="220"/>
      <c r="AI98" s="220"/>
      <c r="AJ98" s="220"/>
      <c r="AK98" s="220"/>
      <c r="AL98" s="220"/>
      <c r="AM98" s="220"/>
      <c r="AN98" s="219">
        <f t="shared" si="0"/>
        <v>0</v>
      </c>
      <c r="AO98" s="220"/>
      <c r="AP98" s="220"/>
      <c r="AQ98" s="79" t="s">
        <v>83</v>
      </c>
      <c r="AR98" s="76"/>
      <c r="AS98" s="80">
        <f>ROUND(SUM(AS99:AS102),2)</f>
        <v>0</v>
      </c>
      <c r="AT98" s="81">
        <f t="shared" si="1"/>
        <v>0</v>
      </c>
      <c r="AU98" s="82">
        <f>ROUND(SUM(AU99:AU102),5)</f>
        <v>0</v>
      </c>
      <c r="AV98" s="81">
        <f>ROUND(AZ98*L29,2)</f>
        <v>0</v>
      </c>
      <c r="AW98" s="81">
        <f>ROUND(BA98*L30,2)</f>
        <v>0</v>
      </c>
      <c r="AX98" s="81">
        <f>ROUND(BB98*L29,2)</f>
        <v>0</v>
      </c>
      <c r="AY98" s="81">
        <f>ROUND(BC98*L30,2)</f>
        <v>0</v>
      </c>
      <c r="AZ98" s="81">
        <f>ROUND(SUM(AZ99:AZ102),2)</f>
        <v>0</v>
      </c>
      <c r="BA98" s="81">
        <f>ROUND(SUM(BA99:BA102),2)</f>
        <v>0</v>
      </c>
      <c r="BB98" s="81">
        <f>ROUND(SUM(BB99:BB102),2)</f>
        <v>0</v>
      </c>
      <c r="BC98" s="81">
        <f>ROUND(SUM(BC99:BC102),2)</f>
        <v>0</v>
      </c>
      <c r="BD98" s="83">
        <f>ROUND(SUM(BD99:BD102),2)</f>
        <v>0</v>
      </c>
      <c r="BS98" s="84" t="s">
        <v>75</v>
      </c>
      <c r="BT98" s="84" t="s">
        <v>84</v>
      </c>
      <c r="BU98" s="84" t="s">
        <v>77</v>
      </c>
      <c r="BV98" s="84" t="s">
        <v>78</v>
      </c>
      <c r="BW98" s="84" t="s">
        <v>94</v>
      </c>
      <c r="BX98" s="84" t="s">
        <v>5</v>
      </c>
      <c r="CL98" s="84" t="s">
        <v>1</v>
      </c>
      <c r="CM98" s="84" t="s">
        <v>76</v>
      </c>
    </row>
    <row r="99" spans="1:91" s="3" customFormat="1" ht="16.5" customHeight="1">
      <c r="A99" s="75" t="s">
        <v>80</v>
      </c>
      <c r="B99" s="50"/>
      <c r="C99" s="9"/>
      <c r="D99" s="9"/>
      <c r="E99" s="209" t="s">
        <v>95</v>
      </c>
      <c r="F99" s="209"/>
      <c r="G99" s="209"/>
      <c r="H99" s="209"/>
      <c r="I99" s="209"/>
      <c r="J99" s="9"/>
      <c r="K99" s="209" t="s">
        <v>96</v>
      </c>
      <c r="L99" s="209"/>
      <c r="M99" s="209"/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209"/>
      <c r="Y99" s="209"/>
      <c r="Z99" s="209"/>
      <c r="AA99" s="209"/>
      <c r="AB99" s="209"/>
      <c r="AC99" s="209"/>
      <c r="AD99" s="209"/>
      <c r="AE99" s="209"/>
      <c r="AF99" s="209"/>
      <c r="AG99" s="217">
        <f>'VI.a - Prípojka NN   '!J32</f>
        <v>0</v>
      </c>
      <c r="AH99" s="218"/>
      <c r="AI99" s="218"/>
      <c r="AJ99" s="218"/>
      <c r="AK99" s="218"/>
      <c r="AL99" s="218"/>
      <c r="AM99" s="218"/>
      <c r="AN99" s="217">
        <f t="shared" si="0"/>
        <v>0</v>
      </c>
      <c r="AO99" s="218"/>
      <c r="AP99" s="218"/>
      <c r="AQ99" s="85" t="s">
        <v>97</v>
      </c>
      <c r="AR99" s="50"/>
      <c r="AS99" s="86">
        <v>0</v>
      </c>
      <c r="AT99" s="87">
        <f t="shared" si="1"/>
        <v>0</v>
      </c>
      <c r="AU99" s="88">
        <f>'VI.a - Prípojka NN   '!P125</f>
        <v>0</v>
      </c>
      <c r="AV99" s="87">
        <f>'VI.a - Prípojka NN   '!J35</f>
        <v>0</v>
      </c>
      <c r="AW99" s="87">
        <f>'VI.a - Prípojka NN   '!J36</f>
        <v>0</v>
      </c>
      <c r="AX99" s="87">
        <f>'VI.a - Prípojka NN   '!J37</f>
        <v>0</v>
      </c>
      <c r="AY99" s="87">
        <f>'VI.a - Prípojka NN   '!J38</f>
        <v>0</v>
      </c>
      <c r="AZ99" s="87">
        <f>'VI.a - Prípojka NN   '!F35</f>
        <v>0</v>
      </c>
      <c r="BA99" s="87">
        <f>'VI.a - Prípojka NN   '!F36</f>
        <v>0</v>
      </c>
      <c r="BB99" s="87">
        <f>'VI.a - Prípojka NN   '!F37</f>
        <v>0</v>
      </c>
      <c r="BC99" s="87">
        <f>'VI.a - Prípojka NN   '!F38</f>
        <v>0</v>
      </c>
      <c r="BD99" s="89">
        <f>'VI.a - Prípojka NN   '!F39</f>
        <v>0</v>
      </c>
      <c r="BT99" s="25" t="s">
        <v>98</v>
      </c>
      <c r="BV99" s="25" t="s">
        <v>78</v>
      </c>
      <c r="BW99" s="25" t="s">
        <v>99</v>
      </c>
      <c r="BX99" s="25" t="s">
        <v>94</v>
      </c>
      <c r="CL99" s="25" t="s">
        <v>1</v>
      </c>
    </row>
    <row r="100" spans="1:91" s="3" customFormat="1" ht="16.5" customHeight="1">
      <c r="A100" s="75" t="s">
        <v>80</v>
      </c>
      <c r="B100" s="50"/>
      <c r="C100" s="9"/>
      <c r="D100" s="9"/>
      <c r="E100" s="209" t="s">
        <v>100</v>
      </c>
      <c r="F100" s="209"/>
      <c r="G100" s="209"/>
      <c r="H100" s="209"/>
      <c r="I100" s="209"/>
      <c r="J100" s="9"/>
      <c r="K100" s="209" t="s">
        <v>101</v>
      </c>
      <c r="L100" s="209"/>
      <c r="M100" s="209"/>
      <c r="N100" s="209"/>
      <c r="O100" s="209"/>
      <c r="P100" s="209"/>
      <c r="Q100" s="209"/>
      <c r="R100" s="209"/>
      <c r="S100" s="209"/>
      <c r="T100" s="209"/>
      <c r="U100" s="209"/>
      <c r="V100" s="209"/>
      <c r="W100" s="209"/>
      <c r="X100" s="209"/>
      <c r="Y100" s="209"/>
      <c r="Z100" s="209"/>
      <c r="AA100" s="209"/>
      <c r="AB100" s="209"/>
      <c r="AC100" s="209"/>
      <c r="AD100" s="209"/>
      <c r="AE100" s="209"/>
      <c r="AF100" s="209"/>
      <c r="AG100" s="217">
        <f>'VI.b - Areálové osvetlenie  '!J32</f>
        <v>0</v>
      </c>
      <c r="AH100" s="218"/>
      <c r="AI100" s="218"/>
      <c r="AJ100" s="218"/>
      <c r="AK100" s="218"/>
      <c r="AL100" s="218"/>
      <c r="AM100" s="218"/>
      <c r="AN100" s="217">
        <f t="shared" si="0"/>
        <v>0</v>
      </c>
      <c r="AO100" s="218"/>
      <c r="AP100" s="218"/>
      <c r="AQ100" s="85" t="s">
        <v>97</v>
      </c>
      <c r="AR100" s="50"/>
      <c r="AS100" s="86">
        <v>0</v>
      </c>
      <c r="AT100" s="87">
        <f t="shared" si="1"/>
        <v>0</v>
      </c>
      <c r="AU100" s="88">
        <f>'VI.b - Areálové osvetlenie  '!P125</f>
        <v>0</v>
      </c>
      <c r="AV100" s="87">
        <f>'VI.b - Areálové osvetlenie  '!J35</f>
        <v>0</v>
      </c>
      <c r="AW100" s="87">
        <f>'VI.b - Areálové osvetlenie  '!J36</f>
        <v>0</v>
      </c>
      <c r="AX100" s="87">
        <f>'VI.b - Areálové osvetlenie  '!J37</f>
        <v>0</v>
      </c>
      <c r="AY100" s="87">
        <f>'VI.b - Areálové osvetlenie  '!J38</f>
        <v>0</v>
      </c>
      <c r="AZ100" s="87">
        <f>'VI.b - Areálové osvetlenie  '!F35</f>
        <v>0</v>
      </c>
      <c r="BA100" s="87">
        <f>'VI.b - Areálové osvetlenie  '!F36</f>
        <v>0</v>
      </c>
      <c r="BB100" s="87">
        <f>'VI.b - Areálové osvetlenie  '!F37</f>
        <v>0</v>
      </c>
      <c r="BC100" s="87">
        <f>'VI.b - Areálové osvetlenie  '!F38</f>
        <v>0</v>
      </c>
      <c r="BD100" s="89">
        <f>'VI.b - Areálové osvetlenie  '!F39</f>
        <v>0</v>
      </c>
      <c r="BT100" s="25" t="s">
        <v>98</v>
      </c>
      <c r="BV100" s="25" t="s">
        <v>78</v>
      </c>
      <c r="BW100" s="25" t="s">
        <v>102</v>
      </c>
      <c r="BX100" s="25" t="s">
        <v>94</v>
      </c>
      <c r="CL100" s="25" t="s">
        <v>1</v>
      </c>
    </row>
    <row r="101" spans="1:91" s="3" customFormat="1" ht="16.5" customHeight="1">
      <c r="A101" s="75" t="s">
        <v>80</v>
      </c>
      <c r="B101" s="50"/>
      <c r="C101" s="9"/>
      <c r="D101" s="9"/>
      <c r="E101" s="209" t="s">
        <v>103</v>
      </c>
      <c r="F101" s="209"/>
      <c r="G101" s="209"/>
      <c r="H101" s="209"/>
      <c r="I101" s="209"/>
      <c r="J101" s="9"/>
      <c r="K101" s="209" t="s">
        <v>104</v>
      </c>
      <c r="L101" s="209"/>
      <c r="M101" s="209"/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209"/>
      <c r="Y101" s="209"/>
      <c r="Z101" s="209"/>
      <c r="AA101" s="209"/>
      <c r="AB101" s="209"/>
      <c r="AC101" s="209"/>
      <c r="AD101" s="209"/>
      <c r="AE101" s="209"/>
      <c r="AF101" s="209"/>
      <c r="AG101" s="217">
        <f>'VI.c - Elektroinštalácie   '!J32</f>
        <v>0</v>
      </c>
      <c r="AH101" s="218"/>
      <c r="AI101" s="218"/>
      <c r="AJ101" s="218"/>
      <c r="AK101" s="218"/>
      <c r="AL101" s="218"/>
      <c r="AM101" s="218"/>
      <c r="AN101" s="217">
        <f t="shared" si="0"/>
        <v>0</v>
      </c>
      <c r="AO101" s="218"/>
      <c r="AP101" s="218"/>
      <c r="AQ101" s="85" t="s">
        <v>97</v>
      </c>
      <c r="AR101" s="50"/>
      <c r="AS101" s="86">
        <v>0</v>
      </c>
      <c r="AT101" s="87">
        <f t="shared" si="1"/>
        <v>0</v>
      </c>
      <c r="AU101" s="88">
        <f>'VI.c - Elektroinštalácie   '!P127</f>
        <v>0</v>
      </c>
      <c r="AV101" s="87">
        <f>'VI.c - Elektroinštalácie   '!J35</f>
        <v>0</v>
      </c>
      <c r="AW101" s="87">
        <f>'VI.c - Elektroinštalácie   '!J36</f>
        <v>0</v>
      </c>
      <c r="AX101" s="87">
        <f>'VI.c - Elektroinštalácie   '!J37</f>
        <v>0</v>
      </c>
      <c r="AY101" s="87">
        <f>'VI.c - Elektroinštalácie   '!J38</f>
        <v>0</v>
      </c>
      <c r="AZ101" s="87">
        <f>'VI.c - Elektroinštalácie   '!F35</f>
        <v>0</v>
      </c>
      <c r="BA101" s="87">
        <f>'VI.c - Elektroinštalácie   '!F36</f>
        <v>0</v>
      </c>
      <c r="BB101" s="87">
        <f>'VI.c - Elektroinštalácie   '!F37</f>
        <v>0</v>
      </c>
      <c r="BC101" s="87">
        <f>'VI.c - Elektroinštalácie   '!F38</f>
        <v>0</v>
      </c>
      <c r="BD101" s="89">
        <f>'VI.c - Elektroinštalácie   '!F39</f>
        <v>0</v>
      </c>
      <c r="BT101" s="25" t="s">
        <v>98</v>
      </c>
      <c r="BV101" s="25" t="s">
        <v>78</v>
      </c>
      <c r="BW101" s="25" t="s">
        <v>105</v>
      </c>
      <c r="BX101" s="25" t="s">
        <v>94</v>
      </c>
      <c r="CL101" s="25" t="s">
        <v>1</v>
      </c>
    </row>
    <row r="102" spans="1:91" s="3" customFormat="1" ht="16.5" customHeight="1">
      <c r="A102" s="75" t="s">
        <v>80</v>
      </c>
      <c r="B102" s="50"/>
      <c r="C102" s="9"/>
      <c r="D102" s="9"/>
      <c r="E102" s="209" t="s">
        <v>106</v>
      </c>
      <c r="F102" s="209"/>
      <c r="G102" s="209"/>
      <c r="H102" s="209"/>
      <c r="I102" s="209"/>
      <c r="J102" s="9"/>
      <c r="K102" s="209" t="s">
        <v>107</v>
      </c>
      <c r="L102" s="209"/>
      <c r="M102" s="209"/>
      <c r="N102" s="209"/>
      <c r="O102" s="209"/>
      <c r="P102" s="209"/>
      <c r="Q102" s="209"/>
      <c r="R102" s="209"/>
      <c r="S102" s="209"/>
      <c r="T102" s="209"/>
      <c r="U102" s="209"/>
      <c r="V102" s="209"/>
      <c r="W102" s="209"/>
      <c r="X102" s="209"/>
      <c r="Y102" s="209"/>
      <c r="Z102" s="209"/>
      <c r="AA102" s="209"/>
      <c r="AB102" s="209"/>
      <c r="AC102" s="209"/>
      <c r="AD102" s="209"/>
      <c r="AE102" s="209"/>
      <c r="AF102" s="209"/>
      <c r="AG102" s="217">
        <f>'VI.d - Bleskozvod a uzemn...'!J32</f>
        <v>0</v>
      </c>
      <c r="AH102" s="218"/>
      <c r="AI102" s="218"/>
      <c r="AJ102" s="218"/>
      <c r="AK102" s="218"/>
      <c r="AL102" s="218"/>
      <c r="AM102" s="218"/>
      <c r="AN102" s="217">
        <f t="shared" si="0"/>
        <v>0</v>
      </c>
      <c r="AO102" s="218"/>
      <c r="AP102" s="218"/>
      <c r="AQ102" s="85" t="s">
        <v>97</v>
      </c>
      <c r="AR102" s="50"/>
      <c r="AS102" s="86">
        <v>0</v>
      </c>
      <c r="AT102" s="87">
        <f t="shared" si="1"/>
        <v>0</v>
      </c>
      <c r="AU102" s="88">
        <f>'VI.d - Bleskozvod a uzemn...'!P125</f>
        <v>0</v>
      </c>
      <c r="AV102" s="87">
        <f>'VI.d - Bleskozvod a uzemn...'!J35</f>
        <v>0</v>
      </c>
      <c r="AW102" s="87">
        <f>'VI.d - Bleskozvod a uzemn...'!J36</f>
        <v>0</v>
      </c>
      <c r="AX102" s="87">
        <f>'VI.d - Bleskozvod a uzemn...'!J37</f>
        <v>0</v>
      </c>
      <c r="AY102" s="87">
        <f>'VI.d - Bleskozvod a uzemn...'!J38</f>
        <v>0</v>
      </c>
      <c r="AZ102" s="87">
        <f>'VI.d - Bleskozvod a uzemn...'!F35</f>
        <v>0</v>
      </c>
      <c r="BA102" s="87">
        <f>'VI.d - Bleskozvod a uzemn...'!F36</f>
        <v>0</v>
      </c>
      <c r="BB102" s="87">
        <f>'VI.d - Bleskozvod a uzemn...'!F37</f>
        <v>0</v>
      </c>
      <c r="BC102" s="87">
        <f>'VI.d - Bleskozvod a uzemn...'!F38</f>
        <v>0</v>
      </c>
      <c r="BD102" s="89">
        <f>'VI.d - Bleskozvod a uzemn...'!F39</f>
        <v>0</v>
      </c>
      <c r="BT102" s="25" t="s">
        <v>98</v>
      </c>
      <c r="BV102" s="25" t="s">
        <v>78</v>
      </c>
      <c r="BW102" s="25" t="s">
        <v>108</v>
      </c>
      <c r="BX102" s="25" t="s">
        <v>94</v>
      </c>
      <c r="CL102" s="25" t="s">
        <v>1</v>
      </c>
    </row>
    <row r="103" spans="1:91" s="6" customFormat="1" ht="16.5" customHeight="1">
      <c r="A103" s="75" t="s">
        <v>80</v>
      </c>
      <c r="B103" s="76"/>
      <c r="C103" s="77"/>
      <c r="D103" s="212" t="s">
        <v>109</v>
      </c>
      <c r="E103" s="212"/>
      <c r="F103" s="212"/>
      <c r="G103" s="212"/>
      <c r="H103" s="212"/>
      <c r="I103" s="78"/>
      <c r="J103" s="212" t="s">
        <v>110</v>
      </c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2"/>
      <c r="AD103" s="212"/>
      <c r="AE103" s="212"/>
      <c r="AF103" s="212"/>
      <c r="AG103" s="219">
        <f>'VII. - Vnútorné slaboprúd...'!J30</f>
        <v>0</v>
      </c>
      <c r="AH103" s="220"/>
      <c r="AI103" s="220"/>
      <c r="AJ103" s="220"/>
      <c r="AK103" s="220"/>
      <c r="AL103" s="220"/>
      <c r="AM103" s="220"/>
      <c r="AN103" s="219">
        <f t="shared" si="0"/>
        <v>0</v>
      </c>
      <c r="AO103" s="220"/>
      <c r="AP103" s="220"/>
      <c r="AQ103" s="79" t="s">
        <v>83</v>
      </c>
      <c r="AR103" s="76"/>
      <c r="AS103" s="80">
        <v>0</v>
      </c>
      <c r="AT103" s="81">
        <f t="shared" si="1"/>
        <v>0</v>
      </c>
      <c r="AU103" s="82">
        <f>'VII. - Vnútorné slaboprúd...'!P141</f>
        <v>0</v>
      </c>
      <c r="AV103" s="81">
        <f>'VII. - Vnútorné slaboprúd...'!J33</f>
        <v>0</v>
      </c>
      <c r="AW103" s="81">
        <f>'VII. - Vnútorné slaboprúd...'!J34</f>
        <v>0</v>
      </c>
      <c r="AX103" s="81">
        <f>'VII. - Vnútorné slaboprúd...'!J35</f>
        <v>0</v>
      </c>
      <c r="AY103" s="81">
        <f>'VII. - Vnútorné slaboprúd...'!J36</f>
        <v>0</v>
      </c>
      <c r="AZ103" s="81">
        <f>'VII. - Vnútorné slaboprúd...'!F33</f>
        <v>0</v>
      </c>
      <c r="BA103" s="81">
        <f>'VII. - Vnútorné slaboprúd...'!F34</f>
        <v>0</v>
      </c>
      <c r="BB103" s="81">
        <f>'VII. - Vnútorné slaboprúd...'!F35</f>
        <v>0</v>
      </c>
      <c r="BC103" s="81">
        <f>'VII. - Vnútorné slaboprúd...'!F36</f>
        <v>0</v>
      </c>
      <c r="BD103" s="83">
        <f>'VII. - Vnútorné slaboprúd...'!F37</f>
        <v>0</v>
      </c>
      <c r="BT103" s="84" t="s">
        <v>84</v>
      </c>
      <c r="BV103" s="84" t="s">
        <v>78</v>
      </c>
      <c r="BW103" s="84" t="s">
        <v>111</v>
      </c>
      <c r="BX103" s="84" t="s">
        <v>5</v>
      </c>
      <c r="CL103" s="84" t="s">
        <v>1</v>
      </c>
      <c r="CM103" s="84" t="s">
        <v>76</v>
      </c>
    </row>
    <row r="104" spans="1:91" s="6" customFormat="1" ht="16.5" customHeight="1">
      <c r="A104" s="75" t="s">
        <v>80</v>
      </c>
      <c r="B104" s="76"/>
      <c r="C104" s="77"/>
      <c r="D104" s="212" t="s">
        <v>112</v>
      </c>
      <c r="E104" s="212"/>
      <c r="F104" s="212"/>
      <c r="G104" s="212"/>
      <c r="H104" s="212"/>
      <c r="I104" s="78"/>
      <c r="J104" s="212" t="s">
        <v>113</v>
      </c>
      <c r="K104" s="212"/>
      <c r="L104" s="212"/>
      <c r="M104" s="212"/>
      <c r="N104" s="212"/>
      <c r="O104" s="212"/>
      <c r="P104" s="212"/>
      <c r="Q104" s="212"/>
      <c r="R104" s="212"/>
      <c r="S104" s="212"/>
      <c r="T104" s="212"/>
      <c r="U104" s="212"/>
      <c r="V104" s="212"/>
      <c r="W104" s="212"/>
      <c r="X104" s="212"/>
      <c r="Y104" s="212"/>
      <c r="Z104" s="212"/>
      <c r="AA104" s="212"/>
      <c r="AB104" s="212"/>
      <c r="AC104" s="212"/>
      <c r="AD104" s="212"/>
      <c r="AE104" s="212"/>
      <c r="AF104" s="212"/>
      <c r="AG104" s="219">
        <f>'VIII. - Vzduchotechnika'!J30</f>
        <v>0</v>
      </c>
      <c r="AH104" s="220"/>
      <c r="AI104" s="220"/>
      <c r="AJ104" s="220"/>
      <c r="AK104" s="220"/>
      <c r="AL104" s="220"/>
      <c r="AM104" s="220"/>
      <c r="AN104" s="219">
        <f t="shared" si="0"/>
        <v>0</v>
      </c>
      <c r="AO104" s="220"/>
      <c r="AP104" s="220"/>
      <c r="AQ104" s="79" t="s">
        <v>83</v>
      </c>
      <c r="AR104" s="76"/>
      <c r="AS104" s="80">
        <v>0</v>
      </c>
      <c r="AT104" s="81">
        <f t="shared" si="1"/>
        <v>0</v>
      </c>
      <c r="AU104" s="82">
        <f>'VIII. - Vzduchotechnika'!P128</f>
        <v>0</v>
      </c>
      <c r="AV104" s="81">
        <f>'VIII. - Vzduchotechnika'!J33</f>
        <v>0</v>
      </c>
      <c r="AW104" s="81">
        <f>'VIII. - Vzduchotechnika'!J34</f>
        <v>0</v>
      </c>
      <c r="AX104" s="81">
        <f>'VIII. - Vzduchotechnika'!J35</f>
        <v>0</v>
      </c>
      <c r="AY104" s="81">
        <f>'VIII. - Vzduchotechnika'!J36</f>
        <v>0</v>
      </c>
      <c r="AZ104" s="81">
        <f>'VIII. - Vzduchotechnika'!F33</f>
        <v>0</v>
      </c>
      <c r="BA104" s="81">
        <f>'VIII. - Vzduchotechnika'!F34</f>
        <v>0</v>
      </c>
      <c r="BB104" s="81">
        <f>'VIII. - Vzduchotechnika'!F35</f>
        <v>0</v>
      </c>
      <c r="BC104" s="81">
        <f>'VIII. - Vzduchotechnika'!F36</f>
        <v>0</v>
      </c>
      <c r="BD104" s="83">
        <f>'VIII. - Vzduchotechnika'!F37</f>
        <v>0</v>
      </c>
      <c r="BT104" s="84" t="s">
        <v>84</v>
      </c>
      <c r="BV104" s="84" t="s">
        <v>78</v>
      </c>
      <c r="BW104" s="84" t="s">
        <v>114</v>
      </c>
      <c r="BX104" s="84" t="s">
        <v>5</v>
      </c>
      <c r="CL104" s="84" t="s">
        <v>1</v>
      </c>
      <c r="CM104" s="84" t="s">
        <v>76</v>
      </c>
    </row>
    <row r="105" spans="1:91" s="6" customFormat="1" ht="16.5" customHeight="1">
      <c r="B105" s="76"/>
      <c r="C105" s="77"/>
      <c r="D105" s="212" t="s">
        <v>115</v>
      </c>
      <c r="E105" s="212"/>
      <c r="F105" s="212"/>
      <c r="G105" s="212"/>
      <c r="H105" s="212"/>
      <c r="I105" s="78"/>
      <c r="J105" s="212" t="s">
        <v>116</v>
      </c>
      <c r="K105" s="212"/>
      <c r="L105" s="212"/>
      <c r="M105" s="212"/>
      <c r="N105" s="212"/>
      <c r="O105" s="212"/>
      <c r="P105" s="212"/>
      <c r="Q105" s="212"/>
      <c r="R105" s="212"/>
      <c r="S105" s="212"/>
      <c r="T105" s="212"/>
      <c r="U105" s="212"/>
      <c r="V105" s="212"/>
      <c r="W105" s="212"/>
      <c r="X105" s="212"/>
      <c r="Y105" s="212"/>
      <c r="Z105" s="212"/>
      <c r="AA105" s="212"/>
      <c r="AB105" s="212"/>
      <c r="AC105" s="212"/>
      <c r="AD105" s="212"/>
      <c r="AE105" s="212"/>
      <c r="AF105" s="212"/>
      <c r="AG105" s="245">
        <f>ROUND(SUM(AG106:AG107),2)</f>
        <v>0</v>
      </c>
      <c r="AH105" s="220"/>
      <c r="AI105" s="220"/>
      <c r="AJ105" s="220"/>
      <c r="AK105" s="220"/>
      <c r="AL105" s="220"/>
      <c r="AM105" s="220"/>
      <c r="AN105" s="219">
        <f t="shared" si="0"/>
        <v>0</v>
      </c>
      <c r="AO105" s="220"/>
      <c r="AP105" s="220"/>
      <c r="AQ105" s="79" t="s">
        <v>83</v>
      </c>
      <c r="AR105" s="76"/>
      <c r="AS105" s="80">
        <f>ROUND(SUM(AS106:AS107),2)</f>
        <v>0</v>
      </c>
      <c r="AT105" s="81">
        <f t="shared" si="1"/>
        <v>0</v>
      </c>
      <c r="AU105" s="82">
        <f>ROUND(SUM(AU106:AU107),5)</f>
        <v>0</v>
      </c>
      <c r="AV105" s="81">
        <f>ROUND(AZ105*L29,2)</f>
        <v>0</v>
      </c>
      <c r="AW105" s="81">
        <f>ROUND(BA105*L30,2)</f>
        <v>0</v>
      </c>
      <c r="AX105" s="81">
        <f>ROUND(BB105*L29,2)</f>
        <v>0</v>
      </c>
      <c r="AY105" s="81">
        <f>ROUND(BC105*L30,2)</f>
        <v>0</v>
      </c>
      <c r="AZ105" s="81">
        <f>ROUND(SUM(AZ106:AZ107),2)</f>
        <v>0</v>
      </c>
      <c r="BA105" s="81">
        <f>ROUND(SUM(BA106:BA107),2)</f>
        <v>0</v>
      </c>
      <c r="BB105" s="81">
        <f>ROUND(SUM(BB106:BB107),2)</f>
        <v>0</v>
      </c>
      <c r="BC105" s="81">
        <f>ROUND(SUM(BC106:BC107),2)</f>
        <v>0</v>
      </c>
      <c r="BD105" s="83">
        <f>ROUND(SUM(BD106:BD107),2)</f>
        <v>0</v>
      </c>
      <c r="BS105" s="84" t="s">
        <v>75</v>
      </c>
      <c r="BT105" s="84" t="s">
        <v>84</v>
      </c>
      <c r="BU105" s="84" t="s">
        <v>77</v>
      </c>
      <c r="BV105" s="84" t="s">
        <v>78</v>
      </c>
      <c r="BW105" s="84" t="s">
        <v>117</v>
      </c>
      <c r="BX105" s="84" t="s">
        <v>5</v>
      </c>
      <c r="CL105" s="84" t="s">
        <v>1</v>
      </c>
      <c r="CM105" s="84" t="s">
        <v>76</v>
      </c>
    </row>
    <row r="106" spans="1:91" s="3" customFormat="1" ht="16.5" customHeight="1">
      <c r="A106" s="75" t="s">
        <v>80</v>
      </c>
      <c r="B106" s="50"/>
      <c r="C106" s="9"/>
      <c r="D106" s="9"/>
      <c r="E106" s="209" t="s">
        <v>118</v>
      </c>
      <c r="F106" s="209"/>
      <c r="G106" s="209"/>
      <c r="H106" s="209"/>
      <c r="I106" s="209"/>
      <c r="J106" s="9"/>
      <c r="K106" s="209" t="s">
        <v>119</v>
      </c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17">
        <f>'IX.a - Plynová  prípojka '!J32</f>
        <v>0</v>
      </c>
      <c r="AH106" s="218"/>
      <c r="AI106" s="218"/>
      <c r="AJ106" s="218"/>
      <c r="AK106" s="218"/>
      <c r="AL106" s="218"/>
      <c r="AM106" s="218"/>
      <c r="AN106" s="217">
        <f t="shared" si="0"/>
        <v>0</v>
      </c>
      <c r="AO106" s="218"/>
      <c r="AP106" s="218"/>
      <c r="AQ106" s="85" t="s">
        <v>97</v>
      </c>
      <c r="AR106" s="50"/>
      <c r="AS106" s="86">
        <v>0</v>
      </c>
      <c r="AT106" s="87">
        <f t="shared" si="1"/>
        <v>0</v>
      </c>
      <c r="AU106" s="88">
        <f>'IX.a - Plynová  prípojka '!P132</f>
        <v>0</v>
      </c>
      <c r="AV106" s="87">
        <f>'IX.a - Plynová  prípojka '!J35</f>
        <v>0</v>
      </c>
      <c r="AW106" s="87">
        <f>'IX.a - Plynová  prípojka '!J36</f>
        <v>0</v>
      </c>
      <c r="AX106" s="87">
        <f>'IX.a - Plynová  prípojka '!J37</f>
        <v>0</v>
      </c>
      <c r="AY106" s="87">
        <f>'IX.a - Plynová  prípojka '!J38</f>
        <v>0</v>
      </c>
      <c r="AZ106" s="87">
        <f>'IX.a - Plynová  prípojka '!F35</f>
        <v>0</v>
      </c>
      <c r="BA106" s="87">
        <f>'IX.a - Plynová  prípojka '!F36</f>
        <v>0</v>
      </c>
      <c r="BB106" s="87">
        <f>'IX.a - Plynová  prípojka '!F37</f>
        <v>0</v>
      </c>
      <c r="BC106" s="87">
        <f>'IX.a - Plynová  prípojka '!F38</f>
        <v>0</v>
      </c>
      <c r="BD106" s="89">
        <f>'IX.a - Plynová  prípojka '!F39</f>
        <v>0</v>
      </c>
      <c r="BT106" s="25" t="s">
        <v>98</v>
      </c>
      <c r="BV106" s="25" t="s">
        <v>78</v>
      </c>
      <c r="BW106" s="25" t="s">
        <v>120</v>
      </c>
      <c r="BX106" s="25" t="s">
        <v>117</v>
      </c>
      <c r="CL106" s="25" t="s">
        <v>1</v>
      </c>
    </row>
    <row r="107" spans="1:91" s="3" customFormat="1" ht="16.5" customHeight="1">
      <c r="A107" s="75" t="s">
        <v>80</v>
      </c>
      <c r="B107" s="50"/>
      <c r="C107" s="9"/>
      <c r="D107" s="9"/>
      <c r="E107" s="209" t="s">
        <v>121</v>
      </c>
      <c r="F107" s="209"/>
      <c r="G107" s="209"/>
      <c r="H107" s="209"/>
      <c r="I107" s="209"/>
      <c r="J107" s="9"/>
      <c r="K107" s="209" t="s">
        <v>122</v>
      </c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209"/>
      <c r="Y107" s="209"/>
      <c r="Z107" s="209"/>
      <c r="AA107" s="209"/>
      <c r="AB107" s="209"/>
      <c r="AC107" s="209"/>
      <c r="AD107" s="209"/>
      <c r="AE107" s="209"/>
      <c r="AF107" s="209"/>
      <c r="AG107" s="217">
        <f>'IX.b - Vnútorný plynovod'!J32</f>
        <v>0</v>
      </c>
      <c r="AH107" s="218"/>
      <c r="AI107" s="218"/>
      <c r="AJ107" s="218"/>
      <c r="AK107" s="218"/>
      <c r="AL107" s="218"/>
      <c r="AM107" s="218"/>
      <c r="AN107" s="217">
        <f t="shared" si="0"/>
        <v>0</v>
      </c>
      <c r="AO107" s="218"/>
      <c r="AP107" s="218"/>
      <c r="AQ107" s="85" t="s">
        <v>97</v>
      </c>
      <c r="AR107" s="50"/>
      <c r="AS107" s="86">
        <v>0</v>
      </c>
      <c r="AT107" s="87">
        <f t="shared" si="1"/>
        <v>0</v>
      </c>
      <c r="AU107" s="88">
        <f>'IX.b - Vnútorný plynovod'!P126</f>
        <v>0</v>
      </c>
      <c r="AV107" s="87">
        <f>'IX.b - Vnútorný plynovod'!J35</f>
        <v>0</v>
      </c>
      <c r="AW107" s="87">
        <f>'IX.b - Vnútorný plynovod'!J36</f>
        <v>0</v>
      </c>
      <c r="AX107" s="87">
        <f>'IX.b - Vnútorný plynovod'!J37</f>
        <v>0</v>
      </c>
      <c r="AY107" s="87">
        <f>'IX.b - Vnútorný plynovod'!J38</f>
        <v>0</v>
      </c>
      <c r="AZ107" s="87">
        <f>'IX.b - Vnútorný plynovod'!F35</f>
        <v>0</v>
      </c>
      <c r="BA107" s="87">
        <f>'IX.b - Vnútorný plynovod'!F36</f>
        <v>0</v>
      </c>
      <c r="BB107" s="87">
        <f>'IX.b - Vnútorný plynovod'!F37</f>
        <v>0</v>
      </c>
      <c r="BC107" s="87">
        <f>'IX.b - Vnútorný plynovod'!F38</f>
        <v>0</v>
      </c>
      <c r="BD107" s="89">
        <f>'IX.b - Vnútorný plynovod'!F39</f>
        <v>0</v>
      </c>
      <c r="BT107" s="25" t="s">
        <v>98</v>
      </c>
      <c r="BV107" s="25" t="s">
        <v>78</v>
      </c>
      <c r="BW107" s="25" t="s">
        <v>123</v>
      </c>
      <c r="BX107" s="25" t="s">
        <v>117</v>
      </c>
      <c r="CL107" s="25" t="s">
        <v>1</v>
      </c>
    </row>
    <row r="108" spans="1:91" s="6" customFormat="1" ht="16.5" customHeight="1">
      <c r="A108" s="75" t="s">
        <v>80</v>
      </c>
      <c r="B108" s="76"/>
      <c r="C108" s="77"/>
      <c r="D108" s="212" t="s">
        <v>124</v>
      </c>
      <c r="E108" s="212"/>
      <c r="F108" s="212"/>
      <c r="G108" s="212"/>
      <c r="H108" s="212"/>
      <c r="I108" s="78"/>
      <c r="J108" s="212" t="s">
        <v>125</v>
      </c>
      <c r="K108" s="212"/>
      <c r="L108" s="212"/>
      <c r="M108" s="212"/>
      <c r="N108" s="212"/>
      <c r="O108" s="212"/>
      <c r="P108" s="212"/>
      <c r="Q108" s="212"/>
      <c r="R108" s="212"/>
      <c r="S108" s="212"/>
      <c r="T108" s="212"/>
      <c r="U108" s="212"/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/>
      <c r="AF108" s="212"/>
      <c r="AG108" s="219">
        <f>'X. - Výťah'!J30</f>
        <v>0</v>
      </c>
      <c r="AH108" s="220"/>
      <c r="AI108" s="220"/>
      <c r="AJ108" s="220"/>
      <c r="AK108" s="220"/>
      <c r="AL108" s="220"/>
      <c r="AM108" s="220"/>
      <c r="AN108" s="219">
        <f t="shared" si="0"/>
        <v>0</v>
      </c>
      <c r="AO108" s="220"/>
      <c r="AP108" s="220"/>
      <c r="AQ108" s="79" t="s">
        <v>83</v>
      </c>
      <c r="AR108" s="76"/>
      <c r="AS108" s="80">
        <v>0</v>
      </c>
      <c r="AT108" s="81">
        <f t="shared" si="1"/>
        <v>0</v>
      </c>
      <c r="AU108" s="82">
        <f>'X. - Výťah'!P118</f>
        <v>0</v>
      </c>
      <c r="AV108" s="81">
        <f>'X. - Výťah'!J33</f>
        <v>0</v>
      </c>
      <c r="AW108" s="81">
        <f>'X. - Výťah'!J34</f>
        <v>0</v>
      </c>
      <c r="AX108" s="81">
        <f>'X. - Výťah'!J35</f>
        <v>0</v>
      </c>
      <c r="AY108" s="81">
        <f>'X. - Výťah'!J36</f>
        <v>0</v>
      </c>
      <c r="AZ108" s="81">
        <f>'X. - Výťah'!F33</f>
        <v>0</v>
      </c>
      <c r="BA108" s="81">
        <f>'X. - Výťah'!F34</f>
        <v>0</v>
      </c>
      <c r="BB108" s="81">
        <f>'X. - Výťah'!F35</f>
        <v>0</v>
      </c>
      <c r="BC108" s="81">
        <f>'X. - Výťah'!F36</f>
        <v>0</v>
      </c>
      <c r="BD108" s="83">
        <f>'X. - Výťah'!F37</f>
        <v>0</v>
      </c>
      <c r="BT108" s="84" t="s">
        <v>84</v>
      </c>
      <c r="BV108" s="84" t="s">
        <v>78</v>
      </c>
      <c r="BW108" s="84" t="s">
        <v>126</v>
      </c>
      <c r="BX108" s="84" t="s">
        <v>5</v>
      </c>
      <c r="CL108" s="84" t="s">
        <v>1</v>
      </c>
      <c r="CM108" s="84" t="s">
        <v>76</v>
      </c>
    </row>
    <row r="109" spans="1:91" s="6" customFormat="1" ht="16.5" customHeight="1">
      <c r="A109" s="75" t="s">
        <v>80</v>
      </c>
      <c r="B109" s="76"/>
      <c r="C109" s="77"/>
      <c r="D109" s="212" t="s">
        <v>127</v>
      </c>
      <c r="E109" s="212"/>
      <c r="F109" s="212"/>
      <c r="G109" s="212"/>
      <c r="H109" s="212"/>
      <c r="I109" s="78"/>
      <c r="J109" s="212" t="s">
        <v>128</v>
      </c>
      <c r="K109" s="212"/>
      <c r="L109" s="212"/>
      <c r="M109" s="212"/>
      <c r="N109" s="212"/>
      <c r="O109" s="212"/>
      <c r="P109" s="212"/>
      <c r="Q109" s="212"/>
      <c r="R109" s="212"/>
      <c r="S109" s="212"/>
      <c r="T109" s="212"/>
      <c r="U109" s="21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/>
      <c r="AF109" s="212"/>
      <c r="AG109" s="219">
        <f>'XI. - Chodník'!J30</f>
        <v>0</v>
      </c>
      <c r="AH109" s="220"/>
      <c r="AI109" s="220"/>
      <c r="AJ109" s="220"/>
      <c r="AK109" s="220"/>
      <c r="AL109" s="220"/>
      <c r="AM109" s="220"/>
      <c r="AN109" s="219">
        <f t="shared" si="0"/>
        <v>0</v>
      </c>
      <c r="AO109" s="220"/>
      <c r="AP109" s="220"/>
      <c r="AQ109" s="79" t="s">
        <v>83</v>
      </c>
      <c r="AR109" s="76"/>
      <c r="AS109" s="90">
        <v>0</v>
      </c>
      <c r="AT109" s="91">
        <f t="shared" si="1"/>
        <v>0</v>
      </c>
      <c r="AU109" s="92">
        <f>'XI. - Chodník'!P126</f>
        <v>0</v>
      </c>
      <c r="AV109" s="91">
        <f>'XI. - Chodník'!J33</f>
        <v>0</v>
      </c>
      <c r="AW109" s="91">
        <f>'XI. - Chodník'!J34</f>
        <v>0</v>
      </c>
      <c r="AX109" s="91">
        <f>'XI. - Chodník'!J35</f>
        <v>0</v>
      </c>
      <c r="AY109" s="91">
        <f>'XI. - Chodník'!J36</f>
        <v>0</v>
      </c>
      <c r="AZ109" s="91">
        <f>'XI. - Chodník'!F33</f>
        <v>0</v>
      </c>
      <c r="BA109" s="91">
        <f>'XI. - Chodník'!F34</f>
        <v>0</v>
      </c>
      <c r="BB109" s="91">
        <f>'XI. - Chodník'!F35</f>
        <v>0</v>
      </c>
      <c r="BC109" s="91">
        <f>'XI. - Chodník'!F36</f>
        <v>0</v>
      </c>
      <c r="BD109" s="93">
        <f>'XI. - Chodník'!F37</f>
        <v>0</v>
      </c>
      <c r="BT109" s="84" t="s">
        <v>84</v>
      </c>
      <c r="BV109" s="84" t="s">
        <v>78</v>
      </c>
      <c r="BW109" s="84" t="s">
        <v>129</v>
      </c>
      <c r="BX109" s="84" t="s">
        <v>5</v>
      </c>
      <c r="CL109" s="84" t="s">
        <v>1</v>
      </c>
      <c r="CM109" s="84" t="s">
        <v>76</v>
      </c>
    </row>
    <row r="110" spans="1:91" s="1" customFormat="1" ht="30" customHeight="1">
      <c r="B110" s="32"/>
      <c r="AR110" s="32"/>
    </row>
    <row r="111" spans="1:91" s="1" customFormat="1" ht="6.95" customHeight="1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32"/>
    </row>
  </sheetData>
  <sheetProtection sheet="1" objects="1" scenarios="1" formatColumns="0" formatRows="0"/>
  <mergeCells count="98">
    <mergeCell ref="AN107:AP107"/>
    <mergeCell ref="AG107:AM107"/>
    <mergeCell ref="AN108:AP108"/>
    <mergeCell ref="AG108:AM108"/>
    <mergeCell ref="AN109:AP109"/>
    <mergeCell ref="AG109:AM109"/>
    <mergeCell ref="AS89:AT91"/>
    <mergeCell ref="AN105:AP105"/>
    <mergeCell ref="AG105:AM105"/>
    <mergeCell ref="AN106:AP106"/>
    <mergeCell ref="AG106:AM106"/>
    <mergeCell ref="AN94:AP94"/>
    <mergeCell ref="AR2:BE2"/>
    <mergeCell ref="AG92:AM92"/>
    <mergeCell ref="AG104:AM104"/>
    <mergeCell ref="AG98:AM98"/>
    <mergeCell ref="AG96:AM96"/>
    <mergeCell ref="AG103:AM103"/>
    <mergeCell ref="AG99:AM99"/>
    <mergeCell ref="AG97:AM97"/>
    <mergeCell ref="AG95:AM95"/>
    <mergeCell ref="AG100:AM100"/>
    <mergeCell ref="AG102:AM102"/>
    <mergeCell ref="AG101:AM101"/>
    <mergeCell ref="AM89:AP89"/>
    <mergeCell ref="AM90:AP90"/>
    <mergeCell ref="AM87:AN87"/>
    <mergeCell ref="AN103:AP103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E107:I107"/>
    <mergeCell ref="K107:AF107"/>
    <mergeCell ref="D108:H108"/>
    <mergeCell ref="J108:AF108"/>
    <mergeCell ref="D109:H109"/>
    <mergeCell ref="J109:AF109"/>
    <mergeCell ref="D105:H105"/>
    <mergeCell ref="J105:AF105"/>
    <mergeCell ref="E106:I106"/>
    <mergeCell ref="K106:AF106"/>
    <mergeCell ref="AG94:AM94"/>
    <mergeCell ref="D103:H103"/>
    <mergeCell ref="D104:H104"/>
    <mergeCell ref="E102:I102"/>
    <mergeCell ref="E101:I101"/>
    <mergeCell ref="L85:AO85"/>
    <mergeCell ref="AN102:AP102"/>
    <mergeCell ref="AN98:AP98"/>
    <mergeCell ref="AN101:AP101"/>
    <mergeCell ref="AN100:AP100"/>
    <mergeCell ref="AN95:AP95"/>
    <mergeCell ref="AN99:AP99"/>
    <mergeCell ref="AN96:AP96"/>
    <mergeCell ref="AN97:AP97"/>
    <mergeCell ref="AN92:AP92"/>
    <mergeCell ref="AN104:AP104"/>
    <mergeCell ref="J104:AF104"/>
    <mergeCell ref="J103:AF103"/>
    <mergeCell ref="J95:AF95"/>
    <mergeCell ref="J98:AF98"/>
    <mergeCell ref="K102:AF102"/>
    <mergeCell ref="K101:AF101"/>
    <mergeCell ref="K99:AF99"/>
    <mergeCell ref="K100:AF100"/>
    <mergeCell ref="E100:I100"/>
    <mergeCell ref="C92:G92"/>
    <mergeCell ref="D98:H98"/>
    <mergeCell ref="D96:H96"/>
    <mergeCell ref="D95:H95"/>
    <mergeCell ref="D97:H97"/>
    <mergeCell ref="E99:I99"/>
    <mergeCell ref="I92:AF92"/>
    <mergeCell ref="J97:AF97"/>
    <mergeCell ref="J96:AF96"/>
  </mergeCells>
  <hyperlinks>
    <hyperlink ref="A95" location="'III. - Architektúra, stav...'!C2" display="/" xr:uid="{00000000-0004-0000-0000-000000000000}"/>
    <hyperlink ref="A96" location="'IV. - Zdravotechnika'!C2" display="/" xr:uid="{00000000-0004-0000-0000-000001000000}"/>
    <hyperlink ref="A97" location="'V. - Ústredné vykurovanie'!C2" display="/" xr:uid="{00000000-0004-0000-0000-000002000000}"/>
    <hyperlink ref="A99" location="'VI.a - Prípojka NN   '!C2" display="/" xr:uid="{00000000-0004-0000-0000-000003000000}"/>
    <hyperlink ref="A100" location="'VI.b - Areálové osvetlenie  '!C2" display="/" xr:uid="{00000000-0004-0000-0000-000004000000}"/>
    <hyperlink ref="A101" location="'VI.c - Elektroinštalácie   '!C2" display="/" xr:uid="{00000000-0004-0000-0000-000005000000}"/>
    <hyperlink ref="A102" location="'VI.d - Bleskozvod a uzemn...'!C2" display="/" xr:uid="{00000000-0004-0000-0000-000006000000}"/>
    <hyperlink ref="A103" location="'VII. - Vnútorné slaboprúd...'!C2" display="/" xr:uid="{00000000-0004-0000-0000-000007000000}"/>
    <hyperlink ref="A104" location="'VIII. - Vzduchotechnika'!C2" display="/" xr:uid="{00000000-0004-0000-0000-000008000000}"/>
    <hyperlink ref="A106" location="'IX.a - Plynová  prípojka '!C2" display="/" xr:uid="{00000000-0004-0000-0000-000009000000}"/>
    <hyperlink ref="A107" location="'IX.b - Vnútorný plynovod'!C2" display="/" xr:uid="{00000000-0004-0000-0000-00000A000000}"/>
    <hyperlink ref="A108" location="'X. - Výťah'!C2" display="/" xr:uid="{00000000-0004-0000-0000-00000B000000}"/>
    <hyperlink ref="A109" location="'XI. - Chodník'!C2" display="/" xr:uid="{00000000-0004-0000-0000-00000C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227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7" t="s">
        <v>114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134</v>
      </c>
      <c r="L4" s="20"/>
      <c r="M4" s="95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55" t="str">
        <f>'Rekapitulácia stavby'!K6</f>
        <v>Rekonštrukcia bytovky DD a DSS</v>
      </c>
      <c r="F7" s="256"/>
      <c r="G7" s="256"/>
      <c r="H7" s="256"/>
      <c r="L7" s="20"/>
    </row>
    <row r="8" spans="2:46" s="1" customFormat="1" ht="12" customHeight="1">
      <c r="B8" s="32"/>
      <c r="D8" s="27" t="s">
        <v>143</v>
      </c>
      <c r="L8" s="32"/>
    </row>
    <row r="9" spans="2:46" s="1" customFormat="1" ht="16.5" customHeight="1">
      <c r="B9" s="32"/>
      <c r="E9" s="214" t="s">
        <v>4732</v>
      </c>
      <c r="F9" s="254"/>
      <c r="G9" s="254"/>
      <c r="H9" s="254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16</v>
      </c>
      <c r="F11" s="25" t="s">
        <v>1</v>
      </c>
      <c r="I11" s="27" t="s">
        <v>17</v>
      </c>
      <c r="J11" s="25" t="s">
        <v>1</v>
      </c>
      <c r="L11" s="32"/>
    </row>
    <row r="12" spans="2:46" s="1" customFormat="1" ht="12" customHeight="1">
      <c r="B12" s="32"/>
      <c r="D12" s="27" t="s">
        <v>18</v>
      </c>
      <c r="F12" s="25" t="s">
        <v>19</v>
      </c>
      <c r="I12" s="27" t="s">
        <v>20</v>
      </c>
      <c r="J12" s="54" t="str">
        <f>'Rekapitulácia stavby'!AN8</f>
        <v>12. 8. 2021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7" t="str">
        <f>'Rekapitulácia stavby'!E14</f>
        <v>Vyplň údaj</v>
      </c>
      <c r="F18" s="225"/>
      <c r="G18" s="225"/>
      <c r="H18" s="225"/>
      <c r="I18" s="27" t="s">
        <v>25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3338</v>
      </c>
      <c r="I24" s="27" t="s">
        <v>25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6"/>
      <c r="E27" s="230" t="s">
        <v>1</v>
      </c>
      <c r="F27" s="230"/>
      <c r="G27" s="230"/>
      <c r="H27" s="230"/>
      <c r="L27" s="9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5"/>
      <c r="E29" s="55"/>
      <c r="F29" s="55"/>
      <c r="G29" s="55"/>
      <c r="H29" s="55"/>
      <c r="I29" s="55"/>
      <c r="J29" s="55"/>
      <c r="K29" s="55"/>
      <c r="L29" s="32"/>
    </row>
    <row r="30" spans="2:12" s="1" customFormat="1" ht="25.35" customHeight="1">
      <c r="B30" s="32"/>
      <c r="D30" s="98" t="s">
        <v>36</v>
      </c>
      <c r="J30" s="67">
        <f>ROUND(J128, 2)</f>
        <v>0</v>
      </c>
      <c r="L30" s="32"/>
    </row>
    <row r="31" spans="2:12" s="1" customFormat="1" ht="6.95" customHeight="1">
      <c r="B31" s="32"/>
      <c r="D31" s="55"/>
      <c r="E31" s="55"/>
      <c r="F31" s="55"/>
      <c r="G31" s="55"/>
      <c r="H31" s="55"/>
      <c r="I31" s="55"/>
      <c r="J31" s="55"/>
      <c r="K31" s="55"/>
      <c r="L31" s="32"/>
    </row>
    <row r="32" spans="2:12" s="1" customFormat="1" ht="14.45" customHeight="1">
      <c r="B32" s="32"/>
      <c r="F32" s="99" t="s">
        <v>38</v>
      </c>
      <c r="I32" s="99" t="s">
        <v>37</v>
      </c>
      <c r="J32" s="99" t="s">
        <v>39</v>
      </c>
      <c r="L32" s="32"/>
    </row>
    <row r="33" spans="2:12" s="1" customFormat="1" ht="14.45" customHeight="1">
      <c r="B33" s="32"/>
      <c r="D33" s="100" t="s">
        <v>40</v>
      </c>
      <c r="E33" s="36" t="s">
        <v>41</v>
      </c>
      <c r="F33" s="101">
        <f>ROUND((SUM(BE128:BE226)),  2)</f>
        <v>0</v>
      </c>
      <c r="G33" s="102"/>
      <c r="H33" s="102"/>
      <c r="I33" s="103">
        <v>0.2</v>
      </c>
      <c r="J33" s="101">
        <f>ROUND(((SUM(BE128:BE226))*I33),  2)</f>
        <v>0</v>
      </c>
      <c r="L33" s="32"/>
    </row>
    <row r="34" spans="2:12" s="1" customFormat="1" ht="14.45" customHeight="1">
      <c r="B34" s="32"/>
      <c r="E34" s="36" t="s">
        <v>42</v>
      </c>
      <c r="F34" s="101">
        <f>ROUND((SUM(BF128:BF226)),  2)</f>
        <v>0</v>
      </c>
      <c r="G34" s="102"/>
      <c r="H34" s="102"/>
      <c r="I34" s="103">
        <v>0.2</v>
      </c>
      <c r="J34" s="101">
        <f>ROUND(((SUM(BF128:BF226))*I34),  2)</f>
        <v>0</v>
      </c>
      <c r="L34" s="32"/>
    </row>
    <row r="35" spans="2:12" s="1" customFormat="1" ht="14.45" hidden="1" customHeight="1">
      <c r="B35" s="32"/>
      <c r="E35" s="27" t="s">
        <v>43</v>
      </c>
      <c r="F35" s="87">
        <f>ROUND((SUM(BG128:BG226)),  2)</f>
        <v>0</v>
      </c>
      <c r="I35" s="104">
        <v>0.2</v>
      </c>
      <c r="J35" s="87">
        <f>0</f>
        <v>0</v>
      </c>
      <c r="L35" s="32"/>
    </row>
    <row r="36" spans="2:12" s="1" customFormat="1" ht="14.45" hidden="1" customHeight="1">
      <c r="B36" s="32"/>
      <c r="E36" s="27" t="s">
        <v>44</v>
      </c>
      <c r="F36" s="87">
        <f>ROUND((SUM(BH128:BH226)),  2)</f>
        <v>0</v>
      </c>
      <c r="I36" s="104">
        <v>0.2</v>
      </c>
      <c r="J36" s="87">
        <f>0</f>
        <v>0</v>
      </c>
      <c r="L36" s="32"/>
    </row>
    <row r="37" spans="2:12" s="1" customFormat="1" ht="14.45" hidden="1" customHeight="1">
      <c r="B37" s="32"/>
      <c r="E37" s="36" t="s">
        <v>45</v>
      </c>
      <c r="F37" s="101">
        <f>ROUND((SUM(BI128:BI226)),  2)</f>
        <v>0</v>
      </c>
      <c r="G37" s="102"/>
      <c r="H37" s="102"/>
      <c r="I37" s="103">
        <v>0</v>
      </c>
      <c r="J37" s="10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5"/>
      <c r="D39" s="106" t="s">
        <v>46</v>
      </c>
      <c r="E39" s="58"/>
      <c r="F39" s="58"/>
      <c r="G39" s="107" t="s">
        <v>47</v>
      </c>
      <c r="H39" s="108" t="s">
        <v>48</v>
      </c>
      <c r="I39" s="58"/>
      <c r="J39" s="109">
        <f>SUM(J30:J37)</f>
        <v>0</v>
      </c>
      <c r="K39" s="110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5" t="s">
        <v>51</v>
      </c>
      <c r="E61" s="34"/>
      <c r="F61" s="111" t="s">
        <v>52</v>
      </c>
      <c r="G61" s="45" t="s">
        <v>51</v>
      </c>
      <c r="H61" s="34"/>
      <c r="I61" s="34"/>
      <c r="J61" s="112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5" t="s">
        <v>51</v>
      </c>
      <c r="E76" s="34"/>
      <c r="F76" s="111" t="s">
        <v>52</v>
      </c>
      <c r="G76" s="45" t="s">
        <v>51</v>
      </c>
      <c r="H76" s="34"/>
      <c r="I76" s="34"/>
      <c r="J76" s="112" t="s">
        <v>52</v>
      </c>
      <c r="K76" s="34"/>
      <c r="L76" s="32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2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2"/>
    </row>
    <row r="82" spans="2:47" s="1" customFormat="1" ht="24.95" customHeight="1">
      <c r="B82" s="32"/>
      <c r="C82" s="21" t="s">
        <v>290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14</v>
      </c>
      <c r="L84" s="32"/>
    </row>
    <row r="85" spans="2:47" s="1" customFormat="1" ht="16.5" customHeight="1">
      <c r="B85" s="32"/>
      <c r="E85" s="255" t="str">
        <f>E7</f>
        <v>Rekonštrukcia bytovky DD a DSS</v>
      </c>
      <c r="F85" s="256"/>
      <c r="G85" s="256"/>
      <c r="H85" s="256"/>
      <c r="L85" s="32"/>
    </row>
    <row r="86" spans="2:47" s="1" customFormat="1" ht="12" customHeight="1">
      <c r="B86" s="32"/>
      <c r="C86" s="27" t="s">
        <v>143</v>
      </c>
      <c r="L86" s="32"/>
    </row>
    <row r="87" spans="2:47" s="1" customFormat="1" ht="16.5" customHeight="1">
      <c r="B87" s="32"/>
      <c r="E87" s="214" t="str">
        <f>E9</f>
        <v>VIII. - Vzduchotechnika</v>
      </c>
      <c r="F87" s="254"/>
      <c r="G87" s="254"/>
      <c r="H87" s="254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18</v>
      </c>
      <c r="F89" s="25" t="str">
        <f>F12</f>
        <v>A.H.Škultétyho 327/98, Veľký Krtíš</v>
      </c>
      <c r="I89" s="27" t="s">
        <v>20</v>
      </c>
      <c r="J89" s="54" t="str">
        <f>IF(J12="","",J12)</f>
        <v>12. 8. 2021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22</v>
      </c>
      <c r="F91" s="25" t="str">
        <f>E15</f>
        <v>DD a DDS Veľký Krtíš</v>
      </c>
      <c r="I91" s="27" t="s">
        <v>28</v>
      </c>
      <c r="J91" s="30" t="str">
        <f>E21</f>
        <v>Ing.Attila Farkaš</v>
      </c>
      <c r="L91" s="32"/>
    </row>
    <row r="92" spans="2:47" s="1" customFormat="1" ht="15.2" customHeight="1">
      <c r="B92" s="32"/>
      <c r="C92" s="27" t="s">
        <v>26</v>
      </c>
      <c r="F92" s="25" t="str">
        <f>IF(E18="","",E18)</f>
        <v>Vyplň údaj</v>
      </c>
      <c r="I92" s="27" t="s">
        <v>32</v>
      </c>
      <c r="J92" s="30" t="str">
        <f>E24</f>
        <v xml:space="preserve">Ing. Róbert Nagy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3" t="s">
        <v>291</v>
      </c>
      <c r="D94" s="105"/>
      <c r="E94" s="105"/>
      <c r="F94" s="105"/>
      <c r="G94" s="105"/>
      <c r="H94" s="105"/>
      <c r="I94" s="105"/>
      <c r="J94" s="114" t="s">
        <v>292</v>
      </c>
      <c r="K94" s="105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5" t="s">
        <v>293</v>
      </c>
      <c r="J96" s="67">
        <f>J128</f>
        <v>0</v>
      </c>
      <c r="L96" s="32"/>
      <c r="AU96" s="17" t="s">
        <v>294</v>
      </c>
    </row>
    <row r="97" spans="2:12" s="8" customFormat="1" ht="24.95" customHeight="1">
      <c r="B97" s="116"/>
      <c r="D97" s="117" t="s">
        <v>3339</v>
      </c>
      <c r="E97" s="118"/>
      <c r="F97" s="118"/>
      <c r="G97" s="118"/>
      <c r="H97" s="118"/>
      <c r="I97" s="118"/>
      <c r="J97" s="119">
        <f>J129</f>
        <v>0</v>
      </c>
      <c r="L97" s="116"/>
    </row>
    <row r="98" spans="2:12" s="9" customFormat="1" ht="19.899999999999999" customHeight="1">
      <c r="B98" s="120"/>
      <c r="D98" s="121" t="s">
        <v>3341</v>
      </c>
      <c r="E98" s="122"/>
      <c r="F98" s="122"/>
      <c r="G98" s="122"/>
      <c r="H98" s="122"/>
      <c r="I98" s="122"/>
      <c r="J98" s="123">
        <f>J130</f>
        <v>0</v>
      </c>
      <c r="L98" s="120"/>
    </row>
    <row r="99" spans="2:12" s="9" customFormat="1" ht="19.899999999999999" customHeight="1">
      <c r="B99" s="120"/>
      <c r="D99" s="121" t="s">
        <v>3342</v>
      </c>
      <c r="E99" s="122"/>
      <c r="F99" s="122"/>
      <c r="G99" s="122"/>
      <c r="H99" s="122"/>
      <c r="I99" s="122"/>
      <c r="J99" s="123">
        <f>J132</f>
        <v>0</v>
      </c>
      <c r="L99" s="120"/>
    </row>
    <row r="100" spans="2:12" s="9" customFormat="1" ht="19.899999999999999" customHeight="1">
      <c r="B100" s="120"/>
      <c r="D100" s="121" t="s">
        <v>3343</v>
      </c>
      <c r="E100" s="122"/>
      <c r="F100" s="122"/>
      <c r="G100" s="122"/>
      <c r="H100" s="122"/>
      <c r="I100" s="122"/>
      <c r="J100" s="123">
        <f>J134</f>
        <v>0</v>
      </c>
      <c r="L100" s="120"/>
    </row>
    <row r="101" spans="2:12" s="9" customFormat="1" ht="19.899999999999999" customHeight="1">
      <c r="B101" s="120"/>
      <c r="D101" s="121" t="s">
        <v>3344</v>
      </c>
      <c r="E101" s="122"/>
      <c r="F101" s="122"/>
      <c r="G101" s="122"/>
      <c r="H101" s="122"/>
      <c r="I101" s="122"/>
      <c r="J101" s="123">
        <f>J140</f>
        <v>0</v>
      </c>
      <c r="L101" s="120"/>
    </row>
    <row r="102" spans="2:12" s="8" customFormat="1" ht="24.95" customHeight="1">
      <c r="B102" s="116"/>
      <c r="D102" s="117" t="s">
        <v>3346</v>
      </c>
      <c r="E102" s="118"/>
      <c r="F102" s="118"/>
      <c r="G102" s="118"/>
      <c r="H102" s="118"/>
      <c r="I102" s="118"/>
      <c r="J102" s="119">
        <f>J159</f>
        <v>0</v>
      </c>
      <c r="L102" s="116"/>
    </row>
    <row r="103" spans="2:12" s="9" customFormat="1" ht="19.899999999999999" customHeight="1">
      <c r="B103" s="120"/>
      <c r="D103" s="121" t="s">
        <v>3348</v>
      </c>
      <c r="E103" s="122"/>
      <c r="F103" s="122"/>
      <c r="G103" s="122"/>
      <c r="H103" s="122"/>
      <c r="I103" s="122"/>
      <c r="J103" s="123">
        <f>J161</f>
        <v>0</v>
      </c>
      <c r="L103" s="120"/>
    </row>
    <row r="104" spans="2:12" s="9" customFormat="1" ht="19.899999999999999" customHeight="1">
      <c r="B104" s="120"/>
      <c r="D104" s="121" t="s">
        <v>3349</v>
      </c>
      <c r="E104" s="122"/>
      <c r="F104" s="122"/>
      <c r="G104" s="122"/>
      <c r="H104" s="122"/>
      <c r="I104" s="122"/>
      <c r="J104" s="123">
        <f>J165</f>
        <v>0</v>
      </c>
      <c r="L104" s="120"/>
    </row>
    <row r="105" spans="2:12" s="9" customFormat="1" ht="19.899999999999999" customHeight="1">
      <c r="B105" s="120"/>
      <c r="D105" s="121" t="s">
        <v>3350</v>
      </c>
      <c r="E105" s="122"/>
      <c r="F105" s="122"/>
      <c r="G105" s="122"/>
      <c r="H105" s="122"/>
      <c r="I105" s="122"/>
      <c r="J105" s="123">
        <f>J171</f>
        <v>0</v>
      </c>
      <c r="L105" s="120"/>
    </row>
    <row r="106" spans="2:12" s="9" customFormat="1" ht="19.899999999999999" customHeight="1">
      <c r="B106" s="120"/>
      <c r="D106" s="121" t="s">
        <v>3355</v>
      </c>
      <c r="E106" s="122"/>
      <c r="F106" s="122"/>
      <c r="G106" s="122"/>
      <c r="H106" s="122"/>
      <c r="I106" s="122"/>
      <c r="J106" s="123">
        <f>J176</f>
        <v>0</v>
      </c>
      <c r="L106" s="120"/>
    </row>
    <row r="107" spans="2:12" s="9" customFormat="1" ht="19.899999999999999" customHeight="1">
      <c r="B107" s="120"/>
      <c r="D107" s="121" t="s">
        <v>4733</v>
      </c>
      <c r="E107" s="122"/>
      <c r="F107" s="122"/>
      <c r="G107" s="122"/>
      <c r="H107" s="122"/>
      <c r="I107" s="122"/>
      <c r="J107" s="123">
        <f>J180</f>
        <v>0</v>
      </c>
      <c r="L107" s="120"/>
    </row>
    <row r="108" spans="2:12" s="8" customFormat="1" ht="24.95" customHeight="1">
      <c r="B108" s="116"/>
      <c r="D108" s="117" t="s">
        <v>3814</v>
      </c>
      <c r="E108" s="118"/>
      <c r="F108" s="118"/>
      <c r="G108" s="118"/>
      <c r="H108" s="118"/>
      <c r="I108" s="118"/>
      <c r="J108" s="119">
        <f>J225</f>
        <v>0</v>
      </c>
      <c r="L108" s="116"/>
    </row>
    <row r="109" spans="2:12" s="1" customFormat="1" ht="21.75" customHeight="1">
      <c r="B109" s="32"/>
      <c r="L109" s="32"/>
    </row>
    <row r="110" spans="2:12" s="1" customFormat="1" ht="6.95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4" spans="2:63" s="1" customFormat="1" ht="6.95" customHeight="1">
      <c r="B114" s="48"/>
      <c r="C114" s="49"/>
      <c r="D114" s="49"/>
      <c r="E114" s="49"/>
      <c r="F114" s="49"/>
      <c r="G114" s="49"/>
      <c r="H114" s="49"/>
      <c r="I114" s="49"/>
      <c r="J114" s="49"/>
      <c r="K114" s="49"/>
      <c r="L114" s="32"/>
    </row>
    <row r="115" spans="2:63" s="1" customFormat="1" ht="24.95" customHeight="1">
      <c r="B115" s="32"/>
      <c r="C115" s="21" t="s">
        <v>331</v>
      </c>
      <c r="L115" s="32"/>
    </row>
    <row r="116" spans="2:63" s="1" customFormat="1" ht="6.95" customHeight="1">
      <c r="B116" s="32"/>
      <c r="L116" s="32"/>
    </row>
    <row r="117" spans="2:63" s="1" customFormat="1" ht="12" customHeight="1">
      <c r="B117" s="32"/>
      <c r="C117" s="27" t="s">
        <v>14</v>
      </c>
      <c r="L117" s="32"/>
    </row>
    <row r="118" spans="2:63" s="1" customFormat="1" ht="16.5" customHeight="1">
      <c r="B118" s="32"/>
      <c r="E118" s="255" t="str">
        <f>E7</f>
        <v>Rekonštrukcia bytovky DD a DSS</v>
      </c>
      <c r="F118" s="256"/>
      <c r="G118" s="256"/>
      <c r="H118" s="256"/>
      <c r="L118" s="32"/>
    </row>
    <row r="119" spans="2:63" s="1" customFormat="1" ht="12" customHeight="1">
      <c r="B119" s="32"/>
      <c r="C119" s="27" t="s">
        <v>143</v>
      </c>
      <c r="L119" s="32"/>
    </row>
    <row r="120" spans="2:63" s="1" customFormat="1" ht="16.5" customHeight="1">
      <c r="B120" s="32"/>
      <c r="E120" s="214" t="str">
        <f>E9</f>
        <v>VIII. - Vzduchotechnika</v>
      </c>
      <c r="F120" s="254"/>
      <c r="G120" s="254"/>
      <c r="H120" s="254"/>
      <c r="L120" s="32"/>
    </row>
    <row r="121" spans="2:63" s="1" customFormat="1" ht="6.95" customHeight="1">
      <c r="B121" s="32"/>
      <c r="L121" s="32"/>
    </row>
    <row r="122" spans="2:63" s="1" customFormat="1" ht="12" customHeight="1">
      <c r="B122" s="32"/>
      <c r="C122" s="27" t="s">
        <v>18</v>
      </c>
      <c r="F122" s="25" t="str">
        <f>F12</f>
        <v>A.H.Škultétyho 327/98, Veľký Krtíš</v>
      </c>
      <c r="I122" s="27" t="s">
        <v>20</v>
      </c>
      <c r="J122" s="54" t="str">
        <f>IF(J12="","",J12)</f>
        <v>12. 8. 2021</v>
      </c>
      <c r="L122" s="32"/>
    </row>
    <row r="123" spans="2:63" s="1" customFormat="1" ht="6.95" customHeight="1">
      <c r="B123" s="32"/>
      <c r="L123" s="32"/>
    </row>
    <row r="124" spans="2:63" s="1" customFormat="1" ht="15.2" customHeight="1">
      <c r="B124" s="32"/>
      <c r="C124" s="27" t="s">
        <v>22</v>
      </c>
      <c r="F124" s="25" t="str">
        <f>E15</f>
        <v>DD a DDS Veľký Krtíš</v>
      </c>
      <c r="I124" s="27" t="s">
        <v>28</v>
      </c>
      <c r="J124" s="30" t="str">
        <f>E21</f>
        <v>Ing.Attila Farkaš</v>
      </c>
      <c r="L124" s="32"/>
    </row>
    <row r="125" spans="2:63" s="1" customFormat="1" ht="15.2" customHeight="1">
      <c r="B125" s="32"/>
      <c r="C125" s="27" t="s">
        <v>26</v>
      </c>
      <c r="F125" s="25" t="str">
        <f>IF(E18="","",E18)</f>
        <v>Vyplň údaj</v>
      </c>
      <c r="I125" s="27" t="s">
        <v>32</v>
      </c>
      <c r="J125" s="30" t="str">
        <f>E24</f>
        <v xml:space="preserve">Ing. Róbert Nagy </v>
      </c>
      <c r="L125" s="32"/>
    </row>
    <row r="126" spans="2:63" s="1" customFormat="1" ht="10.35" customHeight="1">
      <c r="B126" s="32"/>
      <c r="L126" s="32"/>
    </row>
    <row r="127" spans="2:63" s="10" customFormat="1" ht="29.25" customHeight="1">
      <c r="B127" s="124"/>
      <c r="C127" s="125" t="s">
        <v>332</v>
      </c>
      <c r="D127" s="126" t="s">
        <v>61</v>
      </c>
      <c r="E127" s="126" t="s">
        <v>57</v>
      </c>
      <c r="F127" s="126" t="s">
        <v>58</v>
      </c>
      <c r="G127" s="126" t="s">
        <v>333</v>
      </c>
      <c r="H127" s="126" t="s">
        <v>334</v>
      </c>
      <c r="I127" s="126" t="s">
        <v>335</v>
      </c>
      <c r="J127" s="127" t="s">
        <v>292</v>
      </c>
      <c r="K127" s="128" t="s">
        <v>336</v>
      </c>
      <c r="L127" s="124"/>
      <c r="M127" s="60" t="s">
        <v>1</v>
      </c>
      <c r="N127" s="61" t="s">
        <v>40</v>
      </c>
      <c r="O127" s="61" t="s">
        <v>337</v>
      </c>
      <c r="P127" s="61" t="s">
        <v>338</v>
      </c>
      <c r="Q127" s="61" t="s">
        <v>339</v>
      </c>
      <c r="R127" s="61" t="s">
        <v>340</v>
      </c>
      <c r="S127" s="61" t="s">
        <v>341</v>
      </c>
      <c r="T127" s="62" t="s">
        <v>342</v>
      </c>
    </row>
    <row r="128" spans="2:63" s="1" customFormat="1" ht="22.9" customHeight="1">
      <c r="B128" s="32"/>
      <c r="C128" s="65" t="s">
        <v>293</v>
      </c>
      <c r="J128" s="129">
        <f>BK128</f>
        <v>0</v>
      </c>
      <c r="L128" s="32"/>
      <c r="M128" s="63"/>
      <c r="N128" s="55"/>
      <c r="O128" s="55"/>
      <c r="P128" s="130">
        <f>P129+P159+P225</f>
        <v>0</v>
      </c>
      <c r="Q128" s="55"/>
      <c r="R128" s="130">
        <f>R129+R159+R225</f>
        <v>1.2650399999999999</v>
      </c>
      <c r="S128" s="55"/>
      <c r="T128" s="131">
        <f>T129+T159+T225</f>
        <v>0</v>
      </c>
      <c r="AT128" s="17" t="s">
        <v>75</v>
      </c>
      <c r="AU128" s="17" t="s">
        <v>294</v>
      </c>
      <c r="BK128" s="132">
        <f>BK129+BK159+BK225</f>
        <v>0</v>
      </c>
    </row>
    <row r="129" spans="2:65" s="11" customFormat="1" ht="25.9" customHeight="1">
      <c r="B129" s="133"/>
      <c r="D129" s="134" t="s">
        <v>75</v>
      </c>
      <c r="E129" s="135" t="s">
        <v>343</v>
      </c>
      <c r="F129" s="135" t="s">
        <v>3356</v>
      </c>
      <c r="I129" s="136"/>
      <c r="J129" s="137">
        <f>BK129</f>
        <v>0</v>
      </c>
      <c r="L129" s="133"/>
      <c r="M129" s="138"/>
      <c r="P129" s="139">
        <f>P130+P132+P134+P140</f>
        <v>0</v>
      </c>
      <c r="R129" s="139">
        <f>R130+R132+R134+R140</f>
        <v>0.53558000000000006</v>
      </c>
      <c r="T129" s="140">
        <f>T130+T132+T134+T140</f>
        <v>0</v>
      </c>
      <c r="AR129" s="134" t="s">
        <v>84</v>
      </c>
      <c r="AT129" s="141" t="s">
        <v>75</v>
      </c>
      <c r="AU129" s="141" t="s">
        <v>76</v>
      </c>
      <c r="AY129" s="134" t="s">
        <v>345</v>
      </c>
      <c r="BK129" s="142">
        <f>BK130+BK132+BK134+BK140</f>
        <v>0</v>
      </c>
    </row>
    <row r="130" spans="2:65" s="11" customFormat="1" ht="22.9" customHeight="1">
      <c r="B130" s="133"/>
      <c r="D130" s="134" t="s">
        <v>75</v>
      </c>
      <c r="E130" s="143" t="s">
        <v>359</v>
      </c>
      <c r="F130" s="143" t="s">
        <v>3372</v>
      </c>
      <c r="I130" s="136"/>
      <c r="J130" s="144">
        <f>BK130</f>
        <v>0</v>
      </c>
      <c r="L130" s="133"/>
      <c r="M130" s="138"/>
      <c r="P130" s="139">
        <f>P131</f>
        <v>0</v>
      </c>
      <c r="R130" s="139">
        <f>R131</f>
        <v>0.10316</v>
      </c>
      <c r="T130" s="140">
        <f>T131</f>
        <v>0</v>
      </c>
      <c r="AR130" s="134" t="s">
        <v>84</v>
      </c>
      <c r="AT130" s="141" t="s">
        <v>75</v>
      </c>
      <c r="AU130" s="141" t="s">
        <v>84</v>
      </c>
      <c r="AY130" s="134" t="s">
        <v>345</v>
      </c>
      <c r="BK130" s="142">
        <f>BK131</f>
        <v>0</v>
      </c>
    </row>
    <row r="131" spans="2:65" s="1" customFormat="1" ht="24.2" customHeight="1">
      <c r="B131" s="32"/>
      <c r="C131" s="145" t="s">
        <v>84</v>
      </c>
      <c r="D131" s="145" t="s">
        <v>347</v>
      </c>
      <c r="E131" s="146" t="s">
        <v>4734</v>
      </c>
      <c r="F131" s="147" t="s">
        <v>4735</v>
      </c>
      <c r="G131" s="148" t="s">
        <v>623</v>
      </c>
      <c r="H131" s="149">
        <v>4</v>
      </c>
      <c r="I131" s="150"/>
      <c r="J131" s="149">
        <f>ROUND(I131*H131,3)</f>
        <v>0</v>
      </c>
      <c r="K131" s="151"/>
      <c r="L131" s="32"/>
      <c r="M131" s="152" t="s">
        <v>1</v>
      </c>
      <c r="N131" s="153" t="s">
        <v>42</v>
      </c>
      <c r="P131" s="154">
        <f>O131*H131</f>
        <v>0</v>
      </c>
      <c r="Q131" s="154">
        <v>2.579E-2</v>
      </c>
      <c r="R131" s="154">
        <f>Q131*H131</f>
        <v>0.10316</v>
      </c>
      <c r="S131" s="154">
        <v>0</v>
      </c>
      <c r="T131" s="155">
        <f>S131*H131</f>
        <v>0</v>
      </c>
      <c r="AR131" s="156" t="s">
        <v>351</v>
      </c>
      <c r="AT131" s="156" t="s">
        <v>347</v>
      </c>
      <c r="AU131" s="156" t="s">
        <v>98</v>
      </c>
      <c r="AY131" s="17" t="s">
        <v>345</v>
      </c>
      <c r="BE131" s="157">
        <f>IF(N131="základná",J131,0)</f>
        <v>0</v>
      </c>
      <c r="BF131" s="157">
        <f>IF(N131="znížená",J131,0)</f>
        <v>0</v>
      </c>
      <c r="BG131" s="157">
        <f>IF(N131="zákl. prenesená",J131,0)</f>
        <v>0</v>
      </c>
      <c r="BH131" s="157">
        <f>IF(N131="zníž. prenesená",J131,0)</f>
        <v>0</v>
      </c>
      <c r="BI131" s="157">
        <f>IF(N131="nulová",J131,0)</f>
        <v>0</v>
      </c>
      <c r="BJ131" s="17" t="s">
        <v>98</v>
      </c>
      <c r="BK131" s="158">
        <f>ROUND(I131*H131,3)</f>
        <v>0</v>
      </c>
      <c r="BL131" s="17" t="s">
        <v>351</v>
      </c>
      <c r="BM131" s="156" t="s">
        <v>98</v>
      </c>
    </row>
    <row r="132" spans="2:65" s="11" customFormat="1" ht="22.9" customHeight="1">
      <c r="B132" s="133"/>
      <c r="D132" s="134" t="s">
        <v>75</v>
      </c>
      <c r="E132" s="143" t="s">
        <v>351</v>
      </c>
      <c r="F132" s="143" t="s">
        <v>3375</v>
      </c>
      <c r="I132" s="136"/>
      <c r="J132" s="144">
        <f>BK132</f>
        <v>0</v>
      </c>
      <c r="L132" s="133"/>
      <c r="M132" s="138"/>
      <c r="P132" s="139">
        <f>P133</f>
        <v>0</v>
      </c>
      <c r="R132" s="139">
        <f>R133</f>
        <v>0.18248</v>
      </c>
      <c r="T132" s="140">
        <f>T133</f>
        <v>0</v>
      </c>
      <c r="AR132" s="134" t="s">
        <v>84</v>
      </c>
      <c r="AT132" s="141" t="s">
        <v>75</v>
      </c>
      <c r="AU132" s="141" t="s">
        <v>84</v>
      </c>
      <c r="AY132" s="134" t="s">
        <v>345</v>
      </c>
      <c r="BK132" s="142">
        <f>BK133</f>
        <v>0</v>
      </c>
    </row>
    <row r="133" spans="2:65" s="1" customFormat="1" ht="24.2" customHeight="1">
      <c r="B133" s="32"/>
      <c r="C133" s="145" t="s">
        <v>98</v>
      </c>
      <c r="D133" s="145" t="s">
        <v>347</v>
      </c>
      <c r="E133" s="146" t="s">
        <v>3378</v>
      </c>
      <c r="F133" s="147" t="s">
        <v>3379</v>
      </c>
      <c r="G133" s="148" t="s">
        <v>3380</v>
      </c>
      <c r="H133" s="149">
        <v>4</v>
      </c>
      <c r="I133" s="150"/>
      <c r="J133" s="149">
        <f>ROUND(I133*H133,3)</f>
        <v>0</v>
      </c>
      <c r="K133" s="151"/>
      <c r="L133" s="32"/>
      <c r="M133" s="152" t="s">
        <v>1</v>
      </c>
      <c r="N133" s="153" t="s">
        <v>42</v>
      </c>
      <c r="P133" s="154">
        <f>O133*H133</f>
        <v>0</v>
      </c>
      <c r="Q133" s="154">
        <v>4.5620000000000001E-2</v>
      </c>
      <c r="R133" s="154">
        <f>Q133*H133</f>
        <v>0.18248</v>
      </c>
      <c r="S133" s="154">
        <v>0</v>
      </c>
      <c r="T133" s="155">
        <f>S133*H133</f>
        <v>0</v>
      </c>
      <c r="AR133" s="156" t="s">
        <v>351</v>
      </c>
      <c r="AT133" s="156" t="s">
        <v>347</v>
      </c>
      <c r="AU133" s="156" t="s">
        <v>98</v>
      </c>
      <c r="AY133" s="17" t="s">
        <v>345</v>
      </c>
      <c r="BE133" s="157">
        <f>IF(N133="základná",J133,0)</f>
        <v>0</v>
      </c>
      <c r="BF133" s="157">
        <f>IF(N133="znížená",J133,0)</f>
        <v>0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7" t="s">
        <v>98</v>
      </c>
      <c r="BK133" s="158">
        <f>ROUND(I133*H133,3)</f>
        <v>0</v>
      </c>
      <c r="BL133" s="17" t="s">
        <v>351</v>
      </c>
      <c r="BM133" s="156" t="s">
        <v>351</v>
      </c>
    </row>
    <row r="134" spans="2:65" s="11" customFormat="1" ht="22.9" customHeight="1">
      <c r="B134" s="133"/>
      <c r="D134" s="134" t="s">
        <v>75</v>
      </c>
      <c r="E134" s="143" t="s">
        <v>388</v>
      </c>
      <c r="F134" s="143" t="s">
        <v>3383</v>
      </c>
      <c r="I134" s="136"/>
      <c r="J134" s="144">
        <f>BK134</f>
        <v>0</v>
      </c>
      <c r="L134" s="133"/>
      <c r="M134" s="138"/>
      <c r="P134" s="139">
        <f>SUM(P135:P139)</f>
        <v>0</v>
      </c>
      <c r="R134" s="139">
        <f>SUM(R135:R139)</f>
        <v>0.12963</v>
      </c>
      <c r="T134" s="140">
        <f>SUM(T135:T139)</f>
        <v>0</v>
      </c>
      <c r="AR134" s="134" t="s">
        <v>84</v>
      </c>
      <c r="AT134" s="141" t="s">
        <v>75</v>
      </c>
      <c r="AU134" s="141" t="s">
        <v>84</v>
      </c>
      <c r="AY134" s="134" t="s">
        <v>345</v>
      </c>
      <c r="BK134" s="142">
        <f>SUM(BK135:BK139)</f>
        <v>0</v>
      </c>
    </row>
    <row r="135" spans="2:65" s="1" customFormat="1" ht="33" customHeight="1">
      <c r="B135" s="32"/>
      <c r="C135" s="145" t="s">
        <v>359</v>
      </c>
      <c r="D135" s="145" t="s">
        <v>347</v>
      </c>
      <c r="E135" s="146" t="s">
        <v>3384</v>
      </c>
      <c r="F135" s="147" t="s">
        <v>3385</v>
      </c>
      <c r="G135" s="148" t="s">
        <v>623</v>
      </c>
      <c r="H135" s="149">
        <v>7</v>
      </c>
      <c r="I135" s="150"/>
      <c r="J135" s="149">
        <f>ROUND(I135*H135,3)</f>
        <v>0</v>
      </c>
      <c r="K135" s="151"/>
      <c r="L135" s="32"/>
      <c r="M135" s="152" t="s">
        <v>1</v>
      </c>
      <c r="N135" s="153" t="s">
        <v>42</v>
      </c>
      <c r="P135" s="154">
        <f>O135*H135</f>
        <v>0</v>
      </c>
      <c r="Q135" s="154">
        <v>3.79E-3</v>
      </c>
      <c r="R135" s="154">
        <f>Q135*H135</f>
        <v>2.6529999999999998E-2</v>
      </c>
      <c r="S135" s="154">
        <v>0</v>
      </c>
      <c r="T135" s="155">
        <f>S135*H135</f>
        <v>0</v>
      </c>
      <c r="AR135" s="156" t="s">
        <v>351</v>
      </c>
      <c r="AT135" s="156" t="s">
        <v>347</v>
      </c>
      <c r="AU135" s="156" t="s">
        <v>98</v>
      </c>
      <c r="AY135" s="17" t="s">
        <v>345</v>
      </c>
      <c r="BE135" s="157">
        <f>IF(N135="základná",J135,0)</f>
        <v>0</v>
      </c>
      <c r="BF135" s="157">
        <f>IF(N135="znížená",J135,0)</f>
        <v>0</v>
      </c>
      <c r="BG135" s="157">
        <f>IF(N135="zákl. prenesená",J135,0)</f>
        <v>0</v>
      </c>
      <c r="BH135" s="157">
        <f>IF(N135="zníž. prenesená",J135,0)</f>
        <v>0</v>
      </c>
      <c r="BI135" s="157">
        <f>IF(N135="nulová",J135,0)</f>
        <v>0</v>
      </c>
      <c r="BJ135" s="17" t="s">
        <v>98</v>
      </c>
      <c r="BK135" s="158">
        <f>ROUND(I135*H135,3)</f>
        <v>0</v>
      </c>
      <c r="BL135" s="17" t="s">
        <v>351</v>
      </c>
      <c r="BM135" s="156" t="s">
        <v>388</v>
      </c>
    </row>
    <row r="136" spans="2:65" s="1" customFormat="1" ht="24.2" customHeight="1">
      <c r="B136" s="32"/>
      <c r="C136" s="145" t="s">
        <v>351</v>
      </c>
      <c r="D136" s="145" t="s">
        <v>347</v>
      </c>
      <c r="E136" s="146" t="s">
        <v>3386</v>
      </c>
      <c r="F136" s="147" t="s">
        <v>3387</v>
      </c>
      <c r="G136" s="148" t="s">
        <v>623</v>
      </c>
      <c r="H136" s="149">
        <v>18</v>
      </c>
      <c r="I136" s="150"/>
      <c r="J136" s="149">
        <f>ROUND(I136*H136,3)</f>
        <v>0</v>
      </c>
      <c r="K136" s="151"/>
      <c r="L136" s="32"/>
      <c r="M136" s="152" t="s">
        <v>1</v>
      </c>
      <c r="N136" s="153" t="s">
        <v>42</v>
      </c>
      <c r="P136" s="154">
        <f>O136*H136</f>
        <v>0</v>
      </c>
      <c r="Q136" s="154">
        <v>3.0400000000000002E-3</v>
      </c>
      <c r="R136" s="154">
        <f>Q136*H136</f>
        <v>5.4720000000000005E-2</v>
      </c>
      <c r="S136" s="154">
        <v>0</v>
      </c>
      <c r="T136" s="155">
        <f>S136*H136</f>
        <v>0</v>
      </c>
      <c r="AR136" s="156" t="s">
        <v>351</v>
      </c>
      <c r="AT136" s="156" t="s">
        <v>347</v>
      </c>
      <c r="AU136" s="156" t="s">
        <v>98</v>
      </c>
      <c r="AY136" s="17" t="s">
        <v>345</v>
      </c>
      <c r="BE136" s="157">
        <f>IF(N136="základná",J136,0)</f>
        <v>0</v>
      </c>
      <c r="BF136" s="157">
        <f>IF(N136="znížená",J136,0)</f>
        <v>0</v>
      </c>
      <c r="BG136" s="157">
        <f>IF(N136="zákl. prenesená",J136,0)</f>
        <v>0</v>
      </c>
      <c r="BH136" s="157">
        <f>IF(N136="zníž. prenesená",J136,0)</f>
        <v>0</v>
      </c>
      <c r="BI136" s="157">
        <f>IF(N136="nulová",J136,0)</f>
        <v>0</v>
      </c>
      <c r="BJ136" s="17" t="s">
        <v>98</v>
      </c>
      <c r="BK136" s="158">
        <f>ROUND(I136*H136,3)</f>
        <v>0</v>
      </c>
      <c r="BL136" s="17" t="s">
        <v>351</v>
      </c>
      <c r="BM136" s="156" t="s">
        <v>407</v>
      </c>
    </row>
    <row r="137" spans="2:65" s="1" customFormat="1" ht="24.2" customHeight="1">
      <c r="B137" s="32"/>
      <c r="C137" s="145" t="s">
        <v>380</v>
      </c>
      <c r="D137" s="145" t="s">
        <v>347</v>
      </c>
      <c r="E137" s="146" t="s">
        <v>3388</v>
      </c>
      <c r="F137" s="147" t="s">
        <v>3389</v>
      </c>
      <c r="G137" s="148" t="s">
        <v>350</v>
      </c>
      <c r="H137" s="149">
        <v>0.4</v>
      </c>
      <c r="I137" s="150"/>
      <c r="J137" s="149">
        <f>ROUND(I137*H137,3)</f>
        <v>0</v>
      </c>
      <c r="K137" s="151"/>
      <c r="L137" s="32"/>
      <c r="M137" s="152" t="s">
        <v>1</v>
      </c>
      <c r="N137" s="153" t="s">
        <v>42</v>
      </c>
      <c r="P137" s="154">
        <f>O137*H137</f>
        <v>0</v>
      </c>
      <c r="Q137" s="154">
        <v>7.5524999999999995E-2</v>
      </c>
      <c r="R137" s="154">
        <f>Q137*H137</f>
        <v>3.0210000000000001E-2</v>
      </c>
      <c r="S137" s="154">
        <v>0</v>
      </c>
      <c r="T137" s="155">
        <f>S137*H137</f>
        <v>0</v>
      </c>
      <c r="AR137" s="156" t="s">
        <v>351</v>
      </c>
      <c r="AT137" s="156" t="s">
        <v>347</v>
      </c>
      <c r="AU137" s="156" t="s">
        <v>98</v>
      </c>
      <c r="AY137" s="17" t="s">
        <v>345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7" t="s">
        <v>98</v>
      </c>
      <c r="BK137" s="158">
        <f>ROUND(I137*H137,3)</f>
        <v>0</v>
      </c>
      <c r="BL137" s="17" t="s">
        <v>351</v>
      </c>
      <c r="BM137" s="156" t="s">
        <v>424</v>
      </c>
    </row>
    <row r="138" spans="2:65" s="1" customFormat="1" ht="24.2" customHeight="1">
      <c r="B138" s="32"/>
      <c r="C138" s="145" t="s">
        <v>388</v>
      </c>
      <c r="D138" s="145" t="s">
        <v>347</v>
      </c>
      <c r="E138" s="146" t="s">
        <v>4736</v>
      </c>
      <c r="F138" s="147" t="s">
        <v>4737</v>
      </c>
      <c r="G138" s="148" t="s">
        <v>350</v>
      </c>
      <c r="H138" s="149">
        <v>0.4</v>
      </c>
      <c r="I138" s="150"/>
      <c r="J138" s="149">
        <f>ROUND(I138*H138,3)</f>
        <v>0</v>
      </c>
      <c r="K138" s="151"/>
      <c r="L138" s="32"/>
      <c r="M138" s="152" t="s">
        <v>1</v>
      </c>
      <c r="N138" s="153" t="s">
        <v>42</v>
      </c>
      <c r="P138" s="154">
        <f>O138*H138</f>
        <v>0</v>
      </c>
      <c r="Q138" s="154">
        <v>3.6225E-2</v>
      </c>
      <c r="R138" s="154">
        <f>Q138*H138</f>
        <v>1.4490000000000001E-2</v>
      </c>
      <c r="S138" s="154">
        <v>0</v>
      </c>
      <c r="T138" s="155">
        <f>S138*H138</f>
        <v>0</v>
      </c>
      <c r="AR138" s="156" t="s">
        <v>351</v>
      </c>
      <c r="AT138" s="156" t="s">
        <v>347</v>
      </c>
      <c r="AU138" s="156" t="s">
        <v>98</v>
      </c>
      <c r="AY138" s="17" t="s">
        <v>345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7" t="s">
        <v>98</v>
      </c>
      <c r="BK138" s="158">
        <f>ROUND(I138*H138,3)</f>
        <v>0</v>
      </c>
      <c r="BL138" s="17" t="s">
        <v>351</v>
      </c>
      <c r="BM138" s="156" t="s">
        <v>432</v>
      </c>
    </row>
    <row r="139" spans="2:65" s="1" customFormat="1" ht="33" customHeight="1">
      <c r="B139" s="32"/>
      <c r="C139" s="145" t="s">
        <v>398</v>
      </c>
      <c r="D139" s="145" t="s">
        <v>347</v>
      </c>
      <c r="E139" s="146" t="s">
        <v>4738</v>
      </c>
      <c r="F139" s="147" t="s">
        <v>4739</v>
      </c>
      <c r="G139" s="148" t="s">
        <v>350</v>
      </c>
      <c r="H139" s="149">
        <v>0.5</v>
      </c>
      <c r="I139" s="150"/>
      <c r="J139" s="149">
        <f>ROUND(I139*H139,3)</f>
        <v>0</v>
      </c>
      <c r="K139" s="151"/>
      <c r="L139" s="32"/>
      <c r="M139" s="152" t="s">
        <v>1</v>
      </c>
      <c r="N139" s="153" t="s">
        <v>42</v>
      </c>
      <c r="P139" s="154">
        <f>O139*H139</f>
        <v>0</v>
      </c>
      <c r="Q139" s="154">
        <v>7.3600000000000002E-3</v>
      </c>
      <c r="R139" s="154">
        <f>Q139*H139</f>
        <v>3.6800000000000001E-3</v>
      </c>
      <c r="S139" s="154">
        <v>0</v>
      </c>
      <c r="T139" s="155">
        <f>S139*H139</f>
        <v>0</v>
      </c>
      <c r="AR139" s="156" t="s">
        <v>351</v>
      </c>
      <c r="AT139" s="156" t="s">
        <v>347</v>
      </c>
      <c r="AU139" s="156" t="s">
        <v>98</v>
      </c>
      <c r="AY139" s="17" t="s">
        <v>345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7" t="s">
        <v>98</v>
      </c>
      <c r="BK139" s="158">
        <f>ROUND(I139*H139,3)</f>
        <v>0</v>
      </c>
      <c r="BL139" s="17" t="s">
        <v>351</v>
      </c>
      <c r="BM139" s="156" t="s">
        <v>442</v>
      </c>
    </row>
    <row r="140" spans="2:65" s="11" customFormat="1" ht="22.9" customHeight="1">
      <c r="B140" s="133"/>
      <c r="D140" s="134" t="s">
        <v>75</v>
      </c>
      <c r="E140" s="143" t="s">
        <v>417</v>
      </c>
      <c r="F140" s="143" t="s">
        <v>3395</v>
      </c>
      <c r="I140" s="136"/>
      <c r="J140" s="144">
        <f>BK140</f>
        <v>0</v>
      </c>
      <c r="L140" s="133"/>
      <c r="M140" s="138"/>
      <c r="P140" s="139">
        <f>SUM(P141:P158)</f>
        <v>0</v>
      </c>
      <c r="R140" s="139">
        <f>SUM(R141:R158)</f>
        <v>0.12031</v>
      </c>
      <c r="T140" s="140">
        <f>SUM(T141:T158)</f>
        <v>0</v>
      </c>
      <c r="AR140" s="134" t="s">
        <v>84</v>
      </c>
      <c r="AT140" s="141" t="s">
        <v>75</v>
      </c>
      <c r="AU140" s="141" t="s">
        <v>84</v>
      </c>
      <c r="AY140" s="134" t="s">
        <v>345</v>
      </c>
      <c r="BK140" s="142">
        <f>SUM(BK141:BK158)</f>
        <v>0</v>
      </c>
    </row>
    <row r="141" spans="2:65" s="1" customFormat="1" ht="33" customHeight="1">
      <c r="B141" s="32"/>
      <c r="C141" s="145" t="s">
        <v>407</v>
      </c>
      <c r="D141" s="145" t="s">
        <v>347</v>
      </c>
      <c r="E141" s="146" t="s">
        <v>4740</v>
      </c>
      <c r="F141" s="147" t="s">
        <v>4741</v>
      </c>
      <c r="G141" s="148" t="s">
        <v>350</v>
      </c>
      <c r="H141" s="149">
        <v>2</v>
      </c>
      <c r="I141" s="150"/>
      <c r="J141" s="149">
        <f t="shared" ref="J141:J158" si="0">ROUND(I141*H141,3)</f>
        <v>0</v>
      </c>
      <c r="K141" s="151"/>
      <c r="L141" s="32"/>
      <c r="M141" s="152" t="s">
        <v>1</v>
      </c>
      <c r="N141" s="153" t="s">
        <v>42</v>
      </c>
      <c r="P141" s="154">
        <f t="shared" ref="P141:P158" si="1">O141*H141</f>
        <v>0</v>
      </c>
      <c r="Q141" s="154">
        <v>2.572E-2</v>
      </c>
      <c r="R141" s="154">
        <f t="shared" ref="R141:R158" si="2">Q141*H141</f>
        <v>5.144E-2</v>
      </c>
      <c r="S141" s="154">
        <v>0</v>
      </c>
      <c r="T141" s="155">
        <f t="shared" ref="T141:T158" si="3">S141*H141</f>
        <v>0</v>
      </c>
      <c r="AR141" s="156" t="s">
        <v>351</v>
      </c>
      <c r="AT141" s="156" t="s">
        <v>347</v>
      </c>
      <c r="AU141" s="156" t="s">
        <v>98</v>
      </c>
      <c r="AY141" s="17" t="s">
        <v>345</v>
      </c>
      <c r="BE141" s="157">
        <f t="shared" ref="BE141:BE158" si="4">IF(N141="základná",J141,0)</f>
        <v>0</v>
      </c>
      <c r="BF141" s="157">
        <f t="shared" ref="BF141:BF158" si="5">IF(N141="znížená",J141,0)</f>
        <v>0</v>
      </c>
      <c r="BG141" s="157">
        <f t="shared" ref="BG141:BG158" si="6">IF(N141="zákl. prenesená",J141,0)</f>
        <v>0</v>
      </c>
      <c r="BH141" s="157">
        <f t="shared" ref="BH141:BH158" si="7">IF(N141="zníž. prenesená",J141,0)</f>
        <v>0</v>
      </c>
      <c r="BI141" s="157">
        <f t="shared" ref="BI141:BI158" si="8">IF(N141="nulová",J141,0)</f>
        <v>0</v>
      </c>
      <c r="BJ141" s="17" t="s">
        <v>98</v>
      </c>
      <c r="BK141" s="158">
        <f t="shared" ref="BK141:BK158" si="9">ROUND(I141*H141,3)</f>
        <v>0</v>
      </c>
      <c r="BL141" s="17" t="s">
        <v>351</v>
      </c>
      <c r="BM141" s="156" t="s">
        <v>453</v>
      </c>
    </row>
    <row r="142" spans="2:65" s="1" customFormat="1" ht="44.25" customHeight="1">
      <c r="B142" s="32"/>
      <c r="C142" s="145" t="s">
        <v>417</v>
      </c>
      <c r="D142" s="145" t="s">
        <v>347</v>
      </c>
      <c r="E142" s="146" t="s">
        <v>4742</v>
      </c>
      <c r="F142" s="147" t="s">
        <v>4743</v>
      </c>
      <c r="G142" s="148" t="s">
        <v>350</v>
      </c>
      <c r="H142" s="149">
        <v>2</v>
      </c>
      <c r="I142" s="150"/>
      <c r="J142" s="149">
        <f t="shared" si="0"/>
        <v>0</v>
      </c>
      <c r="K142" s="151"/>
      <c r="L142" s="32"/>
      <c r="M142" s="152" t="s">
        <v>1</v>
      </c>
      <c r="N142" s="153" t="s">
        <v>42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AR142" s="156" t="s">
        <v>351</v>
      </c>
      <c r="AT142" s="156" t="s">
        <v>347</v>
      </c>
      <c r="AU142" s="156" t="s">
        <v>98</v>
      </c>
      <c r="AY142" s="17" t="s">
        <v>345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98</v>
      </c>
      <c r="BK142" s="158">
        <f t="shared" si="9"/>
        <v>0</v>
      </c>
      <c r="BL142" s="17" t="s">
        <v>351</v>
      </c>
      <c r="BM142" s="156" t="s">
        <v>463</v>
      </c>
    </row>
    <row r="143" spans="2:65" s="1" customFormat="1" ht="33" customHeight="1">
      <c r="B143" s="32"/>
      <c r="C143" s="145" t="s">
        <v>424</v>
      </c>
      <c r="D143" s="145" t="s">
        <v>347</v>
      </c>
      <c r="E143" s="146" t="s">
        <v>4744</v>
      </c>
      <c r="F143" s="147" t="s">
        <v>4745</v>
      </c>
      <c r="G143" s="148" t="s">
        <v>350</v>
      </c>
      <c r="H143" s="149">
        <v>2</v>
      </c>
      <c r="I143" s="150"/>
      <c r="J143" s="149">
        <f t="shared" si="0"/>
        <v>0</v>
      </c>
      <c r="K143" s="151"/>
      <c r="L143" s="32"/>
      <c r="M143" s="152" t="s">
        <v>1</v>
      </c>
      <c r="N143" s="153" t="s">
        <v>42</v>
      </c>
      <c r="P143" s="154">
        <f t="shared" si="1"/>
        <v>0</v>
      </c>
      <c r="Q143" s="154">
        <v>2.572E-2</v>
      </c>
      <c r="R143" s="154">
        <f t="shared" si="2"/>
        <v>5.144E-2</v>
      </c>
      <c r="S143" s="154">
        <v>0</v>
      </c>
      <c r="T143" s="155">
        <f t="shared" si="3"/>
        <v>0</v>
      </c>
      <c r="AR143" s="156" t="s">
        <v>351</v>
      </c>
      <c r="AT143" s="156" t="s">
        <v>347</v>
      </c>
      <c r="AU143" s="156" t="s">
        <v>98</v>
      </c>
      <c r="AY143" s="17" t="s">
        <v>345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98</v>
      </c>
      <c r="BK143" s="158">
        <f t="shared" si="9"/>
        <v>0</v>
      </c>
      <c r="BL143" s="17" t="s">
        <v>351</v>
      </c>
      <c r="BM143" s="156" t="s">
        <v>7</v>
      </c>
    </row>
    <row r="144" spans="2:65" s="1" customFormat="1" ht="33" customHeight="1">
      <c r="B144" s="32"/>
      <c r="C144" s="145" t="s">
        <v>428</v>
      </c>
      <c r="D144" s="145" t="s">
        <v>347</v>
      </c>
      <c r="E144" s="146" t="s">
        <v>4746</v>
      </c>
      <c r="F144" s="147" t="s">
        <v>1402</v>
      </c>
      <c r="G144" s="148" t="s">
        <v>350</v>
      </c>
      <c r="H144" s="149">
        <v>2</v>
      </c>
      <c r="I144" s="150"/>
      <c r="J144" s="149">
        <f t="shared" si="0"/>
        <v>0</v>
      </c>
      <c r="K144" s="151"/>
      <c r="L144" s="32"/>
      <c r="M144" s="152" t="s">
        <v>1</v>
      </c>
      <c r="N144" s="153" t="s">
        <v>42</v>
      </c>
      <c r="P144" s="154">
        <f t="shared" si="1"/>
        <v>0</v>
      </c>
      <c r="Q144" s="154">
        <v>2.4399999999999999E-3</v>
      </c>
      <c r="R144" s="154">
        <f t="shared" si="2"/>
        <v>4.8799999999999998E-3</v>
      </c>
      <c r="S144" s="154">
        <v>0</v>
      </c>
      <c r="T144" s="155">
        <f t="shared" si="3"/>
        <v>0</v>
      </c>
      <c r="AR144" s="156" t="s">
        <v>351</v>
      </c>
      <c r="AT144" s="156" t="s">
        <v>347</v>
      </c>
      <c r="AU144" s="156" t="s">
        <v>98</v>
      </c>
      <c r="AY144" s="17" t="s">
        <v>345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7" t="s">
        <v>98</v>
      </c>
      <c r="BK144" s="158">
        <f t="shared" si="9"/>
        <v>0</v>
      </c>
      <c r="BL144" s="17" t="s">
        <v>351</v>
      </c>
      <c r="BM144" s="156" t="s">
        <v>487</v>
      </c>
    </row>
    <row r="145" spans="2:65" s="1" customFormat="1" ht="24.2" customHeight="1">
      <c r="B145" s="32"/>
      <c r="C145" s="145" t="s">
        <v>432</v>
      </c>
      <c r="D145" s="145" t="s">
        <v>347</v>
      </c>
      <c r="E145" s="146" t="s">
        <v>3821</v>
      </c>
      <c r="F145" s="147" t="s">
        <v>3822</v>
      </c>
      <c r="G145" s="148" t="s">
        <v>623</v>
      </c>
      <c r="H145" s="149">
        <v>1</v>
      </c>
      <c r="I145" s="150"/>
      <c r="J145" s="149">
        <f t="shared" si="0"/>
        <v>0</v>
      </c>
      <c r="K145" s="151"/>
      <c r="L145" s="32"/>
      <c r="M145" s="152" t="s">
        <v>1</v>
      </c>
      <c r="N145" s="153" t="s">
        <v>42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AR145" s="156" t="s">
        <v>351</v>
      </c>
      <c r="AT145" s="156" t="s">
        <v>347</v>
      </c>
      <c r="AU145" s="156" t="s">
        <v>98</v>
      </c>
      <c r="AY145" s="17" t="s">
        <v>345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7" t="s">
        <v>98</v>
      </c>
      <c r="BK145" s="158">
        <f t="shared" si="9"/>
        <v>0</v>
      </c>
      <c r="BL145" s="17" t="s">
        <v>351</v>
      </c>
      <c r="BM145" s="156" t="s">
        <v>498</v>
      </c>
    </row>
    <row r="146" spans="2:65" s="1" customFormat="1" ht="24.2" customHeight="1">
      <c r="B146" s="32"/>
      <c r="C146" s="145" t="s">
        <v>437</v>
      </c>
      <c r="D146" s="145" t="s">
        <v>347</v>
      </c>
      <c r="E146" s="146" t="s">
        <v>4747</v>
      </c>
      <c r="F146" s="147" t="s">
        <v>4748</v>
      </c>
      <c r="G146" s="148" t="s">
        <v>623</v>
      </c>
      <c r="H146" s="149">
        <v>3</v>
      </c>
      <c r="I146" s="150"/>
      <c r="J146" s="149">
        <f t="shared" si="0"/>
        <v>0</v>
      </c>
      <c r="K146" s="151"/>
      <c r="L146" s="32"/>
      <c r="M146" s="152" t="s">
        <v>1</v>
      </c>
      <c r="N146" s="153" t="s">
        <v>42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AR146" s="156" t="s">
        <v>351</v>
      </c>
      <c r="AT146" s="156" t="s">
        <v>347</v>
      </c>
      <c r="AU146" s="156" t="s">
        <v>98</v>
      </c>
      <c r="AY146" s="17" t="s">
        <v>345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7" t="s">
        <v>98</v>
      </c>
      <c r="BK146" s="158">
        <f t="shared" si="9"/>
        <v>0</v>
      </c>
      <c r="BL146" s="17" t="s">
        <v>351</v>
      </c>
      <c r="BM146" s="156" t="s">
        <v>513</v>
      </c>
    </row>
    <row r="147" spans="2:65" s="1" customFormat="1" ht="24.2" customHeight="1">
      <c r="B147" s="32"/>
      <c r="C147" s="145" t="s">
        <v>442</v>
      </c>
      <c r="D147" s="145" t="s">
        <v>347</v>
      </c>
      <c r="E147" s="146" t="s">
        <v>4749</v>
      </c>
      <c r="F147" s="147" t="s">
        <v>4750</v>
      </c>
      <c r="G147" s="148" t="s">
        <v>1746</v>
      </c>
      <c r="H147" s="149">
        <v>40</v>
      </c>
      <c r="I147" s="150"/>
      <c r="J147" s="149">
        <f t="shared" si="0"/>
        <v>0</v>
      </c>
      <c r="K147" s="151"/>
      <c r="L147" s="32"/>
      <c r="M147" s="152" t="s">
        <v>1</v>
      </c>
      <c r="N147" s="153" t="s">
        <v>42</v>
      </c>
      <c r="P147" s="154">
        <f t="shared" si="1"/>
        <v>0</v>
      </c>
      <c r="Q147" s="154">
        <v>1.0000000000000001E-5</v>
      </c>
      <c r="R147" s="154">
        <f t="shared" si="2"/>
        <v>4.0000000000000002E-4</v>
      </c>
      <c r="S147" s="154">
        <v>0</v>
      </c>
      <c r="T147" s="155">
        <f t="shared" si="3"/>
        <v>0</v>
      </c>
      <c r="AR147" s="156" t="s">
        <v>351</v>
      </c>
      <c r="AT147" s="156" t="s">
        <v>347</v>
      </c>
      <c r="AU147" s="156" t="s">
        <v>98</v>
      </c>
      <c r="AY147" s="17" t="s">
        <v>345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7" t="s">
        <v>98</v>
      </c>
      <c r="BK147" s="158">
        <f t="shared" si="9"/>
        <v>0</v>
      </c>
      <c r="BL147" s="17" t="s">
        <v>351</v>
      </c>
      <c r="BM147" s="156" t="s">
        <v>525</v>
      </c>
    </row>
    <row r="148" spans="2:65" s="1" customFormat="1" ht="24.2" customHeight="1">
      <c r="B148" s="32"/>
      <c r="C148" s="145" t="s">
        <v>448</v>
      </c>
      <c r="D148" s="145" t="s">
        <v>347</v>
      </c>
      <c r="E148" s="146" t="s">
        <v>4751</v>
      </c>
      <c r="F148" s="147" t="s">
        <v>4752</v>
      </c>
      <c r="G148" s="148" t="s">
        <v>1746</v>
      </c>
      <c r="H148" s="149">
        <v>75</v>
      </c>
      <c r="I148" s="150"/>
      <c r="J148" s="149">
        <f t="shared" si="0"/>
        <v>0</v>
      </c>
      <c r="K148" s="151"/>
      <c r="L148" s="32"/>
      <c r="M148" s="152" t="s">
        <v>1</v>
      </c>
      <c r="N148" s="153" t="s">
        <v>42</v>
      </c>
      <c r="P148" s="154">
        <f t="shared" si="1"/>
        <v>0</v>
      </c>
      <c r="Q148" s="154">
        <v>1.0000000000000001E-5</v>
      </c>
      <c r="R148" s="154">
        <f t="shared" si="2"/>
        <v>7.5000000000000002E-4</v>
      </c>
      <c r="S148" s="154">
        <v>0</v>
      </c>
      <c r="T148" s="155">
        <f t="shared" si="3"/>
        <v>0</v>
      </c>
      <c r="AR148" s="156" t="s">
        <v>351</v>
      </c>
      <c r="AT148" s="156" t="s">
        <v>347</v>
      </c>
      <c r="AU148" s="156" t="s">
        <v>98</v>
      </c>
      <c r="AY148" s="17" t="s">
        <v>345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7" t="s">
        <v>98</v>
      </c>
      <c r="BK148" s="158">
        <f t="shared" si="9"/>
        <v>0</v>
      </c>
      <c r="BL148" s="17" t="s">
        <v>351</v>
      </c>
      <c r="BM148" s="156" t="s">
        <v>535</v>
      </c>
    </row>
    <row r="149" spans="2:65" s="1" customFormat="1" ht="24.2" customHeight="1">
      <c r="B149" s="32"/>
      <c r="C149" s="145" t="s">
        <v>453</v>
      </c>
      <c r="D149" s="145" t="s">
        <v>347</v>
      </c>
      <c r="E149" s="146" t="s">
        <v>4753</v>
      </c>
      <c r="F149" s="147" t="s">
        <v>4754</v>
      </c>
      <c r="G149" s="148" t="s">
        <v>1746</v>
      </c>
      <c r="H149" s="149">
        <v>140</v>
      </c>
      <c r="I149" s="150"/>
      <c r="J149" s="149">
        <f t="shared" si="0"/>
        <v>0</v>
      </c>
      <c r="K149" s="151"/>
      <c r="L149" s="32"/>
      <c r="M149" s="152" t="s">
        <v>1</v>
      </c>
      <c r="N149" s="153" t="s">
        <v>42</v>
      </c>
      <c r="P149" s="154">
        <f t="shared" si="1"/>
        <v>0</v>
      </c>
      <c r="Q149" s="154">
        <v>3.0000000000000001E-5</v>
      </c>
      <c r="R149" s="154">
        <f t="shared" si="2"/>
        <v>4.1999999999999997E-3</v>
      </c>
      <c r="S149" s="154">
        <v>0</v>
      </c>
      <c r="T149" s="155">
        <f t="shared" si="3"/>
        <v>0</v>
      </c>
      <c r="AR149" s="156" t="s">
        <v>351</v>
      </c>
      <c r="AT149" s="156" t="s">
        <v>347</v>
      </c>
      <c r="AU149" s="156" t="s">
        <v>98</v>
      </c>
      <c r="AY149" s="17" t="s">
        <v>345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7" t="s">
        <v>98</v>
      </c>
      <c r="BK149" s="158">
        <f t="shared" si="9"/>
        <v>0</v>
      </c>
      <c r="BL149" s="17" t="s">
        <v>351</v>
      </c>
      <c r="BM149" s="156" t="s">
        <v>544</v>
      </c>
    </row>
    <row r="150" spans="2:65" s="1" customFormat="1" ht="24.2" customHeight="1">
      <c r="B150" s="32"/>
      <c r="C150" s="145" t="s">
        <v>457</v>
      </c>
      <c r="D150" s="145" t="s">
        <v>347</v>
      </c>
      <c r="E150" s="146" t="s">
        <v>4755</v>
      </c>
      <c r="F150" s="147" t="s">
        <v>4756</v>
      </c>
      <c r="G150" s="148" t="s">
        <v>1746</v>
      </c>
      <c r="H150" s="149">
        <v>80</v>
      </c>
      <c r="I150" s="150"/>
      <c r="J150" s="149">
        <f t="shared" si="0"/>
        <v>0</v>
      </c>
      <c r="K150" s="151"/>
      <c r="L150" s="32"/>
      <c r="M150" s="152" t="s">
        <v>1</v>
      </c>
      <c r="N150" s="153" t="s">
        <v>42</v>
      </c>
      <c r="P150" s="154">
        <f t="shared" si="1"/>
        <v>0</v>
      </c>
      <c r="Q150" s="154">
        <v>3.0000000000000001E-5</v>
      </c>
      <c r="R150" s="154">
        <f t="shared" si="2"/>
        <v>2.4000000000000002E-3</v>
      </c>
      <c r="S150" s="154">
        <v>0</v>
      </c>
      <c r="T150" s="155">
        <f t="shared" si="3"/>
        <v>0</v>
      </c>
      <c r="AR150" s="156" t="s">
        <v>351</v>
      </c>
      <c r="AT150" s="156" t="s">
        <v>347</v>
      </c>
      <c r="AU150" s="156" t="s">
        <v>98</v>
      </c>
      <c r="AY150" s="17" t="s">
        <v>345</v>
      </c>
      <c r="BE150" s="157">
        <f t="shared" si="4"/>
        <v>0</v>
      </c>
      <c r="BF150" s="157">
        <f t="shared" si="5"/>
        <v>0</v>
      </c>
      <c r="BG150" s="157">
        <f t="shared" si="6"/>
        <v>0</v>
      </c>
      <c r="BH150" s="157">
        <f t="shared" si="7"/>
        <v>0</v>
      </c>
      <c r="BI150" s="157">
        <f t="shared" si="8"/>
        <v>0</v>
      </c>
      <c r="BJ150" s="17" t="s">
        <v>98</v>
      </c>
      <c r="BK150" s="158">
        <f t="shared" si="9"/>
        <v>0</v>
      </c>
      <c r="BL150" s="17" t="s">
        <v>351</v>
      </c>
      <c r="BM150" s="156" t="s">
        <v>554</v>
      </c>
    </row>
    <row r="151" spans="2:65" s="1" customFormat="1" ht="24.2" customHeight="1">
      <c r="B151" s="32"/>
      <c r="C151" s="145" t="s">
        <v>463</v>
      </c>
      <c r="D151" s="145" t="s">
        <v>347</v>
      </c>
      <c r="E151" s="146" t="s">
        <v>4757</v>
      </c>
      <c r="F151" s="147" t="s">
        <v>4758</v>
      </c>
      <c r="G151" s="148" t="s">
        <v>1746</v>
      </c>
      <c r="H151" s="149">
        <v>120</v>
      </c>
      <c r="I151" s="150"/>
      <c r="J151" s="149">
        <f t="shared" si="0"/>
        <v>0</v>
      </c>
      <c r="K151" s="151"/>
      <c r="L151" s="32"/>
      <c r="M151" s="152" t="s">
        <v>1</v>
      </c>
      <c r="N151" s="153" t="s">
        <v>42</v>
      </c>
      <c r="P151" s="154">
        <f t="shared" si="1"/>
        <v>0</v>
      </c>
      <c r="Q151" s="154">
        <v>1.0000000000000001E-5</v>
      </c>
      <c r="R151" s="154">
        <f t="shared" si="2"/>
        <v>1.2000000000000001E-3</v>
      </c>
      <c r="S151" s="154">
        <v>0</v>
      </c>
      <c r="T151" s="155">
        <f t="shared" si="3"/>
        <v>0</v>
      </c>
      <c r="AR151" s="156" t="s">
        <v>351</v>
      </c>
      <c r="AT151" s="156" t="s">
        <v>347</v>
      </c>
      <c r="AU151" s="156" t="s">
        <v>98</v>
      </c>
      <c r="AY151" s="17" t="s">
        <v>345</v>
      </c>
      <c r="BE151" s="157">
        <f t="shared" si="4"/>
        <v>0</v>
      </c>
      <c r="BF151" s="157">
        <f t="shared" si="5"/>
        <v>0</v>
      </c>
      <c r="BG151" s="157">
        <f t="shared" si="6"/>
        <v>0</v>
      </c>
      <c r="BH151" s="157">
        <f t="shared" si="7"/>
        <v>0</v>
      </c>
      <c r="BI151" s="157">
        <f t="shared" si="8"/>
        <v>0</v>
      </c>
      <c r="BJ151" s="17" t="s">
        <v>98</v>
      </c>
      <c r="BK151" s="158">
        <f t="shared" si="9"/>
        <v>0</v>
      </c>
      <c r="BL151" s="17" t="s">
        <v>351</v>
      </c>
      <c r="BM151" s="156" t="s">
        <v>579</v>
      </c>
    </row>
    <row r="152" spans="2:65" s="1" customFormat="1" ht="24.2" customHeight="1">
      <c r="B152" s="32"/>
      <c r="C152" s="145" t="s">
        <v>471</v>
      </c>
      <c r="D152" s="145" t="s">
        <v>347</v>
      </c>
      <c r="E152" s="146" t="s">
        <v>4759</v>
      </c>
      <c r="F152" s="147" t="s">
        <v>4760</v>
      </c>
      <c r="G152" s="148" t="s">
        <v>1746</v>
      </c>
      <c r="H152" s="149">
        <v>120</v>
      </c>
      <c r="I152" s="150"/>
      <c r="J152" s="149">
        <f t="shared" si="0"/>
        <v>0</v>
      </c>
      <c r="K152" s="151"/>
      <c r="L152" s="32"/>
      <c r="M152" s="152" t="s">
        <v>1</v>
      </c>
      <c r="N152" s="153" t="s">
        <v>42</v>
      </c>
      <c r="P152" s="154">
        <f t="shared" si="1"/>
        <v>0</v>
      </c>
      <c r="Q152" s="154">
        <v>3.0000000000000001E-5</v>
      </c>
      <c r="R152" s="154">
        <f t="shared" si="2"/>
        <v>3.5999999999999999E-3</v>
      </c>
      <c r="S152" s="154">
        <v>0</v>
      </c>
      <c r="T152" s="155">
        <f t="shared" si="3"/>
        <v>0</v>
      </c>
      <c r="AR152" s="156" t="s">
        <v>351</v>
      </c>
      <c r="AT152" s="156" t="s">
        <v>347</v>
      </c>
      <c r="AU152" s="156" t="s">
        <v>98</v>
      </c>
      <c r="AY152" s="17" t="s">
        <v>345</v>
      </c>
      <c r="BE152" s="157">
        <f t="shared" si="4"/>
        <v>0</v>
      </c>
      <c r="BF152" s="157">
        <f t="shared" si="5"/>
        <v>0</v>
      </c>
      <c r="BG152" s="157">
        <f t="shared" si="6"/>
        <v>0</v>
      </c>
      <c r="BH152" s="157">
        <f t="shared" si="7"/>
        <v>0</v>
      </c>
      <c r="BI152" s="157">
        <f t="shared" si="8"/>
        <v>0</v>
      </c>
      <c r="BJ152" s="17" t="s">
        <v>98</v>
      </c>
      <c r="BK152" s="158">
        <f t="shared" si="9"/>
        <v>0</v>
      </c>
      <c r="BL152" s="17" t="s">
        <v>351</v>
      </c>
      <c r="BM152" s="156" t="s">
        <v>594</v>
      </c>
    </row>
    <row r="153" spans="2:65" s="1" customFormat="1" ht="37.9" customHeight="1">
      <c r="B153" s="32"/>
      <c r="C153" s="145" t="s">
        <v>7</v>
      </c>
      <c r="D153" s="145" t="s">
        <v>347</v>
      </c>
      <c r="E153" s="146" t="s">
        <v>4761</v>
      </c>
      <c r="F153" s="147" t="s">
        <v>4762</v>
      </c>
      <c r="G153" s="148" t="s">
        <v>597</v>
      </c>
      <c r="H153" s="149">
        <v>5</v>
      </c>
      <c r="I153" s="150"/>
      <c r="J153" s="149">
        <f t="shared" si="0"/>
        <v>0</v>
      </c>
      <c r="K153" s="151"/>
      <c r="L153" s="32"/>
      <c r="M153" s="152" t="s">
        <v>1</v>
      </c>
      <c r="N153" s="153" t="s">
        <v>42</v>
      </c>
      <c r="P153" s="154">
        <f t="shared" si="1"/>
        <v>0</v>
      </c>
      <c r="Q153" s="154">
        <v>0</v>
      </c>
      <c r="R153" s="154">
        <f t="shared" si="2"/>
        <v>0</v>
      </c>
      <c r="S153" s="154">
        <v>0</v>
      </c>
      <c r="T153" s="155">
        <f t="shared" si="3"/>
        <v>0</v>
      </c>
      <c r="AR153" s="156" t="s">
        <v>351</v>
      </c>
      <c r="AT153" s="156" t="s">
        <v>347</v>
      </c>
      <c r="AU153" s="156" t="s">
        <v>98</v>
      </c>
      <c r="AY153" s="17" t="s">
        <v>345</v>
      </c>
      <c r="BE153" s="157">
        <f t="shared" si="4"/>
        <v>0</v>
      </c>
      <c r="BF153" s="157">
        <f t="shared" si="5"/>
        <v>0</v>
      </c>
      <c r="BG153" s="157">
        <f t="shared" si="6"/>
        <v>0</v>
      </c>
      <c r="BH153" s="157">
        <f t="shared" si="7"/>
        <v>0</v>
      </c>
      <c r="BI153" s="157">
        <f t="shared" si="8"/>
        <v>0</v>
      </c>
      <c r="BJ153" s="17" t="s">
        <v>98</v>
      </c>
      <c r="BK153" s="158">
        <f t="shared" si="9"/>
        <v>0</v>
      </c>
      <c r="BL153" s="17" t="s">
        <v>351</v>
      </c>
      <c r="BM153" s="156" t="s">
        <v>615</v>
      </c>
    </row>
    <row r="154" spans="2:65" s="1" customFormat="1" ht="21.75" customHeight="1">
      <c r="B154" s="32"/>
      <c r="C154" s="145" t="s">
        <v>482</v>
      </c>
      <c r="D154" s="145" t="s">
        <v>347</v>
      </c>
      <c r="E154" s="146" t="s">
        <v>4763</v>
      </c>
      <c r="F154" s="147" t="s">
        <v>4764</v>
      </c>
      <c r="G154" s="148" t="s">
        <v>460</v>
      </c>
      <c r="H154" s="149">
        <v>1.01</v>
      </c>
      <c r="I154" s="150"/>
      <c r="J154" s="149">
        <f t="shared" si="0"/>
        <v>0</v>
      </c>
      <c r="K154" s="151"/>
      <c r="L154" s="32"/>
      <c r="M154" s="152" t="s">
        <v>1</v>
      </c>
      <c r="N154" s="153" t="s">
        <v>42</v>
      </c>
      <c r="P154" s="154">
        <f t="shared" si="1"/>
        <v>0</v>
      </c>
      <c r="Q154" s="154">
        <v>0</v>
      </c>
      <c r="R154" s="154">
        <f t="shared" si="2"/>
        <v>0</v>
      </c>
      <c r="S154" s="154">
        <v>0</v>
      </c>
      <c r="T154" s="155">
        <f t="shared" si="3"/>
        <v>0</v>
      </c>
      <c r="AR154" s="156" t="s">
        <v>351</v>
      </c>
      <c r="AT154" s="156" t="s">
        <v>347</v>
      </c>
      <c r="AU154" s="156" t="s">
        <v>98</v>
      </c>
      <c r="AY154" s="17" t="s">
        <v>345</v>
      </c>
      <c r="BE154" s="157">
        <f t="shared" si="4"/>
        <v>0</v>
      </c>
      <c r="BF154" s="157">
        <f t="shared" si="5"/>
        <v>0</v>
      </c>
      <c r="BG154" s="157">
        <f t="shared" si="6"/>
        <v>0</v>
      </c>
      <c r="BH154" s="157">
        <f t="shared" si="7"/>
        <v>0</v>
      </c>
      <c r="BI154" s="157">
        <f t="shared" si="8"/>
        <v>0</v>
      </c>
      <c r="BJ154" s="17" t="s">
        <v>98</v>
      </c>
      <c r="BK154" s="158">
        <f t="shared" si="9"/>
        <v>0</v>
      </c>
      <c r="BL154" s="17" t="s">
        <v>351</v>
      </c>
      <c r="BM154" s="156" t="s">
        <v>628</v>
      </c>
    </row>
    <row r="155" spans="2:65" s="1" customFormat="1" ht="21.75" customHeight="1">
      <c r="B155" s="32"/>
      <c r="C155" s="145" t="s">
        <v>487</v>
      </c>
      <c r="D155" s="145" t="s">
        <v>347</v>
      </c>
      <c r="E155" s="146" t="s">
        <v>3428</v>
      </c>
      <c r="F155" s="147" t="s">
        <v>1994</v>
      </c>
      <c r="G155" s="148" t="s">
        <v>460</v>
      </c>
      <c r="H155" s="149">
        <v>1.01</v>
      </c>
      <c r="I155" s="150"/>
      <c r="J155" s="149">
        <f t="shared" si="0"/>
        <v>0</v>
      </c>
      <c r="K155" s="151"/>
      <c r="L155" s="32"/>
      <c r="M155" s="152" t="s">
        <v>1</v>
      </c>
      <c r="N155" s="153" t="s">
        <v>42</v>
      </c>
      <c r="P155" s="154">
        <f t="shared" si="1"/>
        <v>0</v>
      </c>
      <c r="Q155" s="154">
        <v>0</v>
      </c>
      <c r="R155" s="154">
        <f t="shared" si="2"/>
        <v>0</v>
      </c>
      <c r="S155" s="154">
        <v>0</v>
      </c>
      <c r="T155" s="155">
        <f t="shared" si="3"/>
        <v>0</v>
      </c>
      <c r="AR155" s="156" t="s">
        <v>351</v>
      </c>
      <c r="AT155" s="156" t="s">
        <v>347</v>
      </c>
      <c r="AU155" s="156" t="s">
        <v>98</v>
      </c>
      <c r="AY155" s="17" t="s">
        <v>345</v>
      </c>
      <c r="BE155" s="157">
        <f t="shared" si="4"/>
        <v>0</v>
      </c>
      <c r="BF155" s="157">
        <f t="shared" si="5"/>
        <v>0</v>
      </c>
      <c r="BG155" s="157">
        <f t="shared" si="6"/>
        <v>0</v>
      </c>
      <c r="BH155" s="157">
        <f t="shared" si="7"/>
        <v>0</v>
      </c>
      <c r="BI155" s="157">
        <f t="shared" si="8"/>
        <v>0</v>
      </c>
      <c r="BJ155" s="17" t="s">
        <v>98</v>
      </c>
      <c r="BK155" s="158">
        <f t="shared" si="9"/>
        <v>0</v>
      </c>
      <c r="BL155" s="17" t="s">
        <v>351</v>
      </c>
      <c r="BM155" s="156" t="s">
        <v>647</v>
      </c>
    </row>
    <row r="156" spans="2:65" s="1" customFormat="1" ht="24.2" customHeight="1">
      <c r="B156" s="32"/>
      <c r="C156" s="145" t="s">
        <v>494</v>
      </c>
      <c r="D156" s="145" t="s">
        <v>347</v>
      </c>
      <c r="E156" s="146" t="s">
        <v>3429</v>
      </c>
      <c r="F156" s="147" t="s">
        <v>3430</v>
      </c>
      <c r="G156" s="148" t="s">
        <v>460</v>
      </c>
      <c r="H156" s="149">
        <v>9.09</v>
      </c>
      <c r="I156" s="150"/>
      <c r="J156" s="149">
        <f t="shared" si="0"/>
        <v>0</v>
      </c>
      <c r="K156" s="151"/>
      <c r="L156" s="32"/>
      <c r="M156" s="152" t="s">
        <v>1</v>
      </c>
      <c r="N156" s="153" t="s">
        <v>42</v>
      </c>
      <c r="P156" s="154">
        <f t="shared" si="1"/>
        <v>0</v>
      </c>
      <c r="Q156" s="154">
        <v>0</v>
      </c>
      <c r="R156" s="154">
        <f t="shared" si="2"/>
        <v>0</v>
      </c>
      <c r="S156" s="154">
        <v>0</v>
      </c>
      <c r="T156" s="155">
        <f t="shared" si="3"/>
        <v>0</v>
      </c>
      <c r="AR156" s="156" t="s">
        <v>351</v>
      </c>
      <c r="AT156" s="156" t="s">
        <v>347</v>
      </c>
      <c r="AU156" s="156" t="s">
        <v>98</v>
      </c>
      <c r="AY156" s="17" t="s">
        <v>345</v>
      </c>
      <c r="BE156" s="157">
        <f t="shared" si="4"/>
        <v>0</v>
      </c>
      <c r="BF156" s="157">
        <f t="shared" si="5"/>
        <v>0</v>
      </c>
      <c r="BG156" s="157">
        <f t="shared" si="6"/>
        <v>0</v>
      </c>
      <c r="BH156" s="157">
        <f t="shared" si="7"/>
        <v>0</v>
      </c>
      <c r="BI156" s="157">
        <f t="shared" si="8"/>
        <v>0</v>
      </c>
      <c r="BJ156" s="17" t="s">
        <v>98</v>
      </c>
      <c r="BK156" s="158">
        <f t="shared" si="9"/>
        <v>0</v>
      </c>
      <c r="BL156" s="17" t="s">
        <v>351</v>
      </c>
      <c r="BM156" s="156" t="s">
        <v>657</v>
      </c>
    </row>
    <row r="157" spans="2:65" s="1" customFormat="1" ht="24.2" customHeight="1">
      <c r="B157" s="32"/>
      <c r="C157" s="145" t="s">
        <v>498</v>
      </c>
      <c r="D157" s="145" t="s">
        <v>347</v>
      </c>
      <c r="E157" s="146" t="s">
        <v>3431</v>
      </c>
      <c r="F157" s="147" t="s">
        <v>2003</v>
      </c>
      <c r="G157" s="148" t="s">
        <v>460</v>
      </c>
      <c r="H157" s="149">
        <v>1.01</v>
      </c>
      <c r="I157" s="150"/>
      <c r="J157" s="149">
        <f t="shared" si="0"/>
        <v>0</v>
      </c>
      <c r="K157" s="151"/>
      <c r="L157" s="32"/>
      <c r="M157" s="152" t="s">
        <v>1</v>
      </c>
      <c r="N157" s="153" t="s">
        <v>42</v>
      </c>
      <c r="P157" s="154">
        <f t="shared" si="1"/>
        <v>0</v>
      </c>
      <c r="Q157" s="154">
        <v>0</v>
      </c>
      <c r="R157" s="154">
        <f t="shared" si="2"/>
        <v>0</v>
      </c>
      <c r="S157" s="154">
        <v>0</v>
      </c>
      <c r="T157" s="155">
        <f t="shared" si="3"/>
        <v>0</v>
      </c>
      <c r="AR157" s="156" t="s">
        <v>351</v>
      </c>
      <c r="AT157" s="156" t="s">
        <v>347</v>
      </c>
      <c r="AU157" s="156" t="s">
        <v>98</v>
      </c>
      <c r="AY157" s="17" t="s">
        <v>345</v>
      </c>
      <c r="BE157" s="157">
        <f t="shared" si="4"/>
        <v>0</v>
      </c>
      <c r="BF157" s="157">
        <f t="shared" si="5"/>
        <v>0</v>
      </c>
      <c r="BG157" s="157">
        <f t="shared" si="6"/>
        <v>0</v>
      </c>
      <c r="BH157" s="157">
        <f t="shared" si="7"/>
        <v>0</v>
      </c>
      <c r="BI157" s="157">
        <f t="shared" si="8"/>
        <v>0</v>
      </c>
      <c r="BJ157" s="17" t="s">
        <v>98</v>
      </c>
      <c r="BK157" s="158">
        <f t="shared" si="9"/>
        <v>0</v>
      </c>
      <c r="BL157" s="17" t="s">
        <v>351</v>
      </c>
      <c r="BM157" s="156" t="s">
        <v>667</v>
      </c>
    </row>
    <row r="158" spans="2:65" s="1" customFormat="1" ht="24.2" customHeight="1">
      <c r="B158" s="32"/>
      <c r="C158" s="145" t="s">
        <v>509</v>
      </c>
      <c r="D158" s="145" t="s">
        <v>347</v>
      </c>
      <c r="E158" s="146" t="s">
        <v>3432</v>
      </c>
      <c r="F158" s="147" t="s">
        <v>3433</v>
      </c>
      <c r="G158" s="148" t="s">
        <v>460</v>
      </c>
      <c r="H158" s="149">
        <v>1.01</v>
      </c>
      <c r="I158" s="150"/>
      <c r="J158" s="149">
        <f t="shared" si="0"/>
        <v>0</v>
      </c>
      <c r="K158" s="151"/>
      <c r="L158" s="32"/>
      <c r="M158" s="152" t="s">
        <v>1</v>
      </c>
      <c r="N158" s="153" t="s">
        <v>42</v>
      </c>
      <c r="P158" s="154">
        <f t="shared" si="1"/>
        <v>0</v>
      </c>
      <c r="Q158" s="154">
        <v>0</v>
      </c>
      <c r="R158" s="154">
        <f t="shared" si="2"/>
        <v>0</v>
      </c>
      <c r="S158" s="154">
        <v>0</v>
      </c>
      <c r="T158" s="155">
        <f t="shared" si="3"/>
        <v>0</v>
      </c>
      <c r="AR158" s="156" t="s">
        <v>351</v>
      </c>
      <c r="AT158" s="156" t="s">
        <v>347</v>
      </c>
      <c r="AU158" s="156" t="s">
        <v>98</v>
      </c>
      <c r="AY158" s="17" t="s">
        <v>345</v>
      </c>
      <c r="BE158" s="157">
        <f t="shared" si="4"/>
        <v>0</v>
      </c>
      <c r="BF158" s="157">
        <f t="shared" si="5"/>
        <v>0</v>
      </c>
      <c r="BG158" s="157">
        <f t="shared" si="6"/>
        <v>0</v>
      </c>
      <c r="BH158" s="157">
        <f t="shared" si="7"/>
        <v>0</v>
      </c>
      <c r="BI158" s="157">
        <f t="shared" si="8"/>
        <v>0</v>
      </c>
      <c r="BJ158" s="17" t="s">
        <v>98</v>
      </c>
      <c r="BK158" s="158">
        <f t="shared" si="9"/>
        <v>0</v>
      </c>
      <c r="BL158" s="17" t="s">
        <v>351</v>
      </c>
      <c r="BM158" s="156" t="s">
        <v>677</v>
      </c>
    </row>
    <row r="159" spans="2:65" s="11" customFormat="1" ht="25.9" customHeight="1">
      <c r="B159" s="133"/>
      <c r="D159" s="134" t="s">
        <v>75</v>
      </c>
      <c r="E159" s="135" t="s">
        <v>2018</v>
      </c>
      <c r="F159" s="135" t="s">
        <v>3436</v>
      </c>
      <c r="I159" s="136"/>
      <c r="J159" s="137">
        <f>BK159</f>
        <v>0</v>
      </c>
      <c r="L159" s="133"/>
      <c r="M159" s="138"/>
      <c r="P159" s="139">
        <f>P160+P161+P165+P171+P176+P180</f>
        <v>0</v>
      </c>
      <c r="R159" s="139">
        <f>R160+R161+R165+R171+R176+R180</f>
        <v>0.72945999999999989</v>
      </c>
      <c r="T159" s="140">
        <f>T160+T161+T165+T171+T176+T180</f>
        <v>0</v>
      </c>
      <c r="AR159" s="134" t="s">
        <v>98</v>
      </c>
      <c r="AT159" s="141" t="s">
        <v>75</v>
      </c>
      <c r="AU159" s="141" t="s">
        <v>76</v>
      </c>
      <c r="AY159" s="134" t="s">
        <v>345</v>
      </c>
      <c r="BK159" s="142">
        <f>BK160+BK161+BK165+BK171+BK176+BK180</f>
        <v>0</v>
      </c>
    </row>
    <row r="160" spans="2:65" s="1" customFormat="1" ht="24.2" customHeight="1">
      <c r="B160" s="32"/>
      <c r="C160" s="145" t="s">
        <v>513</v>
      </c>
      <c r="D160" s="145" t="s">
        <v>347</v>
      </c>
      <c r="E160" s="146" t="s">
        <v>3435</v>
      </c>
      <c r="F160" s="147" t="s">
        <v>2016</v>
      </c>
      <c r="G160" s="148" t="s">
        <v>460</v>
      </c>
      <c r="H160" s="149">
        <v>0.53600000000000003</v>
      </c>
      <c r="I160" s="150"/>
      <c r="J160" s="149">
        <f>ROUND(I160*H160,3)</f>
        <v>0</v>
      </c>
      <c r="K160" s="151"/>
      <c r="L160" s="32"/>
      <c r="M160" s="152" t="s">
        <v>1</v>
      </c>
      <c r="N160" s="153" t="s">
        <v>42</v>
      </c>
      <c r="P160" s="154">
        <f>O160*H160</f>
        <v>0</v>
      </c>
      <c r="Q160" s="154">
        <v>0</v>
      </c>
      <c r="R160" s="154">
        <f>Q160*H160</f>
        <v>0</v>
      </c>
      <c r="S160" s="154">
        <v>0</v>
      </c>
      <c r="T160" s="155">
        <f>S160*H160</f>
        <v>0</v>
      </c>
      <c r="AR160" s="156" t="s">
        <v>453</v>
      </c>
      <c r="AT160" s="156" t="s">
        <v>347</v>
      </c>
      <c r="AU160" s="156" t="s">
        <v>84</v>
      </c>
      <c r="AY160" s="17" t="s">
        <v>345</v>
      </c>
      <c r="BE160" s="157">
        <f>IF(N160="základná",J160,0)</f>
        <v>0</v>
      </c>
      <c r="BF160" s="157">
        <f>IF(N160="znížená",J160,0)</f>
        <v>0</v>
      </c>
      <c r="BG160" s="157">
        <f>IF(N160="zákl. prenesená",J160,0)</f>
        <v>0</v>
      </c>
      <c r="BH160" s="157">
        <f>IF(N160="zníž. prenesená",J160,0)</f>
        <v>0</v>
      </c>
      <c r="BI160" s="157">
        <f>IF(N160="nulová",J160,0)</f>
        <v>0</v>
      </c>
      <c r="BJ160" s="17" t="s">
        <v>98</v>
      </c>
      <c r="BK160" s="158">
        <f>ROUND(I160*H160,3)</f>
        <v>0</v>
      </c>
      <c r="BL160" s="17" t="s">
        <v>453</v>
      </c>
      <c r="BM160" s="156" t="s">
        <v>687</v>
      </c>
    </row>
    <row r="161" spans="2:65" s="11" customFormat="1" ht="22.9" customHeight="1">
      <c r="B161" s="133"/>
      <c r="D161" s="134" t="s">
        <v>75</v>
      </c>
      <c r="E161" s="143" t="s">
        <v>2071</v>
      </c>
      <c r="F161" s="143" t="s">
        <v>3444</v>
      </c>
      <c r="I161" s="136"/>
      <c r="J161" s="144">
        <f>BK161</f>
        <v>0</v>
      </c>
      <c r="L161" s="133"/>
      <c r="M161" s="138"/>
      <c r="P161" s="139">
        <f>SUM(P162:P164)</f>
        <v>0</v>
      </c>
      <c r="R161" s="139">
        <f>SUM(R162:R164)</f>
        <v>7.4599999999999996E-3</v>
      </c>
      <c r="T161" s="140">
        <f>SUM(T162:T164)</f>
        <v>0</v>
      </c>
      <c r="AR161" s="134" t="s">
        <v>98</v>
      </c>
      <c r="AT161" s="141" t="s">
        <v>75</v>
      </c>
      <c r="AU161" s="141" t="s">
        <v>84</v>
      </c>
      <c r="AY161" s="134" t="s">
        <v>345</v>
      </c>
      <c r="BK161" s="142">
        <f>SUM(BK162:BK164)</f>
        <v>0</v>
      </c>
    </row>
    <row r="162" spans="2:65" s="1" customFormat="1" ht="24.2" customHeight="1">
      <c r="B162" s="32"/>
      <c r="C162" s="145" t="s">
        <v>519</v>
      </c>
      <c r="D162" s="145" t="s">
        <v>347</v>
      </c>
      <c r="E162" s="146" t="s">
        <v>4765</v>
      </c>
      <c r="F162" s="147" t="s">
        <v>4766</v>
      </c>
      <c r="G162" s="148" t="s">
        <v>350</v>
      </c>
      <c r="H162" s="149">
        <v>2</v>
      </c>
      <c r="I162" s="150"/>
      <c r="J162" s="149">
        <f>ROUND(I162*H162,3)</f>
        <v>0</v>
      </c>
      <c r="K162" s="151"/>
      <c r="L162" s="32"/>
      <c r="M162" s="152" t="s">
        <v>1</v>
      </c>
      <c r="N162" s="153" t="s">
        <v>42</v>
      </c>
      <c r="P162" s="154">
        <f>O162*H162</f>
        <v>0</v>
      </c>
      <c r="Q162" s="154">
        <v>6.2E-4</v>
      </c>
      <c r="R162" s="154">
        <f>Q162*H162</f>
        <v>1.24E-3</v>
      </c>
      <c r="S162" s="154">
        <v>0</v>
      </c>
      <c r="T162" s="155">
        <f>S162*H162</f>
        <v>0</v>
      </c>
      <c r="AR162" s="156" t="s">
        <v>453</v>
      </c>
      <c r="AT162" s="156" t="s">
        <v>347</v>
      </c>
      <c r="AU162" s="156" t="s">
        <v>98</v>
      </c>
      <c r="AY162" s="17" t="s">
        <v>345</v>
      </c>
      <c r="BE162" s="157">
        <f>IF(N162="základná",J162,0)</f>
        <v>0</v>
      </c>
      <c r="BF162" s="157">
        <f>IF(N162="znížená",J162,0)</f>
        <v>0</v>
      </c>
      <c r="BG162" s="157">
        <f>IF(N162="zákl. prenesená",J162,0)</f>
        <v>0</v>
      </c>
      <c r="BH162" s="157">
        <f>IF(N162="zníž. prenesená",J162,0)</f>
        <v>0</v>
      </c>
      <c r="BI162" s="157">
        <f>IF(N162="nulová",J162,0)</f>
        <v>0</v>
      </c>
      <c r="BJ162" s="17" t="s">
        <v>98</v>
      </c>
      <c r="BK162" s="158">
        <f>ROUND(I162*H162,3)</f>
        <v>0</v>
      </c>
      <c r="BL162" s="17" t="s">
        <v>453</v>
      </c>
      <c r="BM162" s="156" t="s">
        <v>699</v>
      </c>
    </row>
    <row r="163" spans="2:65" s="1" customFormat="1" ht="37.9" customHeight="1">
      <c r="B163" s="32"/>
      <c r="C163" s="187" t="s">
        <v>525</v>
      </c>
      <c r="D163" s="187" t="s">
        <v>641</v>
      </c>
      <c r="E163" s="188" t="s">
        <v>4767</v>
      </c>
      <c r="F163" s="189" t="s">
        <v>4768</v>
      </c>
      <c r="G163" s="190" t="s">
        <v>350</v>
      </c>
      <c r="H163" s="191">
        <v>2</v>
      </c>
      <c r="I163" s="192"/>
      <c r="J163" s="191">
        <f>ROUND(I163*H163,3)</f>
        <v>0</v>
      </c>
      <c r="K163" s="193"/>
      <c r="L163" s="194"/>
      <c r="M163" s="195" t="s">
        <v>1</v>
      </c>
      <c r="N163" s="196" t="s">
        <v>42</v>
      </c>
      <c r="P163" s="154">
        <f>O163*H163</f>
        <v>0</v>
      </c>
      <c r="Q163" s="154">
        <v>3.1099999999999999E-3</v>
      </c>
      <c r="R163" s="154">
        <f>Q163*H163</f>
        <v>6.2199999999999998E-3</v>
      </c>
      <c r="S163" s="154">
        <v>0</v>
      </c>
      <c r="T163" s="155">
        <f>S163*H163</f>
        <v>0</v>
      </c>
      <c r="AR163" s="156" t="s">
        <v>544</v>
      </c>
      <c r="AT163" s="156" t="s">
        <v>641</v>
      </c>
      <c r="AU163" s="156" t="s">
        <v>98</v>
      </c>
      <c r="AY163" s="17" t="s">
        <v>345</v>
      </c>
      <c r="BE163" s="157">
        <f>IF(N163="základná",J163,0)</f>
        <v>0</v>
      </c>
      <c r="BF163" s="157">
        <f>IF(N163="znížená",J163,0)</f>
        <v>0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17" t="s">
        <v>98</v>
      </c>
      <c r="BK163" s="158">
        <f>ROUND(I163*H163,3)</f>
        <v>0</v>
      </c>
      <c r="BL163" s="17" t="s">
        <v>453</v>
      </c>
      <c r="BM163" s="156" t="s">
        <v>711</v>
      </c>
    </row>
    <row r="164" spans="2:65" s="1" customFormat="1" ht="24.2" customHeight="1">
      <c r="B164" s="32"/>
      <c r="C164" s="145" t="s">
        <v>530</v>
      </c>
      <c r="D164" s="145" t="s">
        <v>347</v>
      </c>
      <c r="E164" s="146" t="s">
        <v>3450</v>
      </c>
      <c r="F164" s="147" t="s">
        <v>2287</v>
      </c>
      <c r="G164" s="148" t="s">
        <v>2069</v>
      </c>
      <c r="H164" s="150"/>
      <c r="I164" s="150"/>
      <c r="J164" s="149">
        <f>ROUND(I164*H164,3)</f>
        <v>0</v>
      </c>
      <c r="K164" s="151"/>
      <c r="L164" s="32"/>
      <c r="M164" s="152" t="s">
        <v>1</v>
      </c>
      <c r="N164" s="153" t="s">
        <v>42</v>
      </c>
      <c r="P164" s="154">
        <f>O164*H164</f>
        <v>0</v>
      </c>
      <c r="Q164" s="154">
        <v>0</v>
      </c>
      <c r="R164" s="154">
        <f>Q164*H164</f>
        <v>0</v>
      </c>
      <c r="S164" s="154">
        <v>0</v>
      </c>
      <c r="T164" s="155">
        <f>S164*H164</f>
        <v>0</v>
      </c>
      <c r="AR164" s="156" t="s">
        <v>453</v>
      </c>
      <c r="AT164" s="156" t="s">
        <v>347</v>
      </c>
      <c r="AU164" s="156" t="s">
        <v>98</v>
      </c>
      <c r="AY164" s="17" t="s">
        <v>345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17" t="s">
        <v>98</v>
      </c>
      <c r="BK164" s="158">
        <f>ROUND(I164*H164,3)</f>
        <v>0</v>
      </c>
      <c r="BL164" s="17" t="s">
        <v>453</v>
      </c>
      <c r="BM164" s="156" t="s">
        <v>724</v>
      </c>
    </row>
    <row r="165" spans="2:65" s="11" customFormat="1" ht="22.9" customHeight="1">
      <c r="B165" s="133"/>
      <c r="D165" s="134" t="s">
        <v>75</v>
      </c>
      <c r="E165" s="143" t="s">
        <v>2289</v>
      </c>
      <c r="F165" s="143" t="s">
        <v>3451</v>
      </c>
      <c r="I165" s="136"/>
      <c r="J165" s="144">
        <f>BK165</f>
        <v>0</v>
      </c>
      <c r="L165" s="133"/>
      <c r="M165" s="138"/>
      <c r="P165" s="139">
        <f>SUM(P166:P170)</f>
        <v>0</v>
      </c>
      <c r="R165" s="139">
        <f>SUM(R166:R170)</f>
        <v>2.2320000000000003E-2</v>
      </c>
      <c r="T165" s="140">
        <f>SUM(T166:T170)</f>
        <v>0</v>
      </c>
      <c r="AR165" s="134" t="s">
        <v>98</v>
      </c>
      <c r="AT165" s="141" t="s">
        <v>75</v>
      </c>
      <c r="AU165" s="141" t="s">
        <v>84</v>
      </c>
      <c r="AY165" s="134" t="s">
        <v>345</v>
      </c>
      <c r="BK165" s="142">
        <f>SUM(BK166:BK170)</f>
        <v>0</v>
      </c>
    </row>
    <row r="166" spans="2:65" s="1" customFormat="1" ht="33" customHeight="1">
      <c r="B166" s="32"/>
      <c r="C166" s="145" t="s">
        <v>535</v>
      </c>
      <c r="D166" s="145" t="s">
        <v>347</v>
      </c>
      <c r="E166" s="146" t="s">
        <v>4769</v>
      </c>
      <c r="F166" s="147" t="s">
        <v>4770</v>
      </c>
      <c r="G166" s="148" t="s">
        <v>350</v>
      </c>
      <c r="H166" s="149">
        <v>13.5</v>
      </c>
      <c r="I166" s="150"/>
      <c r="J166" s="149">
        <f>ROUND(I166*H166,3)</f>
        <v>0</v>
      </c>
      <c r="K166" s="151"/>
      <c r="L166" s="32"/>
      <c r="M166" s="152" t="s">
        <v>1</v>
      </c>
      <c r="N166" s="153" t="s">
        <v>42</v>
      </c>
      <c r="P166" s="154">
        <f>O166*H166</f>
        <v>0</v>
      </c>
      <c r="Q166" s="154">
        <v>2.2000000000000001E-4</v>
      </c>
      <c r="R166" s="154">
        <f>Q166*H166</f>
        <v>2.97E-3</v>
      </c>
      <c r="S166" s="154">
        <v>0</v>
      </c>
      <c r="T166" s="155">
        <f>S166*H166</f>
        <v>0</v>
      </c>
      <c r="AR166" s="156" t="s">
        <v>453</v>
      </c>
      <c r="AT166" s="156" t="s">
        <v>347</v>
      </c>
      <c r="AU166" s="156" t="s">
        <v>98</v>
      </c>
      <c r="AY166" s="17" t="s">
        <v>345</v>
      </c>
      <c r="BE166" s="157">
        <f>IF(N166="základná",J166,0)</f>
        <v>0</v>
      </c>
      <c r="BF166" s="157">
        <f>IF(N166="znížená",J166,0)</f>
        <v>0</v>
      </c>
      <c r="BG166" s="157">
        <f>IF(N166="zákl. prenesená",J166,0)</f>
        <v>0</v>
      </c>
      <c r="BH166" s="157">
        <f>IF(N166="zníž. prenesená",J166,0)</f>
        <v>0</v>
      </c>
      <c r="BI166" s="157">
        <f>IF(N166="nulová",J166,0)</f>
        <v>0</v>
      </c>
      <c r="BJ166" s="17" t="s">
        <v>98</v>
      </c>
      <c r="BK166" s="158">
        <f>ROUND(I166*H166,3)</f>
        <v>0</v>
      </c>
      <c r="BL166" s="17" t="s">
        <v>453</v>
      </c>
      <c r="BM166" s="156" t="s">
        <v>734</v>
      </c>
    </row>
    <row r="167" spans="2:65" s="1" customFormat="1" ht="44.25" customHeight="1">
      <c r="B167" s="32"/>
      <c r="C167" s="187" t="s">
        <v>540</v>
      </c>
      <c r="D167" s="187" t="s">
        <v>641</v>
      </c>
      <c r="E167" s="188" t="s">
        <v>4771</v>
      </c>
      <c r="F167" s="189" t="s">
        <v>4772</v>
      </c>
      <c r="G167" s="190" t="s">
        <v>350</v>
      </c>
      <c r="H167" s="191">
        <v>13.5</v>
      </c>
      <c r="I167" s="192"/>
      <c r="J167" s="191">
        <f>ROUND(I167*H167,3)</f>
        <v>0</v>
      </c>
      <c r="K167" s="193"/>
      <c r="L167" s="194"/>
      <c r="M167" s="195" t="s">
        <v>1</v>
      </c>
      <c r="N167" s="196" t="s">
        <v>42</v>
      </c>
      <c r="P167" s="154">
        <f>O167*H167</f>
        <v>0</v>
      </c>
      <c r="Q167" s="154">
        <v>6.9999999999999999E-4</v>
      </c>
      <c r="R167" s="154">
        <f>Q167*H167</f>
        <v>9.4500000000000001E-3</v>
      </c>
      <c r="S167" s="154">
        <v>0</v>
      </c>
      <c r="T167" s="155">
        <f>S167*H167</f>
        <v>0</v>
      </c>
      <c r="AR167" s="156" t="s">
        <v>544</v>
      </c>
      <c r="AT167" s="156" t="s">
        <v>641</v>
      </c>
      <c r="AU167" s="156" t="s">
        <v>98</v>
      </c>
      <c r="AY167" s="17" t="s">
        <v>345</v>
      </c>
      <c r="BE167" s="157">
        <f>IF(N167="základná",J167,0)</f>
        <v>0</v>
      </c>
      <c r="BF167" s="157">
        <f>IF(N167="znížená",J167,0)</f>
        <v>0</v>
      </c>
      <c r="BG167" s="157">
        <f>IF(N167="zákl. prenesená",J167,0)</f>
        <v>0</v>
      </c>
      <c r="BH167" s="157">
        <f>IF(N167="zníž. prenesená",J167,0)</f>
        <v>0</v>
      </c>
      <c r="BI167" s="157">
        <f>IF(N167="nulová",J167,0)</f>
        <v>0</v>
      </c>
      <c r="BJ167" s="17" t="s">
        <v>98</v>
      </c>
      <c r="BK167" s="158">
        <f>ROUND(I167*H167,3)</f>
        <v>0</v>
      </c>
      <c r="BL167" s="17" t="s">
        <v>453</v>
      </c>
      <c r="BM167" s="156" t="s">
        <v>742</v>
      </c>
    </row>
    <row r="168" spans="2:65" s="1" customFormat="1" ht="24.2" customHeight="1">
      <c r="B168" s="32"/>
      <c r="C168" s="145" t="s">
        <v>544</v>
      </c>
      <c r="D168" s="145" t="s">
        <v>347</v>
      </c>
      <c r="E168" s="146" t="s">
        <v>4773</v>
      </c>
      <c r="F168" s="147" t="s">
        <v>4774</v>
      </c>
      <c r="G168" s="148" t="s">
        <v>623</v>
      </c>
      <c r="H168" s="149">
        <v>6</v>
      </c>
      <c r="I168" s="150"/>
      <c r="J168" s="149">
        <f>ROUND(I168*H168,3)</f>
        <v>0</v>
      </c>
      <c r="K168" s="151"/>
      <c r="L168" s="32"/>
      <c r="M168" s="152" t="s">
        <v>1</v>
      </c>
      <c r="N168" s="153" t="s">
        <v>42</v>
      </c>
      <c r="P168" s="154">
        <f>O168*H168</f>
        <v>0</v>
      </c>
      <c r="Q168" s="154">
        <v>1.2999999999999999E-3</v>
      </c>
      <c r="R168" s="154">
        <f>Q168*H168</f>
        <v>7.7999999999999996E-3</v>
      </c>
      <c r="S168" s="154">
        <v>0</v>
      </c>
      <c r="T168" s="155">
        <f>S168*H168</f>
        <v>0</v>
      </c>
      <c r="AR168" s="156" t="s">
        <v>453</v>
      </c>
      <c r="AT168" s="156" t="s">
        <v>347</v>
      </c>
      <c r="AU168" s="156" t="s">
        <v>98</v>
      </c>
      <c r="AY168" s="17" t="s">
        <v>345</v>
      </c>
      <c r="BE168" s="157">
        <f>IF(N168="základná",J168,0)</f>
        <v>0</v>
      </c>
      <c r="BF168" s="157">
        <f>IF(N168="znížená",J168,0)</f>
        <v>0</v>
      </c>
      <c r="BG168" s="157">
        <f>IF(N168="zákl. prenesená",J168,0)</f>
        <v>0</v>
      </c>
      <c r="BH168" s="157">
        <f>IF(N168="zníž. prenesená",J168,0)</f>
        <v>0</v>
      </c>
      <c r="BI168" s="157">
        <f>IF(N168="nulová",J168,0)</f>
        <v>0</v>
      </c>
      <c r="BJ168" s="17" t="s">
        <v>98</v>
      </c>
      <c r="BK168" s="158">
        <f>ROUND(I168*H168,3)</f>
        <v>0</v>
      </c>
      <c r="BL168" s="17" t="s">
        <v>453</v>
      </c>
      <c r="BM168" s="156" t="s">
        <v>750</v>
      </c>
    </row>
    <row r="169" spans="2:65" s="1" customFormat="1" ht="24.2" customHeight="1">
      <c r="B169" s="32"/>
      <c r="C169" s="187" t="s">
        <v>549</v>
      </c>
      <c r="D169" s="187" t="s">
        <v>641</v>
      </c>
      <c r="E169" s="188" t="s">
        <v>4775</v>
      </c>
      <c r="F169" s="189" t="s">
        <v>4776</v>
      </c>
      <c r="G169" s="190" t="s">
        <v>623</v>
      </c>
      <c r="H169" s="191">
        <v>6</v>
      </c>
      <c r="I169" s="192"/>
      <c r="J169" s="191">
        <f>ROUND(I169*H169,3)</f>
        <v>0</v>
      </c>
      <c r="K169" s="193"/>
      <c r="L169" s="194"/>
      <c r="M169" s="195" t="s">
        <v>1</v>
      </c>
      <c r="N169" s="196" t="s">
        <v>42</v>
      </c>
      <c r="P169" s="154">
        <f>O169*H169</f>
        <v>0</v>
      </c>
      <c r="Q169" s="154">
        <v>3.5E-4</v>
      </c>
      <c r="R169" s="154">
        <f>Q169*H169</f>
        <v>2.0999999999999999E-3</v>
      </c>
      <c r="S169" s="154">
        <v>0</v>
      </c>
      <c r="T169" s="155">
        <f>S169*H169</f>
        <v>0</v>
      </c>
      <c r="AR169" s="156" t="s">
        <v>544</v>
      </c>
      <c r="AT169" s="156" t="s">
        <v>641</v>
      </c>
      <c r="AU169" s="156" t="s">
        <v>98</v>
      </c>
      <c r="AY169" s="17" t="s">
        <v>345</v>
      </c>
      <c r="BE169" s="157">
        <f>IF(N169="základná",J169,0)</f>
        <v>0</v>
      </c>
      <c r="BF169" s="157">
        <f>IF(N169="znížená",J169,0)</f>
        <v>0</v>
      </c>
      <c r="BG169" s="157">
        <f>IF(N169="zákl. prenesená",J169,0)</f>
        <v>0</v>
      </c>
      <c r="BH169" s="157">
        <f>IF(N169="zníž. prenesená",J169,0)</f>
        <v>0</v>
      </c>
      <c r="BI169" s="157">
        <f>IF(N169="nulová",J169,0)</f>
        <v>0</v>
      </c>
      <c r="BJ169" s="17" t="s">
        <v>98</v>
      </c>
      <c r="BK169" s="158">
        <f>ROUND(I169*H169,3)</f>
        <v>0</v>
      </c>
      <c r="BL169" s="17" t="s">
        <v>453</v>
      </c>
      <c r="BM169" s="156" t="s">
        <v>765</v>
      </c>
    </row>
    <row r="170" spans="2:65" s="1" customFormat="1" ht="24.2" customHeight="1">
      <c r="B170" s="32"/>
      <c r="C170" s="145" t="s">
        <v>554</v>
      </c>
      <c r="D170" s="145" t="s">
        <v>347</v>
      </c>
      <c r="E170" s="146" t="s">
        <v>3484</v>
      </c>
      <c r="F170" s="147" t="s">
        <v>2371</v>
      </c>
      <c r="G170" s="148" t="s">
        <v>2069</v>
      </c>
      <c r="H170" s="150"/>
      <c r="I170" s="150"/>
      <c r="J170" s="149">
        <f>ROUND(I170*H170,3)</f>
        <v>0</v>
      </c>
      <c r="K170" s="151"/>
      <c r="L170" s="32"/>
      <c r="M170" s="152" t="s">
        <v>1</v>
      </c>
      <c r="N170" s="153" t="s">
        <v>42</v>
      </c>
      <c r="P170" s="154">
        <f>O170*H170</f>
        <v>0</v>
      </c>
      <c r="Q170" s="154">
        <v>0</v>
      </c>
      <c r="R170" s="154">
        <f>Q170*H170</f>
        <v>0</v>
      </c>
      <c r="S170" s="154">
        <v>0</v>
      </c>
      <c r="T170" s="155">
        <f>S170*H170</f>
        <v>0</v>
      </c>
      <c r="AR170" s="156" t="s">
        <v>453</v>
      </c>
      <c r="AT170" s="156" t="s">
        <v>347</v>
      </c>
      <c r="AU170" s="156" t="s">
        <v>98</v>
      </c>
      <c r="AY170" s="17" t="s">
        <v>345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7" t="s">
        <v>98</v>
      </c>
      <c r="BK170" s="158">
        <f>ROUND(I170*H170,3)</f>
        <v>0</v>
      </c>
      <c r="BL170" s="17" t="s">
        <v>453</v>
      </c>
      <c r="BM170" s="156" t="s">
        <v>777</v>
      </c>
    </row>
    <row r="171" spans="2:65" s="11" customFormat="1" ht="22.9" customHeight="1">
      <c r="B171" s="133"/>
      <c r="D171" s="134" t="s">
        <v>75</v>
      </c>
      <c r="E171" s="143" t="s">
        <v>2373</v>
      </c>
      <c r="F171" s="143" t="s">
        <v>3485</v>
      </c>
      <c r="I171" s="136"/>
      <c r="J171" s="144">
        <f>BK171</f>
        <v>0</v>
      </c>
      <c r="L171" s="133"/>
      <c r="M171" s="138"/>
      <c r="P171" s="139">
        <f>SUM(P172:P175)</f>
        <v>0</v>
      </c>
      <c r="R171" s="139">
        <f>SUM(R172:R175)</f>
        <v>6.5000000000000008E-4</v>
      </c>
      <c r="T171" s="140">
        <f>SUM(T172:T175)</f>
        <v>0</v>
      </c>
      <c r="AR171" s="134" t="s">
        <v>98</v>
      </c>
      <c r="AT171" s="141" t="s">
        <v>75</v>
      </c>
      <c r="AU171" s="141" t="s">
        <v>84</v>
      </c>
      <c r="AY171" s="134" t="s">
        <v>345</v>
      </c>
      <c r="BK171" s="142">
        <f>SUM(BK172:BK175)</f>
        <v>0</v>
      </c>
    </row>
    <row r="172" spans="2:65" s="1" customFormat="1" ht="21.75" customHeight="1">
      <c r="B172" s="32"/>
      <c r="C172" s="145" t="s">
        <v>567</v>
      </c>
      <c r="D172" s="145" t="s">
        <v>347</v>
      </c>
      <c r="E172" s="146" t="s">
        <v>3829</v>
      </c>
      <c r="F172" s="147" t="s">
        <v>3830</v>
      </c>
      <c r="G172" s="148" t="s">
        <v>597</v>
      </c>
      <c r="H172" s="149">
        <v>5</v>
      </c>
      <c r="I172" s="150"/>
      <c r="J172" s="149">
        <f>ROUND(I172*H172,3)</f>
        <v>0</v>
      </c>
      <c r="K172" s="151"/>
      <c r="L172" s="32"/>
      <c r="M172" s="152" t="s">
        <v>1</v>
      </c>
      <c r="N172" s="153" t="s">
        <v>42</v>
      </c>
      <c r="P172" s="154">
        <f>O172*H172</f>
        <v>0</v>
      </c>
      <c r="Q172" s="154">
        <v>1.0000000000000001E-5</v>
      </c>
      <c r="R172" s="154">
        <f>Q172*H172</f>
        <v>5.0000000000000002E-5</v>
      </c>
      <c r="S172" s="154">
        <v>0</v>
      </c>
      <c r="T172" s="155">
        <f>S172*H172</f>
        <v>0</v>
      </c>
      <c r="AR172" s="156" t="s">
        <v>453</v>
      </c>
      <c r="AT172" s="156" t="s">
        <v>347</v>
      </c>
      <c r="AU172" s="156" t="s">
        <v>98</v>
      </c>
      <c r="AY172" s="17" t="s">
        <v>345</v>
      </c>
      <c r="BE172" s="157">
        <f>IF(N172="základná",J172,0)</f>
        <v>0</v>
      </c>
      <c r="BF172" s="157">
        <f>IF(N172="znížená",J172,0)</f>
        <v>0</v>
      </c>
      <c r="BG172" s="157">
        <f>IF(N172="zákl. prenesená",J172,0)</f>
        <v>0</v>
      </c>
      <c r="BH172" s="157">
        <f>IF(N172="zníž. prenesená",J172,0)</f>
        <v>0</v>
      </c>
      <c r="BI172" s="157">
        <f>IF(N172="nulová",J172,0)</f>
        <v>0</v>
      </c>
      <c r="BJ172" s="17" t="s">
        <v>98</v>
      </c>
      <c r="BK172" s="158">
        <f>ROUND(I172*H172,3)</f>
        <v>0</v>
      </c>
      <c r="BL172" s="17" t="s">
        <v>453</v>
      </c>
      <c r="BM172" s="156" t="s">
        <v>788</v>
      </c>
    </row>
    <row r="173" spans="2:65" s="1" customFormat="1" ht="24.2" customHeight="1">
      <c r="B173" s="32"/>
      <c r="C173" s="187" t="s">
        <v>579</v>
      </c>
      <c r="D173" s="187" t="s">
        <v>641</v>
      </c>
      <c r="E173" s="188" t="s">
        <v>3831</v>
      </c>
      <c r="F173" s="189" t="s">
        <v>3832</v>
      </c>
      <c r="G173" s="190" t="s">
        <v>597</v>
      </c>
      <c r="H173" s="191">
        <v>5</v>
      </c>
      <c r="I173" s="192"/>
      <c r="J173" s="191">
        <f>ROUND(I173*H173,3)</f>
        <v>0</v>
      </c>
      <c r="K173" s="193"/>
      <c r="L173" s="194"/>
      <c r="M173" s="195" t="s">
        <v>1</v>
      </c>
      <c r="N173" s="196" t="s">
        <v>42</v>
      </c>
      <c r="P173" s="154">
        <f>O173*H173</f>
        <v>0</v>
      </c>
      <c r="Q173" s="154">
        <v>1.2E-4</v>
      </c>
      <c r="R173" s="154">
        <f>Q173*H173</f>
        <v>6.0000000000000006E-4</v>
      </c>
      <c r="S173" s="154">
        <v>0</v>
      </c>
      <c r="T173" s="155">
        <f>S173*H173</f>
        <v>0</v>
      </c>
      <c r="AR173" s="156" t="s">
        <v>544</v>
      </c>
      <c r="AT173" s="156" t="s">
        <v>641</v>
      </c>
      <c r="AU173" s="156" t="s">
        <v>98</v>
      </c>
      <c r="AY173" s="17" t="s">
        <v>345</v>
      </c>
      <c r="BE173" s="157">
        <f>IF(N173="základná",J173,0)</f>
        <v>0</v>
      </c>
      <c r="BF173" s="157">
        <f>IF(N173="znížená",J173,0)</f>
        <v>0</v>
      </c>
      <c r="BG173" s="157">
        <f>IF(N173="zákl. prenesená",J173,0)</f>
        <v>0</v>
      </c>
      <c r="BH173" s="157">
        <f>IF(N173="zníž. prenesená",J173,0)</f>
        <v>0</v>
      </c>
      <c r="BI173" s="157">
        <f>IF(N173="nulová",J173,0)</f>
        <v>0</v>
      </c>
      <c r="BJ173" s="17" t="s">
        <v>98</v>
      </c>
      <c r="BK173" s="158">
        <f>ROUND(I173*H173,3)</f>
        <v>0</v>
      </c>
      <c r="BL173" s="17" t="s">
        <v>453</v>
      </c>
      <c r="BM173" s="156" t="s">
        <v>797</v>
      </c>
    </row>
    <row r="174" spans="2:65" s="1" customFormat="1" ht="24.2" customHeight="1">
      <c r="B174" s="32"/>
      <c r="C174" s="145" t="s">
        <v>584</v>
      </c>
      <c r="D174" s="145" t="s">
        <v>347</v>
      </c>
      <c r="E174" s="146" t="s">
        <v>3539</v>
      </c>
      <c r="F174" s="147" t="s">
        <v>3540</v>
      </c>
      <c r="G174" s="148" t="s">
        <v>597</v>
      </c>
      <c r="H174" s="149">
        <v>5</v>
      </c>
      <c r="I174" s="150"/>
      <c r="J174" s="149">
        <f>ROUND(I174*H174,3)</f>
        <v>0</v>
      </c>
      <c r="K174" s="151"/>
      <c r="L174" s="32"/>
      <c r="M174" s="152" t="s">
        <v>1</v>
      </c>
      <c r="N174" s="153" t="s">
        <v>42</v>
      </c>
      <c r="P174" s="154">
        <f>O174*H174</f>
        <v>0</v>
      </c>
      <c r="Q174" s="154">
        <v>0</v>
      </c>
      <c r="R174" s="154">
        <f>Q174*H174</f>
        <v>0</v>
      </c>
      <c r="S174" s="154">
        <v>0</v>
      </c>
      <c r="T174" s="155">
        <f>S174*H174</f>
        <v>0</v>
      </c>
      <c r="AR174" s="156" t="s">
        <v>453</v>
      </c>
      <c r="AT174" s="156" t="s">
        <v>347</v>
      </c>
      <c r="AU174" s="156" t="s">
        <v>98</v>
      </c>
      <c r="AY174" s="17" t="s">
        <v>345</v>
      </c>
      <c r="BE174" s="157">
        <f>IF(N174="základná",J174,0)</f>
        <v>0</v>
      </c>
      <c r="BF174" s="157">
        <f>IF(N174="znížená",J174,0)</f>
        <v>0</v>
      </c>
      <c r="BG174" s="157">
        <f>IF(N174="zákl. prenesená",J174,0)</f>
        <v>0</v>
      </c>
      <c r="BH174" s="157">
        <f>IF(N174="zníž. prenesená",J174,0)</f>
        <v>0</v>
      </c>
      <c r="BI174" s="157">
        <f>IF(N174="nulová",J174,0)</f>
        <v>0</v>
      </c>
      <c r="BJ174" s="17" t="s">
        <v>98</v>
      </c>
      <c r="BK174" s="158">
        <f>ROUND(I174*H174,3)</f>
        <v>0</v>
      </c>
      <c r="BL174" s="17" t="s">
        <v>453</v>
      </c>
      <c r="BM174" s="156" t="s">
        <v>811</v>
      </c>
    </row>
    <row r="175" spans="2:65" s="1" customFormat="1" ht="24.2" customHeight="1">
      <c r="B175" s="32"/>
      <c r="C175" s="145" t="s">
        <v>594</v>
      </c>
      <c r="D175" s="145" t="s">
        <v>347</v>
      </c>
      <c r="E175" s="146" t="s">
        <v>3833</v>
      </c>
      <c r="F175" s="147" t="s">
        <v>2419</v>
      </c>
      <c r="G175" s="148" t="s">
        <v>2069</v>
      </c>
      <c r="H175" s="150"/>
      <c r="I175" s="150"/>
      <c r="J175" s="149">
        <f>ROUND(I175*H175,3)</f>
        <v>0</v>
      </c>
      <c r="K175" s="151"/>
      <c r="L175" s="32"/>
      <c r="M175" s="152" t="s">
        <v>1</v>
      </c>
      <c r="N175" s="153" t="s">
        <v>42</v>
      </c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AR175" s="156" t="s">
        <v>453</v>
      </c>
      <c r="AT175" s="156" t="s">
        <v>347</v>
      </c>
      <c r="AU175" s="156" t="s">
        <v>98</v>
      </c>
      <c r="AY175" s="17" t="s">
        <v>345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98</v>
      </c>
      <c r="BK175" s="158">
        <f>ROUND(I175*H175,3)</f>
        <v>0</v>
      </c>
      <c r="BL175" s="17" t="s">
        <v>453</v>
      </c>
      <c r="BM175" s="156" t="s">
        <v>821</v>
      </c>
    </row>
    <row r="176" spans="2:65" s="11" customFormat="1" ht="22.9" customHeight="1">
      <c r="B176" s="133"/>
      <c r="D176" s="134" t="s">
        <v>75</v>
      </c>
      <c r="E176" s="143" t="s">
        <v>2798</v>
      </c>
      <c r="F176" s="143" t="s">
        <v>3801</v>
      </c>
      <c r="I176" s="136"/>
      <c r="J176" s="144">
        <f>BK176</f>
        <v>0</v>
      </c>
      <c r="L176" s="133"/>
      <c r="M176" s="138"/>
      <c r="P176" s="139">
        <f>SUM(P177:P179)</f>
        <v>0</v>
      </c>
      <c r="R176" s="139">
        <f>SUM(R177:R179)</f>
        <v>1.7000000000000001E-3</v>
      </c>
      <c r="T176" s="140">
        <f>SUM(T177:T179)</f>
        <v>0</v>
      </c>
      <c r="AR176" s="134" t="s">
        <v>98</v>
      </c>
      <c r="AT176" s="141" t="s">
        <v>75</v>
      </c>
      <c r="AU176" s="141" t="s">
        <v>84</v>
      </c>
      <c r="AY176" s="134" t="s">
        <v>345</v>
      </c>
      <c r="BK176" s="142">
        <f>SUM(BK177:BK179)</f>
        <v>0</v>
      </c>
    </row>
    <row r="177" spans="2:65" s="1" customFormat="1" ht="24.2" customHeight="1">
      <c r="B177" s="32"/>
      <c r="C177" s="145" t="s">
        <v>601</v>
      </c>
      <c r="D177" s="145" t="s">
        <v>347</v>
      </c>
      <c r="E177" s="146" t="s">
        <v>3802</v>
      </c>
      <c r="F177" s="147" t="s">
        <v>3803</v>
      </c>
      <c r="G177" s="148" t="s">
        <v>644</v>
      </c>
      <c r="H177" s="149">
        <v>10</v>
      </c>
      <c r="I177" s="150"/>
      <c r="J177" s="149">
        <f>ROUND(I177*H177,3)</f>
        <v>0</v>
      </c>
      <c r="K177" s="151"/>
      <c r="L177" s="32"/>
      <c r="M177" s="152" t="s">
        <v>1</v>
      </c>
      <c r="N177" s="153" t="s">
        <v>42</v>
      </c>
      <c r="P177" s="154">
        <f>O177*H177</f>
        <v>0</v>
      </c>
      <c r="Q177" s="154">
        <v>6.0000000000000002E-5</v>
      </c>
      <c r="R177" s="154">
        <f>Q177*H177</f>
        <v>6.0000000000000006E-4</v>
      </c>
      <c r="S177" s="154">
        <v>0</v>
      </c>
      <c r="T177" s="155">
        <f>S177*H177</f>
        <v>0</v>
      </c>
      <c r="AR177" s="156" t="s">
        <v>453</v>
      </c>
      <c r="AT177" s="156" t="s">
        <v>347</v>
      </c>
      <c r="AU177" s="156" t="s">
        <v>98</v>
      </c>
      <c r="AY177" s="17" t="s">
        <v>345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7" t="s">
        <v>98</v>
      </c>
      <c r="BK177" s="158">
        <f>ROUND(I177*H177,3)</f>
        <v>0</v>
      </c>
      <c r="BL177" s="17" t="s">
        <v>453</v>
      </c>
      <c r="BM177" s="156" t="s">
        <v>830</v>
      </c>
    </row>
    <row r="178" spans="2:65" s="1" customFormat="1" ht="24.2" customHeight="1">
      <c r="B178" s="32"/>
      <c r="C178" s="187" t="s">
        <v>615</v>
      </c>
      <c r="D178" s="187" t="s">
        <v>641</v>
      </c>
      <c r="E178" s="188" t="s">
        <v>3804</v>
      </c>
      <c r="F178" s="189" t="s">
        <v>3805</v>
      </c>
      <c r="G178" s="190" t="s">
        <v>644</v>
      </c>
      <c r="H178" s="191">
        <v>10</v>
      </c>
      <c r="I178" s="192"/>
      <c r="J178" s="191">
        <f>ROUND(I178*H178,3)</f>
        <v>0</v>
      </c>
      <c r="K178" s="193"/>
      <c r="L178" s="194"/>
      <c r="M178" s="195" t="s">
        <v>1</v>
      </c>
      <c r="N178" s="196" t="s">
        <v>42</v>
      </c>
      <c r="P178" s="154">
        <f>O178*H178</f>
        <v>0</v>
      </c>
      <c r="Q178" s="154">
        <v>1.1E-4</v>
      </c>
      <c r="R178" s="154">
        <f>Q178*H178</f>
        <v>1.1000000000000001E-3</v>
      </c>
      <c r="S178" s="154">
        <v>0</v>
      </c>
      <c r="T178" s="155">
        <f>S178*H178</f>
        <v>0</v>
      </c>
      <c r="AR178" s="156" t="s">
        <v>544</v>
      </c>
      <c r="AT178" s="156" t="s">
        <v>641</v>
      </c>
      <c r="AU178" s="156" t="s">
        <v>98</v>
      </c>
      <c r="AY178" s="17" t="s">
        <v>345</v>
      </c>
      <c r="BE178" s="157">
        <f>IF(N178="základná",J178,0)</f>
        <v>0</v>
      </c>
      <c r="BF178" s="157">
        <f>IF(N178="znížená",J178,0)</f>
        <v>0</v>
      </c>
      <c r="BG178" s="157">
        <f>IF(N178="zákl. prenesená",J178,0)</f>
        <v>0</v>
      </c>
      <c r="BH178" s="157">
        <f>IF(N178="zníž. prenesená",J178,0)</f>
        <v>0</v>
      </c>
      <c r="BI178" s="157">
        <f>IF(N178="nulová",J178,0)</f>
        <v>0</v>
      </c>
      <c r="BJ178" s="17" t="s">
        <v>98</v>
      </c>
      <c r="BK178" s="158">
        <f>ROUND(I178*H178,3)</f>
        <v>0</v>
      </c>
      <c r="BL178" s="17" t="s">
        <v>453</v>
      </c>
      <c r="BM178" s="156" t="s">
        <v>838</v>
      </c>
    </row>
    <row r="179" spans="2:65" s="1" customFormat="1" ht="24.2" customHeight="1">
      <c r="B179" s="32"/>
      <c r="C179" s="145" t="s">
        <v>620</v>
      </c>
      <c r="D179" s="145" t="s">
        <v>347</v>
      </c>
      <c r="E179" s="146" t="s">
        <v>4029</v>
      </c>
      <c r="F179" s="147" t="s">
        <v>2905</v>
      </c>
      <c r="G179" s="148" t="s">
        <v>2069</v>
      </c>
      <c r="H179" s="150"/>
      <c r="I179" s="150"/>
      <c r="J179" s="149">
        <f>ROUND(I179*H179,3)</f>
        <v>0</v>
      </c>
      <c r="K179" s="151"/>
      <c r="L179" s="32"/>
      <c r="M179" s="152" t="s">
        <v>1</v>
      </c>
      <c r="N179" s="153" t="s">
        <v>42</v>
      </c>
      <c r="P179" s="154">
        <f>O179*H179</f>
        <v>0</v>
      </c>
      <c r="Q179" s="154">
        <v>0</v>
      </c>
      <c r="R179" s="154">
        <f>Q179*H179</f>
        <v>0</v>
      </c>
      <c r="S179" s="154">
        <v>0</v>
      </c>
      <c r="T179" s="155">
        <f>S179*H179</f>
        <v>0</v>
      </c>
      <c r="AR179" s="156" t="s">
        <v>453</v>
      </c>
      <c r="AT179" s="156" t="s">
        <v>347</v>
      </c>
      <c r="AU179" s="156" t="s">
        <v>98</v>
      </c>
      <c r="AY179" s="17" t="s">
        <v>345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7" t="s">
        <v>98</v>
      </c>
      <c r="BK179" s="158">
        <f>ROUND(I179*H179,3)</f>
        <v>0</v>
      </c>
      <c r="BL179" s="17" t="s">
        <v>453</v>
      </c>
      <c r="BM179" s="156" t="s">
        <v>880</v>
      </c>
    </row>
    <row r="180" spans="2:65" s="11" customFormat="1" ht="22.9" customHeight="1">
      <c r="B180" s="133"/>
      <c r="D180" s="134" t="s">
        <v>75</v>
      </c>
      <c r="E180" s="143" t="s">
        <v>2907</v>
      </c>
      <c r="F180" s="143" t="s">
        <v>4777</v>
      </c>
      <c r="I180" s="136"/>
      <c r="J180" s="144">
        <f>BK180</f>
        <v>0</v>
      </c>
      <c r="L180" s="133"/>
      <c r="M180" s="138"/>
      <c r="P180" s="139">
        <f>SUM(P181:P224)</f>
        <v>0</v>
      </c>
      <c r="R180" s="139">
        <f>SUM(R181:R224)</f>
        <v>0.69732999999999989</v>
      </c>
      <c r="T180" s="140">
        <f>SUM(T181:T224)</f>
        <v>0</v>
      </c>
      <c r="AR180" s="134" t="s">
        <v>98</v>
      </c>
      <c r="AT180" s="141" t="s">
        <v>75</v>
      </c>
      <c r="AU180" s="141" t="s">
        <v>84</v>
      </c>
      <c r="AY180" s="134" t="s">
        <v>345</v>
      </c>
      <c r="BK180" s="142">
        <f>SUM(BK181:BK224)</f>
        <v>0</v>
      </c>
    </row>
    <row r="181" spans="2:65" s="1" customFormat="1" ht="24.2" customHeight="1">
      <c r="B181" s="32"/>
      <c r="C181" s="145" t="s">
        <v>628</v>
      </c>
      <c r="D181" s="145" t="s">
        <v>347</v>
      </c>
      <c r="E181" s="146" t="s">
        <v>4778</v>
      </c>
      <c r="F181" s="147" t="s">
        <v>4779</v>
      </c>
      <c r="G181" s="148" t="s">
        <v>623</v>
      </c>
      <c r="H181" s="149">
        <v>1</v>
      </c>
      <c r="I181" s="150"/>
      <c r="J181" s="149">
        <f t="shared" ref="J181:J224" si="10">ROUND(I181*H181,3)</f>
        <v>0</v>
      </c>
      <c r="K181" s="151"/>
      <c r="L181" s="32"/>
      <c r="M181" s="152" t="s">
        <v>1</v>
      </c>
      <c r="N181" s="153" t="s">
        <v>42</v>
      </c>
      <c r="P181" s="154">
        <f t="shared" ref="P181:P224" si="11">O181*H181</f>
        <v>0</v>
      </c>
      <c r="Q181" s="154">
        <v>0</v>
      </c>
      <c r="R181" s="154">
        <f t="shared" ref="R181:R224" si="12">Q181*H181</f>
        <v>0</v>
      </c>
      <c r="S181" s="154">
        <v>0</v>
      </c>
      <c r="T181" s="155">
        <f t="shared" ref="T181:T224" si="13">S181*H181</f>
        <v>0</v>
      </c>
      <c r="AR181" s="156" t="s">
        <v>453</v>
      </c>
      <c r="AT181" s="156" t="s">
        <v>347</v>
      </c>
      <c r="AU181" s="156" t="s">
        <v>98</v>
      </c>
      <c r="AY181" s="17" t="s">
        <v>345</v>
      </c>
      <c r="BE181" s="157">
        <f t="shared" ref="BE181:BE224" si="14">IF(N181="základná",J181,0)</f>
        <v>0</v>
      </c>
      <c r="BF181" s="157">
        <f t="shared" ref="BF181:BF224" si="15">IF(N181="znížená",J181,0)</f>
        <v>0</v>
      </c>
      <c r="BG181" s="157">
        <f t="shared" ref="BG181:BG224" si="16">IF(N181="zákl. prenesená",J181,0)</f>
        <v>0</v>
      </c>
      <c r="BH181" s="157">
        <f t="shared" ref="BH181:BH224" si="17">IF(N181="zníž. prenesená",J181,0)</f>
        <v>0</v>
      </c>
      <c r="BI181" s="157">
        <f t="shared" ref="BI181:BI224" si="18">IF(N181="nulová",J181,0)</f>
        <v>0</v>
      </c>
      <c r="BJ181" s="17" t="s">
        <v>98</v>
      </c>
      <c r="BK181" s="158">
        <f t="shared" ref="BK181:BK224" si="19">ROUND(I181*H181,3)</f>
        <v>0</v>
      </c>
      <c r="BL181" s="17" t="s">
        <v>453</v>
      </c>
      <c r="BM181" s="156" t="s">
        <v>890</v>
      </c>
    </row>
    <row r="182" spans="2:65" s="1" customFormat="1" ht="24.2" customHeight="1">
      <c r="B182" s="32"/>
      <c r="C182" s="187" t="s">
        <v>640</v>
      </c>
      <c r="D182" s="187" t="s">
        <v>641</v>
      </c>
      <c r="E182" s="188" t="s">
        <v>4780</v>
      </c>
      <c r="F182" s="189" t="s">
        <v>4781</v>
      </c>
      <c r="G182" s="190" t="s">
        <v>623</v>
      </c>
      <c r="H182" s="191">
        <v>1</v>
      </c>
      <c r="I182" s="192"/>
      <c r="J182" s="191">
        <f t="shared" si="10"/>
        <v>0</v>
      </c>
      <c r="K182" s="193"/>
      <c r="L182" s="194"/>
      <c r="M182" s="195" t="s">
        <v>1</v>
      </c>
      <c r="N182" s="196" t="s">
        <v>42</v>
      </c>
      <c r="P182" s="154">
        <f t="shared" si="11"/>
        <v>0</v>
      </c>
      <c r="Q182" s="154">
        <v>1.4400000000000001E-3</v>
      </c>
      <c r="R182" s="154">
        <f t="shared" si="12"/>
        <v>1.4400000000000001E-3</v>
      </c>
      <c r="S182" s="154">
        <v>0</v>
      </c>
      <c r="T182" s="155">
        <f t="shared" si="13"/>
        <v>0</v>
      </c>
      <c r="AR182" s="156" t="s">
        <v>544</v>
      </c>
      <c r="AT182" s="156" t="s">
        <v>641</v>
      </c>
      <c r="AU182" s="156" t="s">
        <v>98</v>
      </c>
      <c r="AY182" s="17" t="s">
        <v>345</v>
      </c>
      <c r="BE182" s="157">
        <f t="shared" si="14"/>
        <v>0</v>
      </c>
      <c r="BF182" s="157">
        <f t="shared" si="15"/>
        <v>0</v>
      </c>
      <c r="BG182" s="157">
        <f t="shared" si="16"/>
        <v>0</v>
      </c>
      <c r="BH182" s="157">
        <f t="shared" si="17"/>
        <v>0</v>
      </c>
      <c r="BI182" s="157">
        <f t="shared" si="18"/>
        <v>0</v>
      </c>
      <c r="BJ182" s="17" t="s">
        <v>98</v>
      </c>
      <c r="BK182" s="158">
        <f t="shared" si="19"/>
        <v>0</v>
      </c>
      <c r="BL182" s="17" t="s">
        <v>453</v>
      </c>
      <c r="BM182" s="156" t="s">
        <v>900</v>
      </c>
    </row>
    <row r="183" spans="2:65" s="1" customFormat="1" ht="16.5" customHeight="1">
      <c r="B183" s="32"/>
      <c r="C183" s="145" t="s">
        <v>647</v>
      </c>
      <c r="D183" s="145" t="s">
        <v>347</v>
      </c>
      <c r="E183" s="146" t="s">
        <v>4782</v>
      </c>
      <c r="F183" s="147" t="s">
        <v>4783</v>
      </c>
      <c r="G183" s="148" t="s">
        <v>597</v>
      </c>
      <c r="H183" s="149">
        <v>10</v>
      </c>
      <c r="I183" s="150"/>
      <c r="J183" s="149">
        <f t="shared" si="10"/>
        <v>0</v>
      </c>
      <c r="K183" s="151"/>
      <c r="L183" s="32"/>
      <c r="M183" s="152" t="s">
        <v>1</v>
      </c>
      <c r="N183" s="153" t="s">
        <v>42</v>
      </c>
      <c r="P183" s="154">
        <f t="shared" si="11"/>
        <v>0</v>
      </c>
      <c r="Q183" s="154">
        <v>0</v>
      </c>
      <c r="R183" s="154">
        <f t="shared" si="12"/>
        <v>0</v>
      </c>
      <c r="S183" s="154">
        <v>0</v>
      </c>
      <c r="T183" s="155">
        <f t="shared" si="13"/>
        <v>0</v>
      </c>
      <c r="AR183" s="156" t="s">
        <v>453</v>
      </c>
      <c r="AT183" s="156" t="s">
        <v>347</v>
      </c>
      <c r="AU183" s="156" t="s">
        <v>98</v>
      </c>
      <c r="AY183" s="17" t="s">
        <v>345</v>
      </c>
      <c r="BE183" s="157">
        <f t="shared" si="14"/>
        <v>0</v>
      </c>
      <c r="BF183" s="157">
        <f t="shared" si="15"/>
        <v>0</v>
      </c>
      <c r="BG183" s="157">
        <f t="shared" si="16"/>
        <v>0</v>
      </c>
      <c r="BH183" s="157">
        <f t="shared" si="17"/>
        <v>0</v>
      </c>
      <c r="BI183" s="157">
        <f t="shared" si="18"/>
        <v>0</v>
      </c>
      <c r="BJ183" s="17" t="s">
        <v>98</v>
      </c>
      <c r="BK183" s="158">
        <f t="shared" si="19"/>
        <v>0</v>
      </c>
      <c r="BL183" s="17" t="s">
        <v>453</v>
      </c>
      <c r="BM183" s="156" t="s">
        <v>908</v>
      </c>
    </row>
    <row r="184" spans="2:65" s="1" customFormat="1" ht="24.2" customHeight="1">
      <c r="B184" s="32"/>
      <c r="C184" s="187" t="s">
        <v>652</v>
      </c>
      <c r="D184" s="187" t="s">
        <v>641</v>
      </c>
      <c r="E184" s="188" t="s">
        <v>4784</v>
      </c>
      <c r="F184" s="189" t="s">
        <v>4785</v>
      </c>
      <c r="G184" s="190" t="s">
        <v>597</v>
      </c>
      <c r="H184" s="191">
        <v>10</v>
      </c>
      <c r="I184" s="192"/>
      <c r="J184" s="191">
        <f t="shared" si="10"/>
        <v>0</v>
      </c>
      <c r="K184" s="193"/>
      <c r="L184" s="194"/>
      <c r="M184" s="195" t="s">
        <v>1</v>
      </c>
      <c r="N184" s="196" t="s">
        <v>42</v>
      </c>
      <c r="P184" s="154">
        <f t="shared" si="11"/>
        <v>0</v>
      </c>
      <c r="Q184" s="154">
        <v>6.9999999999999999E-4</v>
      </c>
      <c r="R184" s="154">
        <f t="shared" si="12"/>
        <v>7.0000000000000001E-3</v>
      </c>
      <c r="S184" s="154">
        <v>0</v>
      </c>
      <c r="T184" s="155">
        <f t="shared" si="13"/>
        <v>0</v>
      </c>
      <c r="AR184" s="156" t="s">
        <v>544</v>
      </c>
      <c r="AT184" s="156" t="s">
        <v>641</v>
      </c>
      <c r="AU184" s="156" t="s">
        <v>98</v>
      </c>
      <c r="AY184" s="17" t="s">
        <v>345</v>
      </c>
      <c r="BE184" s="157">
        <f t="shared" si="14"/>
        <v>0</v>
      </c>
      <c r="BF184" s="157">
        <f t="shared" si="15"/>
        <v>0</v>
      </c>
      <c r="BG184" s="157">
        <f t="shared" si="16"/>
        <v>0</v>
      </c>
      <c r="BH184" s="157">
        <f t="shared" si="17"/>
        <v>0</v>
      </c>
      <c r="BI184" s="157">
        <f t="shared" si="18"/>
        <v>0</v>
      </c>
      <c r="BJ184" s="17" t="s">
        <v>98</v>
      </c>
      <c r="BK184" s="158">
        <f t="shared" si="19"/>
        <v>0</v>
      </c>
      <c r="BL184" s="17" t="s">
        <v>453</v>
      </c>
      <c r="BM184" s="156" t="s">
        <v>919</v>
      </c>
    </row>
    <row r="185" spans="2:65" s="1" customFormat="1" ht="16.5" customHeight="1">
      <c r="B185" s="32"/>
      <c r="C185" s="145" t="s">
        <v>657</v>
      </c>
      <c r="D185" s="145" t="s">
        <v>347</v>
      </c>
      <c r="E185" s="146" t="s">
        <v>4786</v>
      </c>
      <c r="F185" s="147" t="s">
        <v>4787</v>
      </c>
      <c r="G185" s="148" t="s">
        <v>597</v>
      </c>
      <c r="H185" s="149">
        <v>32</v>
      </c>
      <c r="I185" s="150"/>
      <c r="J185" s="149">
        <f t="shared" si="10"/>
        <v>0</v>
      </c>
      <c r="K185" s="151"/>
      <c r="L185" s="32"/>
      <c r="M185" s="152" t="s">
        <v>1</v>
      </c>
      <c r="N185" s="153" t="s">
        <v>42</v>
      </c>
      <c r="P185" s="154">
        <f t="shared" si="11"/>
        <v>0</v>
      </c>
      <c r="Q185" s="154">
        <v>0</v>
      </c>
      <c r="R185" s="154">
        <f t="shared" si="12"/>
        <v>0</v>
      </c>
      <c r="S185" s="154">
        <v>0</v>
      </c>
      <c r="T185" s="155">
        <f t="shared" si="13"/>
        <v>0</v>
      </c>
      <c r="AR185" s="156" t="s">
        <v>453</v>
      </c>
      <c r="AT185" s="156" t="s">
        <v>347</v>
      </c>
      <c r="AU185" s="156" t="s">
        <v>98</v>
      </c>
      <c r="AY185" s="17" t="s">
        <v>345</v>
      </c>
      <c r="BE185" s="157">
        <f t="shared" si="14"/>
        <v>0</v>
      </c>
      <c r="BF185" s="157">
        <f t="shared" si="15"/>
        <v>0</v>
      </c>
      <c r="BG185" s="157">
        <f t="shared" si="16"/>
        <v>0</v>
      </c>
      <c r="BH185" s="157">
        <f t="shared" si="17"/>
        <v>0</v>
      </c>
      <c r="BI185" s="157">
        <f t="shared" si="18"/>
        <v>0</v>
      </c>
      <c r="BJ185" s="17" t="s">
        <v>98</v>
      </c>
      <c r="BK185" s="158">
        <f t="shared" si="19"/>
        <v>0</v>
      </c>
      <c r="BL185" s="17" t="s">
        <v>453</v>
      </c>
      <c r="BM185" s="156" t="s">
        <v>930</v>
      </c>
    </row>
    <row r="186" spans="2:65" s="1" customFormat="1" ht="24.2" customHeight="1">
      <c r="B186" s="32"/>
      <c r="C186" s="187" t="s">
        <v>662</v>
      </c>
      <c r="D186" s="187" t="s">
        <v>641</v>
      </c>
      <c r="E186" s="188" t="s">
        <v>4788</v>
      </c>
      <c r="F186" s="189" t="s">
        <v>4789</v>
      </c>
      <c r="G186" s="190" t="s">
        <v>597</v>
      </c>
      <c r="H186" s="191">
        <v>17</v>
      </c>
      <c r="I186" s="192"/>
      <c r="J186" s="191">
        <f t="shared" si="10"/>
        <v>0</v>
      </c>
      <c r="K186" s="193"/>
      <c r="L186" s="194"/>
      <c r="M186" s="195" t="s">
        <v>1</v>
      </c>
      <c r="N186" s="196" t="s">
        <v>42</v>
      </c>
      <c r="P186" s="154">
        <f t="shared" si="11"/>
        <v>0</v>
      </c>
      <c r="Q186" s="154">
        <v>8.9999999999999998E-4</v>
      </c>
      <c r="R186" s="154">
        <f t="shared" si="12"/>
        <v>1.5299999999999999E-2</v>
      </c>
      <c r="S186" s="154">
        <v>0</v>
      </c>
      <c r="T186" s="155">
        <f t="shared" si="13"/>
        <v>0</v>
      </c>
      <c r="AR186" s="156" t="s">
        <v>544</v>
      </c>
      <c r="AT186" s="156" t="s">
        <v>641</v>
      </c>
      <c r="AU186" s="156" t="s">
        <v>98</v>
      </c>
      <c r="AY186" s="17" t="s">
        <v>345</v>
      </c>
      <c r="BE186" s="157">
        <f t="shared" si="14"/>
        <v>0</v>
      </c>
      <c r="BF186" s="157">
        <f t="shared" si="15"/>
        <v>0</v>
      </c>
      <c r="BG186" s="157">
        <f t="shared" si="16"/>
        <v>0</v>
      </c>
      <c r="BH186" s="157">
        <f t="shared" si="17"/>
        <v>0</v>
      </c>
      <c r="BI186" s="157">
        <f t="shared" si="18"/>
        <v>0</v>
      </c>
      <c r="BJ186" s="17" t="s">
        <v>98</v>
      </c>
      <c r="BK186" s="158">
        <f t="shared" si="19"/>
        <v>0</v>
      </c>
      <c r="BL186" s="17" t="s">
        <v>453</v>
      </c>
      <c r="BM186" s="156" t="s">
        <v>944</v>
      </c>
    </row>
    <row r="187" spans="2:65" s="1" customFormat="1" ht="24.2" customHeight="1">
      <c r="B187" s="32"/>
      <c r="C187" s="187" t="s">
        <v>667</v>
      </c>
      <c r="D187" s="187" t="s">
        <v>641</v>
      </c>
      <c r="E187" s="188" t="s">
        <v>4790</v>
      </c>
      <c r="F187" s="189" t="s">
        <v>4791</v>
      </c>
      <c r="G187" s="190" t="s">
        <v>597</v>
      </c>
      <c r="H187" s="191">
        <v>15</v>
      </c>
      <c r="I187" s="192"/>
      <c r="J187" s="191">
        <f t="shared" si="10"/>
        <v>0</v>
      </c>
      <c r="K187" s="193"/>
      <c r="L187" s="194"/>
      <c r="M187" s="195" t="s">
        <v>1</v>
      </c>
      <c r="N187" s="196" t="s">
        <v>42</v>
      </c>
      <c r="P187" s="154">
        <f t="shared" si="11"/>
        <v>0</v>
      </c>
      <c r="Q187" s="154">
        <v>1.0300000000000001E-3</v>
      </c>
      <c r="R187" s="154">
        <f t="shared" si="12"/>
        <v>1.5450000000000002E-2</v>
      </c>
      <c r="S187" s="154">
        <v>0</v>
      </c>
      <c r="T187" s="155">
        <f t="shared" si="13"/>
        <v>0</v>
      </c>
      <c r="AR187" s="156" t="s">
        <v>544</v>
      </c>
      <c r="AT187" s="156" t="s">
        <v>641</v>
      </c>
      <c r="AU187" s="156" t="s">
        <v>98</v>
      </c>
      <c r="AY187" s="17" t="s">
        <v>345</v>
      </c>
      <c r="BE187" s="157">
        <f t="shared" si="14"/>
        <v>0</v>
      </c>
      <c r="BF187" s="157">
        <f t="shared" si="15"/>
        <v>0</v>
      </c>
      <c r="BG187" s="157">
        <f t="shared" si="16"/>
        <v>0</v>
      </c>
      <c r="BH187" s="157">
        <f t="shared" si="17"/>
        <v>0</v>
      </c>
      <c r="BI187" s="157">
        <f t="shared" si="18"/>
        <v>0</v>
      </c>
      <c r="BJ187" s="17" t="s">
        <v>98</v>
      </c>
      <c r="BK187" s="158">
        <f t="shared" si="19"/>
        <v>0</v>
      </c>
      <c r="BL187" s="17" t="s">
        <v>453</v>
      </c>
      <c r="BM187" s="156" t="s">
        <v>952</v>
      </c>
    </row>
    <row r="188" spans="2:65" s="1" customFormat="1" ht="24.2" customHeight="1">
      <c r="B188" s="32"/>
      <c r="C188" s="145" t="s">
        <v>672</v>
      </c>
      <c r="D188" s="145" t="s">
        <v>347</v>
      </c>
      <c r="E188" s="146" t="s">
        <v>4792</v>
      </c>
      <c r="F188" s="147" t="s">
        <v>4793</v>
      </c>
      <c r="G188" s="148" t="s">
        <v>350</v>
      </c>
      <c r="H188" s="149">
        <v>2</v>
      </c>
      <c r="I188" s="150"/>
      <c r="J188" s="149">
        <f t="shared" si="10"/>
        <v>0</v>
      </c>
      <c r="K188" s="151"/>
      <c r="L188" s="32"/>
      <c r="M188" s="152" t="s">
        <v>1</v>
      </c>
      <c r="N188" s="153" t="s">
        <v>42</v>
      </c>
      <c r="P188" s="154">
        <f t="shared" si="11"/>
        <v>0</v>
      </c>
      <c r="Q188" s="154">
        <v>0</v>
      </c>
      <c r="R188" s="154">
        <f t="shared" si="12"/>
        <v>0</v>
      </c>
      <c r="S188" s="154">
        <v>0</v>
      </c>
      <c r="T188" s="155">
        <f t="shared" si="13"/>
        <v>0</v>
      </c>
      <c r="AR188" s="156" t="s">
        <v>453</v>
      </c>
      <c r="AT188" s="156" t="s">
        <v>347</v>
      </c>
      <c r="AU188" s="156" t="s">
        <v>98</v>
      </c>
      <c r="AY188" s="17" t="s">
        <v>345</v>
      </c>
      <c r="BE188" s="157">
        <f t="shared" si="14"/>
        <v>0</v>
      </c>
      <c r="BF188" s="157">
        <f t="shared" si="15"/>
        <v>0</v>
      </c>
      <c r="BG188" s="157">
        <f t="shared" si="16"/>
        <v>0</v>
      </c>
      <c r="BH188" s="157">
        <f t="shared" si="17"/>
        <v>0</v>
      </c>
      <c r="BI188" s="157">
        <f t="shared" si="18"/>
        <v>0</v>
      </c>
      <c r="BJ188" s="17" t="s">
        <v>98</v>
      </c>
      <c r="BK188" s="158">
        <f t="shared" si="19"/>
        <v>0</v>
      </c>
      <c r="BL188" s="17" t="s">
        <v>453</v>
      </c>
      <c r="BM188" s="156" t="s">
        <v>978</v>
      </c>
    </row>
    <row r="189" spans="2:65" s="1" customFormat="1" ht="37.9" customHeight="1">
      <c r="B189" s="32"/>
      <c r="C189" s="187" t="s">
        <v>677</v>
      </c>
      <c r="D189" s="187" t="s">
        <v>641</v>
      </c>
      <c r="E189" s="188" t="s">
        <v>4794</v>
      </c>
      <c r="F189" s="189" t="s">
        <v>4795</v>
      </c>
      <c r="G189" s="190" t="s">
        <v>350</v>
      </c>
      <c r="H189" s="191">
        <v>2</v>
      </c>
      <c r="I189" s="192"/>
      <c r="J189" s="191">
        <f t="shared" si="10"/>
        <v>0</v>
      </c>
      <c r="K189" s="193"/>
      <c r="L189" s="194"/>
      <c r="M189" s="195" t="s">
        <v>1</v>
      </c>
      <c r="N189" s="196" t="s">
        <v>42</v>
      </c>
      <c r="P189" s="154">
        <f t="shared" si="11"/>
        <v>0</v>
      </c>
      <c r="Q189" s="154">
        <v>8.3000000000000001E-3</v>
      </c>
      <c r="R189" s="154">
        <f t="shared" si="12"/>
        <v>1.66E-2</v>
      </c>
      <c r="S189" s="154">
        <v>0</v>
      </c>
      <c r="T189" s="155">
        <f t="shared" si="13"/>
        <v>0</v>
      </c>
      <c r="AR189" s="156" t="s">
        <v>544</v>
      </c>
      <c r="AT189" s="156" t="s">
        <v>641</v>
      </c>
      <c r="AU189" s="156" t="s">
        <v>98</v>
      </c>
      <c r="AY189" s="17" t="s">
        <v>345</v>
      </c>
      <c r="BE189" s="157">
        <f t="shared" si="14"/>
        <v>0</v>
      </c>
      <c r="BF189" s="157">
        <f t="shared" si="15"/>
        <v>0</v>
      </c>
      <c r="BG189" s="157">
        <f t="shared" si="16"/>
        <v>0</v>
      </c>
      <c r="BH189" s="157">
        <f t="shared" si="17"/>
        <v>0</v>
      </c>
      <c r="BI189" s="157">
        <f t="shared" si="18"/>
        <v>0</v>
      </c>
      <c r="BJ189" s="17" t="s">
        <v>98</v>
      </c>
      <c r="BK189" s="158">
        <f t="shared" si="19"/>
        <v>0</v>
      </c>
      <c r="BL189" s="17" t="s">
        <v>453</v>
      </c>
      <c r="BM189" s="156" t="s">
        <v>988</v>
      </c>
    </row>
    <row r="190" spans="2:65" s="1" customFormat="1" ht="24.2" customHeight="1">
      <c r="B190" s="32"/>
      <c r="C190" s="145" t="s">
        <v>682</v>
      </c>
      <c r="D190" s="145" t="s">
        <v>347</v>
      </c>
      <c r="E190" s="146" t="s">
        <v>4796</v>
      </c>
      <c r="F190" s="147" t="s">
        <v>4797</v>
      </c>
      <c r="G190" s="148" t="s">
        <v>350</v>
      </c>
      <c r="H190" s="149">
        <v>10</v>
      </c>
      <c r="I190" s="150"/>
      <c r="J190" s="149">
        <f t="shared" si="10"/>
        <v>0</v>
      </c>
      <c r="K190" s="151"/>
      <c r="L190" s="32"/>
      <c r="M190" s="152" t="s">
        <v>1</v>
      </c>
      <c r="N190" s="153" t="s">
        <v>42</v>
      </c>
      <c r="P190" s="154">
        <f t="shared" si="11"/>
        <v>0</v>
      </c>
      <c r="Q190" s="154">
        <v>0</v>
      </c>
      <c r="R190" s="154">
        <f t="shared" si="12"/>
        <v>0</v>
      </c>
      <c r="S190" s="154">
        <v>0</v>
      </c>
      <c r="T190" s="155">
        <f t="shared" si="13"/>
        <v>0</v>
      </c>
      <c r="AR190" s="156" t="s">
        <v>453</v>
      </c>
      <c r="AT190" s="156" t="s">
        <v>347</v>
      </c>
      <c r="AU190" s="156" t="s">
        <v>98</v>
      </c>
      <c r="AY190" s="17" t="s">
        <v>345</v>
      </c>
      <c r="BE190" s="157">
        <f t="shared" si="14"/>
        <v>0</v>
      </c>
      <c r="BF190" s="157">
        <f t="shared" si="15"/>
        <v>0</v>
      </c>
      <c r="BG190" s="157">
        <f t="shared" si="16"/>
        <v>0</v>
      </c>
      <c r="BH190" s="157">
        <f t="shared" si="17"/>
        <v>0</v>
      </c>
      <c r="BI190" s="157">
        <f t="shared" si="18"/>
        <v>0</v>
      </c>
      <c r="BJ190" s="17" t="s">
        <v>98</v>
      </c>
      <c r="BK190" s="158">
        <f t="shared" si="19"/>
        <v>0</v>
      </c>
      <c r="BL190" s="17" t="s">
        <v>453</v>
      </c>
      <c r="BM190" s="156" t="s">
        <v>998</v>
      </c>
    </row>
    <row r="191" spans="2:65" s="1" customFormat="1" ht="24.2" customHeight="1">
      <c r="B191" s="32"/>
      <c r="C191" s="187" t="s">
        <v>687</v>
      </c>
      <c r="D191" s="187" t="s">
        <v>641</v>
      </c>
      <c r="E191" s="188" t="s">
        <v>4798</v>
      </c>
      <c r="F191" s="189" t="s">
        <v>4799</v>
      </c>
      <c r="G191" s="190" t="s">
        <v>350</v>
      </c>
      <c r="H191" s="191">
        <v>10</v>
      </c>
      <c r="I191" s="192"/>
      <c r="J191" s="191">
        <f t="shared" si="10"/>
        <v>0</v>
      </c>
      <c r="K191" s="193"/>
      <c r="L191" s="194"/>
      <c r="M191" s="195" t="s">
        <v>1</v>
      </c>
      <c r="N191" s="196" t="s">
        <v>42</v>
      </c>
      <c r="P191" s="154">
        <f t="shared" si="11"/>
        <v>0</v>
      </c>
      <c r="Q191" s="154">
        <v>8.3000000000000001E-3</v>
      </c>
      <c r="R191" s="154">
        <f t="shared" si="12"/>
        <v>8.3000000000000004E-2</v>
      </c>
      <c r="S191" s="154">
        <v>0</v>
      </c>
      <c r="T191" s="155">
        <f t="shared" si="13"/>
        <v>0</v>
      </c>
      <c r="AR191" s="156" t="s">
        <v>544</v>
      </c>
      <c r="AT191" s="156" t="s">
        <v>641</v>
      </c>
      <c r="AU191" s="156" t="s">
        <v>98</v>
      </c>
      <c r="AY191" s="17" t="s">
        <v>345</v>
      </c>
      <c r="BE191" s="157">
        <f t="shared" si="14"/>
        <v>0</v>
      </c>
      <c r="BF191" s="157">
        <f t="shared" si="15"/>
        <v>0</v>
      </c>
      <c r="BG191" s="157">
        <f t="shared" si="16"/>
        <v>0</v>
      </c>
      <c r="BH191" s="157">
        <f t="shared" si="17"/>
        <v>0</v>
      </c>
      <c r="BI191" s="157">
        <f t="shared" si="18"/>
        <v>0</v>
      </c>
      <c r="BJ191" s="17" t="s">
        <v>98</v>
      </c>
      <c r="BK191" s="158">
        <f t="shared" si="19"/>
        <v>0</v>
      </c>
      <c r="BL191" s="17" t="s">
        <v>453</v>
      </c>
      <c r="BM191" s="156" t="s">
        <v>1007</v>
      </c>
    </row>
    <row r="192" spans="2:65" s="1" customFormat="1" ht="24.2" customHeight="1">
      <c r="B192" s="32"/>
      <c r="C192" s="145" t="s">
        <v>692</v>
      </c>
      <c r="D192" s="145" t="s">
        <v>347</v>
      </c>
      <c r="E192" s="146" t="s">
        <v>4800</v>
      </c>
      <c r="F192" s="147" t="s">
        <v>4801</v>
      </c>
      <c r="G192" s="148" t="s">
        <v>597</v>
      </c>
      <c r="H192" s="149">
        <v>13</v>
      </c>
      <c r="I192" s="150"/>
      <c r="J192" s="149">
        <f t="shared" si="10"/>
        <v>0</v>
      </c>
      <c r="K192" s="151"/>
      <c r="L192" s="32"/>
      <c r="M192" s="152" t="s">
        <v>1</v>
      </c>
      <c r="N192" s="153" t="s">
        <v>42</v>
      </c>
      <c r="P192" s="154">
        <f t="shared" si="11"/>
        <v>0</v>
      </c>
      <c r="Q192" s="154">
        <v>0</v>
      </c>
      <c r="R192" s="154">
        <f t="shared" si="12"/>
        <v>0</v>
      </c>
      <c r="S192" s="154">
        <v>0</v>
      </c>
      <c r="T192" s="155">
        <f t="shared" si="13"/>
        <v>0</v>
      </c>
      <c r="AR192" s="156" t="s">
        <v>453</v>
      </c>
      <c r="AT192" s="156" t="s">
        <v>347</v>
      </c>
      <c r="AU192" s="156" t="s">
        <v>98</v>
      </c>
      <c r="AY192" s="17" t="s">
        <v>345</v>
      </c>
      <c r="BE192" s="157">
        <f t="shared" si="14"/>
        <v>0</v>
      </c>
      <c r="BF192" s="157">
        <f t="shared" si="15"/>
        <v>0</v>
      </c>
      <c r="BG192" s="157">
        <f t="shared" si="16"/>
        <v>0</v>
      </c>
      <c r="BH192" s="157">
        <f t="shared" si="17"/>
        <v>0</v>
      </c>
      <c r="BI192" s="157">
        <f t="shared" si="18"/>
        <v>0</v>
      </c>
      <c r="BJ192" s="17" t="s">
        <v>98</v>
      </c>
      <c r="BK192" s="158">
        <f t="shared" si="19"/>
        <v>0</v>
      </c>
      <c r="BL192" s="17" t="s">
        <v>453</v>
      </c>
      <c r="BM192" s="156" t="s">
        <v>1016</v>
      </c>
    </row>
    <row r="193" spans="2:65" s="1" customFormat="1" ht="24.2" customHeight="1">
      <c r="B193" s="32"/>
      <c r="C193" s="187" t="s">
        <v>699</v>
      </c>
      <c r="D193" s="187" t="s">
        <v>641</v>
      </c>
      <c r="E193" s="188" t="s">
        <v>4802</v>
      </c>
      <c r="F193" s="189" t="s">
        <v>4803</v>
      </c>
      <c r="G193" s="190" t="s">
        <v>597</v>
      </c>
      <c r="H193" s="191">
        <v>1</v>
      </c>
      <c r="I193" s="192"/>
      <c r="J193" s="191">
        <f t="shared" si="10"/>
        <v>0</v>
      </c>
      <c r="K193" s="193"/>
      <c r="L193" s="194"/>
      <c r="M193" s="195" t="s">
        <v>1</v>
      </c>
      <c r="N193" s="196" t="s">
        <v>42</v>
      </c>
      <c r="P193" s="154">
        <f t="shared" si="11"/>
        <v>0</v>
      </c>
      <c r="Q193" s="154">
        <v>1E-4</v>
      </c>
      <c r="R193" s="154">
        <f t="shared" si="12"/>
        <v>1E-4</v>
      </c>
      <c r="S193" s="154">
        <v>0</v>
      </c>
      <c r="T193" s="155">
        <f t="shared" si="13"/>
        <v>0</v>
      </c>
      <c r="AR193" s="156" t="s">
        <v>544</v>
      </c>
      <c r="AT193" s="156" t="s">
        <v>641</v>
      </c>
      <c r="AU193" s="156" t="s">
        <v>98</v>
      </c>
      <c r="AY193" s="17" t="s">
        <v>345</v>
      </c>
      <c r="BE193" s="157">
        <f t="shared" si="14"/>
        <v>0</v>
      </c>
      <c r="BF193" s="157">
        <f t="shared" si="15"/>
        <v>0</v>
      </c>
      <c r="BG193" s="157">
        <f t="shared" si="16"/>
        <v>0</v>
      </c>
      <c r="BH193" s="157">
        <f t="shared" si="17"/>
        <v>0</v>
      </c>
      <c r="BI193" s="157">
        <f t="shared" si="18"/>
        <v>0</v>
      </c>
      <c r="BJ193" s="17" t="s">
        <v>98</v>
      </c>
      <c r="BK193" s="158">
        <f t="shared" si="19"/>
        <v>0</v>
      </c>
      <c r="BL193" s="17" t="s">
        <v>453</v>
      </c>
      <c r="BM193" s="156" t="s">
        <v>1030</v>
      </c>
    </row>
    <row r="194" spans="2:65" s="1" customFormat="1" ht="24.2" customHeight="1">
      <c r="B194" s="32"/>
      <c r="C194" s="187" t="s">
        <v>705</v>
      </c>
      <c r="D194" s="187" t="s">
        <v>641</v>
      </c>
      <c r="E194" s="188" t="s">
        <v>4804</v>
      </c>
      <c r="F194" s="189" t="s">
        <v>4805</v>
      </c>
      <c r="G194" s="190" t="s">
        <v>597</v>
      </c>
      <c r="H194" s="191">
        <v>12</v>
      </c>
      <c r="I194" s="192"/>
      <c r="J194" s="191">
        <f t="shared" si="10"/>
        <v>0</v>
      </c>
      <c r="K194" s="193"/>
      <c r="L194" s="194"/>
      <c r="M194" s="195" t="s">
        <v>1</v>
      </c>
      <c r="N194" s="196" t="s">
        <v>42</v>
      </c>
      <c r="P194" s="154">
        <f t="shared" si="11"/>
        <v>0</v>
      </c>
      <c r="Q194" s="154">
        <v>1.2E-4</v>
      </c>
      <c r="R194" s="154">
        <f t="shared" si="12"/>
        <v>1.4400000000000001E-3</v>
      </c>
      <c r="S194" s="154">
        <v>0</v>
      </c>
      <c r="T194" s="155">
        <f t="shared" si="13"/>
        <v>0</v>
      </c>
      <c r="AR194" s="156" t="s">
        <v>544</v>
      </c>
      <c r="AT194" s="156" t="s">
        <v>641</v>
      </c>
      <c r="AU194" s="156" t="s">
        <v>98</v>
      </c>
      <c r="AY194" s="17" t="s">
        <v>345</v>
      </c>
      <c r="BE194" s="157">
        <f t="shared" si="14"/>
        <v>0</v>
      </c>
      <c r="BF194" s="157">
        <f t="shared" si="15"/>
        <v>0</v>
      </c>
      <c r="BG194" s="157">
        <f t="shared" si="16"/>
        <v>0</v>
      </c>
      <c r="BH194" s="157">
        <f t="shared" si="17"/>
        <v>0</v>
      </c>
      <c r="BI194" s="157">
        <f t="shared" si="18"/>
        <v>0</v>
      </c>
      <c r="BJ194" s="17" t="s">
        <v>98</v>
      </c>
      <c r="BK194" s="158">
        <f t="shared" si="19"/>
        <v>0</v>
      </c>
      <c r="BL194" s="17" t="s">
        <v>453</v>
      </c>
      <c r="BM194" s="156" t="s">
        <v>1050</v>
      </c>
    </row>
    <row r="195" spans="2:65" s="1" customFormat="1" ht="33" customHeight="1">
      <c r="B195" s="32"/>
      <c r="C195" s="145" t="s">
        <v>711</v>
      </c>
      <c r="D195" s="145" t="s">
        <v>347</v>
      </c>
      <c r="E195" s="146" t="s">
        <v>4806</v>
      </c>
      <c r="F195" s="147" t="s">
        <v>4807</v>
      </c>
      <c r="G195" s="148" t="s">
        <v>597</v>
      </c>
      <c r="H195" s="149">
        <v>1.5</v>
      </c>
      <c r="I195" s="150"/>
      <c r="J195" s="149">
        <f t="shared" si="10"/>
        <v>0</v>
      </c>
      <c r="K195" s="151"/>
      <c r="L195" s="32"/>
      <c r="M195" s="152" t="s">
        <v>1</v>
      </c>
      <c r="N195" s="153" t="s">
        <v>42</v>
      </c>
      <c r="P195" s="154">
        <f t="shared" si="11"/>
        <v>0</v>
      </c>
      <c r="Q195" s="154">
        <v>0</v>
      </c>
      <c r="R195" s="154">
        <f t="shared" si="12"/>
        <v>0</v>
      </c>
      <c r="S195" s="154">
        <v>0</v>
      </c>
      <c r="T195" s="155">
        <f t="shared" si="13"/>
        <v>0</v>
      </c>
      <c r="AR195" s="156" t="s">
        <v>453</v>
      </c>
      <c r="AT195" s="156" t="s">
        <v>347</v>
      </c>
      <c r="AU195" s="156" t="s">
        <v>98</v>
      </c>
      <c r="AY195" s="17" t="s">
        <v>345</v>
      </c>
      <c r="BE195" s="157">
        <f t="shared" si="14"/>
        <v>0</v>
      </c>
      <c r="BF195" s="157">
        <f t="shared" si="15"/>
        <v>0</v>
      </c>
      <c r="BG195" s="157">
        <f t="shared" si="16"/>
        <v>0</v>
      </c>
      <c r="BH195" s="157">
        <f t="shared" si="17"/>
        <v>0</v>
      </c>
      <c r="BI195" s="157">
        <f t="shared" si="18"/>
        <v>0</v>
      </c>
      <c r="BJ195" s="17" t="s">
        <v>98</v>
      </c>
      <c r="BK195" s="158">
        <f t="shared" si="19"/>
        <v>0</v>
      </c>
      <c r="BL195" s="17" t="s">
        <v>453</v>
      </c>
      <c r="BM195" s="156" t="s">
        <v>1060</v>
      </c>
    </row>
    <row r="196" spans="2:65" s="1" customFormat="1" ht="21.75" customHeight="1">
      <c r="B196" s="32"/>
      <c r="C196" s="145" t="s">
        <v>719</v>
      </c>
      <c r="D196" s="145" t="s">
        <v>347</v>
      </c>
      <c r="E196" s="146" t="s">
        <v>4808</v>
      </c>
      <c r="F196" s="147" t="s">
        <v>4809</v>
      </c>
      <c r="G196" s="148" t="s">
        <v>623</v>
      </c>
      <c r="H196" s="149">
        <v>2</v>
      </c>
      <c r="I196" s="150"/>
      <c r="J196" s="149">
        <f t="shared" si="10"/>
        <v>0</v>
      </c>
      <c r="K196" s="151"/>
      <c r="L196" s="32"/>
      <c r="M196" s="152" t="s">
        <v>1</v>
      </c>
      <c r="N196" s="153" t="s">
        <v>42</v>
      </c>
      <c r="P196" s="154">
        <f t="shared" si="11"/>
        <v>0</v>
      </c>
      <c r="Q196" s="154">
        <v>0</v>
      </c>
      <c r="R196" s="154">
        <f t="shared" si="12"/>
        <v>0</v>
      </c>
      <c r="S196" s="154">
        <v>0</v>
      </c>
      <c r="T196" s="155">
        <f t="shared" si="13"/>
        <v>0</v>
      </c>
      <c r="AR196" s="156" t="s">
        <v>453</v>
      </c>
      <c r="AT196" s="156" t="s">
        <v>347</v>
      </c>
      <c r="AU196" s="156" t="s">
        <v>98</v>
      </c>
      <c r="AY196" s="17" t="s">
        <v>345</v>
      </c>
      <c r="BE196" s="157">
        <f t="shared" si="14"/>
        <v>0</v>
      </c>
      <c r="BF196" s="157">
        <f t="shared" si="15"/>
        <v>0</v>
      </c>
      <c r="BG196" s="157">
        <f t="shared" si="16"/>
        <v>0</v>
      </c>
      <c r="BH196" s="157">
        <f t="shared" si="17"/>
        <v>0</v>
      </c>
      <c r="BI196" s="157">
        <f t="shared" si="18"/>
        <v>0</v>
      </c>
      <c r="BJ196" s="17" t="s">
        <v>98</v>
      </c>
      <c r="BK196" s="158">
        <f t="shared" si="19"/>
        <v>0</v>
      </c>
      <c r="BL196" s="17" t="s">
        <v>453</v>
      </c>
      <c r="BM196" s="156" t="s">
        <v>1068</v>
      </c>
    </row>
    <row r="197" spans="2:65" s="1" customFormat="1" ht="24.2" customHeight="1">
      <c r="B197" s="32"/>
      <c r="C197" s="187" t="s">
        <v>724</v>
      </c>
      <c r="D197" s="187" t="s">
        <v>641</v>
      </c>
      <c r="E197" s="188" t="s">
        <v>4810</v>
      </c>
      <c r="F197" s="189" t="s">
        <v>4811</v>
      </c>
      <c r="G197" s="190" t="s">
        <v>623</v>
      </c>
      <c r="H197" s="191">
        <v>2</v>
      </c>
      <c r="I197" s="192"/>
      <c r="J197" s="191">
        <f t="shared" si="10"/>
        <v>0</v>
      </c>
      <c r="K197" s="193"/>
      <c r="L197" s="194"/>
      <c r="M197" s="195" t="s">
        <v>1</v>
      </c>
      <c r="N197" s="196" t="s">
        <v>42</v>
      </c>
      <c r="P197" s="154">
        <f t="shared" si="11"/>
        <v>0</v>
      </c>
      <c r="Q197" s="154">
        <v>1.9599999999999999E-3</v>
      </c>
      <c r="R197" s="154">
        <f t="shared" si="12"/>
        <v>3.9199999999999999E-3</v>
      </c>
      <c r="S197" s="154">
        <v>0</v>
      </c>
      <c r="T197" s="155">
        <f t="shared" si="13"/>
        <v>0</v>
      </c>
      <c r="AR197" s="156" t="s">
        <v>544</v>
      </c>
      <c r="AT197" s="156" t="s">
        <v>641</v>
      </c>
      <c r="AU197" s="156" t="s">
        <v>98</v>
      </c>
      <c r="AY197" s="17" t="s">
        <v>345</v>
      </c>
      <c r="BE197" s="157">
        <f t="shared" si="14"/>
        <v>0</v>
      </c>
      <c r="BF197" s="157">
        <f t="shared" si="15"/>
        <v>0</v>
      </c>
      <c r="BG197" s="157">
        <f t="shared" si="16"/>
        <v>0</v>
      </c>
      <c r="BH197" s="157">
        <f t="shared" si="17"/>
        <v>0</v>
      </c>
      <c r="BI197" s="157">
        <f t="shared" si="18"/>
        <v>0</v>
      </c>
      <c r="BJ197" s="17" t="s">
        <v>98</v>
      </c>
      <c r="BK197" s="158">
        <f t="shared" si="19"/>
        <v>0</v>
      </c>
      <c r="BL197" s="17" t="s">
        <v>453</v>
      </c>
      <c r="BM197" s="156" t="s">
        <v>1087</v>
      </c>
    </row>
    <row r="198" spans="2:65" s="1" customFormat="1" ht="21.75" customHeight="1">
      <c r="B198" s="32"/>
      <c r="C198" s="145" t="s">
        <v>730</v>
      </c>
      <c r="D198" s="145" t="s">
        <v>347</v>
      </c>
      <c r="E198" s="146" t="s">
        <v>4812</v>
      </c>
      <c r="F198" s="147" t="s">
        <v>4813</v>
      </c>
      <c r="G198" s="148" t="s">
        <v>623</v>
      </c>
      <c r="H198" s="149">
        <v>2</v>
      </c>
      <c r="I198" s="150"/>
      <c r="J198" s="149">
        <f t="shared" si="10"/>
        <v>0</v>
      </c>
      <c r="K198" s="151"/>
      <c r="L198" s="32"/>
      <c r="M198" s="152" t="s">
        <v>1</v>
      </c>
      <c r="N198" s="153" t="s">
        <v>42</v>
      </c>
      <c r="P198" s="154">
        <f t="shared" si="11"/>
        <v>0</v>
      </c>
      <c r="Q198" s="154">
        <v>0</v>
      </c>
      <c r="R198" s="154">
        <f t="shared" si="12"/>
        <v>0</v>
      </c>
      <c r="S198" s="154">
        <v>0</v>
      </c>
      <c r="T198" s="155">
        <f t="shared" si="13"/>
        <v>0</v>
      </c>
      <c r="AR198" s="156" t="s">
        <v>453</v>
      </c>
      <c r="AT198" s="156" t="s">
        <v>347</v>
      </c>
      <c r="AU198" s="156" t="s">
        <v>98</v>
      </c>
      <c r="AY198" s="17" t="s">
        <v>345</v>
      </c>
      <c r="BE198" s="157">
        <f t="shared" si="14"/>
        <v>0</v>
      </c>
      <c r="BF198" s="157">
        <f t="shared" si="15"/>
        <v>0</v>
      </c>
      <c r="BG198" s="157">
        <f t="shared" si="16"/>
        <v>0</v>
      </c>
      <c r="BH198" s="157">
        <f t="shared" si="17"/>
        <v>0</v>
      </c>
      <c r="BI198" s="157">
        <f t="shared" si="18"/>
        <v>0</v>
      </c>
      <c r="BJ198" s="17" t="s">
        <v>98</v>
      </c>
      <c r="BK198" s="158">
        <f t="shared" si="19"/>
        <v>0</v>
      </c>
      <c r="BL198" s="17" t="s">
        <v>453</v>
      </c>
      <c r="BM198" s="156" t="s">
        <v>1108</v>
      </c>
    </row>
    <row r="199" spans="2:65" s="1" customFormat="1" ht="24.2" customHeight="1">
      <c r="B199" s="32"/>
      <c r="C199" s="187" t="s">
        <v>734</v>
      </c>
      <c r="D199" s="187" t="s">
        <v>641</v>
      </c>
      <c r="E199" s="188" t="s">
        <v>4814</v>
      </c>
      <c r="F199" s="189" t="s">
        <v>4815</v>
      </c>
      <c r="G199" s="190" t="s">
        <v>623</v>
      </c>
      <c r="H199" s="191">
        <v>2</v>
      </c>
      <c r="I199" s="192"/>
      <c r="J199" s="191">
        <f t="shared" si="10"/>
        <v>0</v>
      </c>
      <c r="K199" s="193"/>
      <c r="L199" s="194"/>
      <c r="M199" s="195" t="s">
        <v>1</v>
      </c>
      <c r="N199" s="196" t="s">
        <v>42</v>
      </c>
      <c r="P199" s="154">
        <f t="shared" si="11"/>
        <v>0</v>
      </c>
      <c r="Q199" s="154">
        <v>3.15E-3</v>
      </c>
      <c r="R199" s="154">
        <f t="shared" si="12"/>
        <v>6.3E-3</v>
      </c>
      <c r="S199" s="154">
        <v>0</v>
      </c>
      <c r="T199" s="155">
        <f t="shared" si="13"/>
        <v>0</v>
      </c>
      <c r="AR199" s="156" t="s">
        <v>544</v>
      </c>
      <c r="AT199" s="156" t="s">
        <v>641</v>
      </c>
      <c r="AU199" s="156" t="s">
        <v>98</v>
      </c>
      <c r="AY199" s="17" t="s">
        <v>345</v>
      </c>
      <c r="BE199" s="157">
        <f t="shared" si="14"/>
        <v>0</v>
      </c>
      <c r="BF199" s="157">
        <f t="shared" si="15"/>
        <v>0</v>
      </c>
      <c r="BG199" s="157">
        <f t="shared" si="16"/>
        <v>0</v>
      </c>
      <c r="BH199" s="157">
        <f t="shared" si="17"/>
        <v>0</v>
      </c>
      <c r="BI199" s="157">
        <f t="shared" si="18"/>
        <v>0</v>
      </c>
      <c r="BJ199" s="17" t="s">
        <v>98</v>
      </c>
      <c r="BK199" s="158">
        <f t="shared" si="19"/>
        <v>0</v>
      </c>
      <c r="BL199" s="17" t="s">
        <v>453</v>
      </c>
      <c r="BM199" s="156" t="s">
        <v>1141</v>
      </c>
    </row>
    <row r="200" spans="2:65" s="1" customFormat="1" ht="24.2" customHeight="1">
      <c r="B200" s="32"/>
      <c r="C200" s="145" t="s">
        <v>738</v>
      </c>
      <c r="D200" s="145" t="s">
        <v>347</v>
      </c>
      <c r="E200" s="146" t="s">
        <v>4816</v>
      </c>
      <c r="F200" s="147" t="s">
        <v>4817</v>
      </c>
      <c r="G200" s="148" t="s">
        <v>623</v>
      </c>
      <c r="H200" s="149">
        <v>2</v>
      </c>
      <c r="I200" s="150"/>
      <c r="J200" s="149">
        <f t="shared" si="10"/>
        <v>0</v>
      </c>
      <c r="K200" s="151"/>
      <c r="L200" s="32"/>
      <c r="M200" s="152" t="s">
        <v>1</v>
      </c>
      <c r="N200" s="153" t="s">
        <v>42</v>
      </c>
      <c r="P200" s="154">
        <f t="shared" si="11"/>
        <v>0</v>
      </c>
      <c r="Q200" s="154">
        <v>0</v>
      </c>
      <c r="R200" s="154">
        <f t="shared" si="12"/>
        <v>0</v>
      </c>
      <c r="S200" s="154">
        <v>0</v>
      </c>
      <c r="T200" s="155">
        <f t="shared" si="13"/>
        <v>0</v>
      </c>
      <c r="AR200" s="156" t="s">
        <v>453</v>
      </c>
      <c r="AT200" s="156" t="s">
        <v>347</v>
      </c>
      <c r="AU200" s="156" t="s">
        <v>98</v>
      </c>
      <c r="AY200" s="17" t="s">
        <v>345</v>
      </c>
      <c r="BE200" s="157">
        <f t="shared" si="14"/>
        <v>0</v>
      </c>
      <c r="BF200" s="157">
        <f t="shared" si="15"/>
        <v>0</v>
      </c>
      <c r="BG200" s="157">
        <f t="shared" si="16"/>
        <v>0</v>
      </c>
      <c r="BH200" s="157">
        <f t="shared" si="17"/>
        <v>0</v>
      </c>
      <c r="BI200" s="157">
        <f t="shared" si="18"/>
        <v>0</v>
      </c>
      <c r="BJ200" s="17" t="s">
        <v>98</v>
      </c>
      <c r="BK200" s="158">
        <f t="shared" si="19"/>
        <v>0</v>
      </c>
      <c r="BL200" s="17" t="s">
        <v>453</v>
      </c>
      <c r="BM200" s="156" t="s">
        <v>1185</v>
      </c>
    </row>
    <row r="201" spans="2:65" s="1" customFormat="1" ht="24.2" customHeight="1">
      <c r="B201" s="32"/>
      <c r="C201" s="187" t="s">
        <v>742</v>
      </c>
      <c r="D201" s="187" t="s">
        <v>641</v>
      </c>
      <c r="E201" s="188" t="s">
        <v>4818</v>
      </c>
      <c r="F201" s="189" t="s">
        <v>4819</v>
      </c>
      <c r="G201" s="190" t="s">
        <v>623</v>
      </c>
      <c r="H201" s="191">
        <v>2</v>
      </c>
      <c r="I201" s="192"/>
      <c r="J201" s="191">
        <f t="shared" si="10"/>
        <v>0</v>
      </c>
      <c r="K201" s="193"/>
      <c r="L201" s="194"/>
      <c r="M201" s="195" t="s">
        <v>1</v>
      </c>
      <c r="N201" s="196" t="s">
        <v>42</v>
      </c>
      <c r="P201" s="154">
        <f t="shared" si="11"/>
        <v>0</v>
      </c>
      <c r="Q201" s="154">
        <v>6.0000000000000001E-3</v>
      </c>
      <c r="R201" s="154">
        <f t="shared" si="12"/>
        <v>1.2E-2</v>
      </c>
      <c r="S201" s="154">
        <v>0</v>
      </c>
      <c r="T201" s="155">
        <f t="shared" si="13"/>
        <v>0</v>
      </c>
      <c r="AR201" s="156" t="s">
        <v>544</v>
      </c>
      <c r="AT201" s="156" t="s">
        <v>641</v>
      </c>
      <c r="AU201" s="156" t="s">
        <v>98</v>
      </c>
      <c r="AY201" s="17" t="s">
        <v>345</v>
      </c>
      <c r="BE201" s="157">
        <f t="shared" si="14"/>
        <v>0</v>
      </c>
      <c r="BF201" s="157">
        <f t="shared" si="15"/>
        <v>0</v>
      </c>
      <c r="BG201" s="157">
        <f t="shared" si="16"/>
        <v>0</v>
      </c>
      <c r="BH201" s="157">
        <f t="shared" si="17"/>
        <v>0</v>
      </c>
      <c r="BI201" s="157">
        <f t="shared" si="18"/>
        <v>0</v>
      </c>
      <c r="BJ201" s="17" t="s">
        <v>98</v>
      </c>
      <c r="BK201" s="158">
        <f t="shared" si="19"/>
        <v>0</v>
      </c>
      <c r="BL201" s="17" t="s">
        <v>453</v>
      </c>
      <c r="BM201" s="156" t="s">
        <v>1198</v>
      </c>
    </row>
    <row r="202" spans="2:65" s="1" customFormat="1" ht="24.2" customHeight="1">
      <c r="B202" s="32"/>
      <c r="C202" s="145" t="s">
        <v>746</v>
      </c>
      <c r="D202" s="145" t="s">
        <v>347</v>
      </c>
      <c r="E202" s="146" t="s">
        <v>4820</v>
      </c>
      <c r="F202" s="147" t="s">
        <v>2911</v>
      </c>
      <c r="G202" s="148" t="s">
        <v>623</v>
      </c>
      <c r="H202" s="149">
        <v>6</v>
      </c>
      <c r="I202" s="150"/>
      <c r="J202" s="149">
        <f t="shared" si="10"/>
        <v>0</v>
      </c>
      <c r="K202" s="151"/>
      <c r="L202" s="32"/>
      <c r="M202" s="152" t="s">
        <v>1</v>
      </c>
      <c r="N202" s="153" t="s">
        <v>42</v>
      </c>
      <c r="P202" s="154">
        <f t="shared" si="11"/>
        <v>0</v>
      </c>
      <c r="Q202" s="154">
        <v>0</v>
      </c>
      <c r="R202" s="154">
        <f t="shared" si="12"/>
        <v>0</v>
      </c>
      <c r="S202" s="154">
        <v>0</v>
      </c>
      <c r="T202" s="155">
        <f t="shared" si="13"/>
        <v>0</v>
      </c>
      <c r="AR202" s="156" t="s">
        <v>453</v>
      </c>
      <c r="AT202" s="156" t="s">
        <v>347</v>
      </c>
      <c r="AU202" s="156" t="s">
        <v>98</v>
      </c>
      <c r="AY202" s="17" t="s">
        <v>345</v>
      </c>
      <c r="BE202" s="157">
        <f t="shared" si="14"/>
        <v>0</v>
      </c>
      <c r="BF202" s="157">
        <f t="shared" si="15"/>
        <v>0</v>
      </c>
      <c r="BG202" s="157">
        <f t="shared" si="16"/>
        <v>0</v>
      </c>
      <c r="BH202" s="157">
        <f t="shared" si="17"/>
        <v>0</v>
      </c>
      <c r="BI202" s="157">
        <f t="shared" si="18"/>
        <v>0</v>
      </c>
      <c r="BJ202" s="17" t="s">
        <v>98</v>
      </c>
      <c r="BK202" s="158">
        <f t="shared" si="19"/>
        <v>0</v>
      </c>
      <c r="BL202" s="17" t="s">
        <v>453</v>
      </c>
      <c r="BM202" s="156" t="s">
        <v>1226</v>
      </c>
    </row>
    <row r="203" spans="2:65" s="1" customFormat="1" ht="24.2" customHeight="1">
      <c r="B203" s="32"/>
      <c r="C203" s="187" t="s">
        <v>750</v>
      </c>
      <c r="D203" s="187" t="s">
        <v>641</v>
      </c>
      <c r="E203" s="188" t="s">
        <v>4821</v>
      </c>
      <c r="F203" s="189" t="s">
        <v>4822</v>
      </c>
      <c r="G203" s="190" t="s">
        <v>623</v>
      </c>
      <c r="H203" s="191">
        <v>6</v>
      </c>
      <c r="I203" s="192"/>
      <c r="J203" s="191">
        <f t="shared" si="10"/>
        <v>0</v>
      </c>
      <c r="K203" s="193"/>
      <c r="L203" s="194"/>
      <c r="M203" s="195" t="s">
        <v>1</v>
      </c>
      <c r="N203" s="196" t="s">
        <v>42</v>
      </c>
      <c r="P203" s="154">
        <f t="shared" si="11"/>
        <v>0</v>
      </c>
      <c r="Q203" s="154">
        <v>1.47E-3</v>
      </c>
      <c r="R203" s="154">
        <f t="shared" si="12"/>
        <v>8.8199999999999997E-3</v>
      </c>
      <c r="S203" s="154">
        <v>0</v>
      </c>
      <c r="T203" s="155">
        <f t="shared" si="13"/>
        <v>0</v>
      </c>
      <c r="AR203" s="156" t="s">
        <v>544</v>
      </c>
      <c r="AT203" s="156" t="s">
        <v>641</v>
      </c>
      <c r="AU203" s="156" t="s">
        <v>98</v>
      </c>
      <c r="AY203" s="17" t="s">
        <v>345</v>
      </c>
      <c r="BE203" s="157">
        <f t="shared" si="14"/>
        <v>0</v>
      </c>
      <c r="BF203" s="157">
        <f t="shared" si="15"/>
        <v>0</v>
      </c>
      <c r="BG203" s="157">
        <f t="shared" si="16"/>
        <v>0</v>
      </c>
      <c r="BH203" s="157">
        <f t="shared" si="17"/>
        <v>0</v>
      </c>
      <c r="BI203" s="157">
        <f t="shared" si="18"/>
        <v>0</v>
      </c>
      <c r="BJ203" s="17" t="s">
        <v>98</v>
      </c>
      <c r="BK203" s="158">
        <f t="shared" si="19"/>
        <v>0</v>
      </c>
      <c r="BL203" s="17" t="s">
        <v>453</v>
      </c>
      <c r="BM203" s="156" t="s">
        <v>1235</v>
      </c>
    </row>
    <row r="204" spans="2:65" s="1" customFormat="1" ht="24.2" customHeight="1">
      <c r="B204" s="32"/>
      <c r="C204" s="145" t="s">
        <v>755</v>
      </c>
      <c r="D204" s="145" t="s">
        <v>347</v>
      </c>
      <c r="E204" s="146" t="s">
        <v>4823</v>
      </c>
      <c r="F204" s="147" t="s">
        <v>4824</v>
      </c>
      <c r="G204" s="148" t="s">
        <v>623</v>
      </c>
      <c r="H204" s="149">
        <v>2</v>
      </c>
      <c r="I204" s="150"/>
      <c r="J204" s="149">
        <f t="shared" si="10"/>
        <v>0</v>
      </c>
      <c r="K204" s="151"/>
      <c r="L204" s="32"/>
      <c r="M204" s="152" t="s">
        <v>1</v>
      </c>
      <c r="N204" s="153" t="s">
        <v>42</v>
      </c>
      <c r="P204" s="154">
        <f t="shared" si="11"/>
        <v>0</v>
      </c>
      <c r="Q204" s="154">
        <v>0</v>
      </c>
      <c r="R204" s="154">
        <f t="shared" si="12"/>
        <v>0</v>
      </c>
      <c r="S204" s="154">
        <v>0</v>
      </c>
      <c r="T204" s="155">
        <f t="shared" si="13"/>
        <v>0</v>
      </c>
      <c r="AR204" s="156" t="s">
        <v>453</v>
      </c>
      <c r="AT204" s="156" t="s">
        <v>347</v>
      </c>
      <c r="AU204" s="156" t="s">
        <v>98</v>
      </c>
      <c r="AY204" s="17" t="s">
        <v>345</v>
      </c>
      <c r="BE204" s="157">
        <f t="shared" si="14"/>
        <v>0</v>
      </c>
      <c r="BF204" s="157">
        <f t="shared" si="15"/>
        <v>0</v>
      </c>
      <c r="BG204" s="157">
        <f t="shared" si="16"/>
        <v>0</v>
      </c>
      <c r="BH204" s="157">
        <f t="shared" si="17"/>
        <v>0</v>
      </c>
      <c r="BI204" s="157">
        <f t="shared" si="18"/>
        <v>0</v>
      </c>
      <c r="BJ204" s="17" t="s">
        <v>98</v>
      </c>
      <c r="BK204" s="158">
        <f t="shared" si="19"/>
        <v>0</v>
      </c>
      <c r="BL204" s="17" t="s">
        <v>453</v>
      </c>
      <c r="BM204" s="156" t="s">
        <v>1243</v>
      </c>
    </row>
    <row r="205" spans="2:65" s="1" customFormat="1" ht="37.9" customHeight="1">
      <c r="B205" s="32"/>
      <c r="C205" s="187" t="s">
        <v>765</v>
      </c>
      <c r="D205" s="187" t="s">
        <v>641</v>
      </c>
      <c r="E205" s="188" t="s">
        <v>4825</v>
      </c>
      <c r="F205" s="189" t="s">
        <v>4826</v>
      </c>
      <c r="G205" s="190" t="s">
        <v>623</v>
      </c>
      <c r="H205" s="191">
        <v>2</v>
      </c>
      <c r="I205" s="192"/>
      <c r="J205" s="191">
        <f t="shared" si="10"/>
        <v>0</v>
      </c>
      <c r="K205" s="193"/>
      <c r="L205" s="194"/>
      <c r="M205" s="195" t="s">
        <v>1</v>
      </c>
      <c r="N205" s="196" t="s">
        <v>42</v>
      </c>
      <c r="P205" s="154">
        <f t="shared" si="11"/>
        <v>0</v>
      </c>
      <c r="Q205" s="154">
        <v>7.2999999999999996E-4</v>
      </c>
      <c r="R205" s="154">
        <f t="shared" si="12"/>
        <v>1.4599999999999999E-3</v>
      </c>
      <c r="S205" s="154">
        <v>0</v>
      </c>
      <c r="T205" s="155">
        <f t="shared" si="13"/>
        <v>0</v>
      </c>
      <c r="AR205" s="156" t="s">
        <v>544</v>
      </c>
      <c r="AT205" s="156" t="s">
        <v>641</v>
      </c>
      <c r="AU205" s="156" t="s">
        <v>98</v>
      </c>
      <c r="AY205" s="17" t="s">
        <v>345</v>
      </c>
      <c r="BE205" s="157">
        <f t="shared" si="14"/>
        <v>0</v>
      </c>
      <c r="BF205" s="157">
        <f t="shared" si="15"/>
        <v>0</v>
      </c>
      <c r="BG205" s="157">
        <f t="shared" si="16"/>
        <v>0</v>
      </c>
      <c r="BH205" s="157">
        <f t="shared" si="17"/>
        <v>0</v>
      </c>
      <c r="BI205" s="157">
        <f t="shared" si="18"/>
        <v>0</v>
      </c>
      <c r="BJ205" s="17" t="s">
        <v>98</v>
      </c>
      <c r="BK205" s="158">
        <f t="shared" si="19"/>
        <v>0</v>
      </c>
      <c r="BL205" s="17" t="s">
        <v>453</v>
      </c>
      <c r="BM205" s="156" t="s">
        <v>1251</v>
      </c>
    </row>
    <row r="206" spans="2:65" s="1" customFormat="1" ht="16.5" customHeight="1">
      <c r="B206" s="32"/>
      <c r="C206" s="145" t="s">
        <v>773</v>
      </c>
      <c r="D206" s="145" t="s">
        <v>347</v>
      </c>
      <c r="E206" s="146" t="s">
        <v>4827</v>
      </c>
      <c r="F206" s="147" t="s">
        <v>4828</v>
      </c>
      <c r="G206" s="148" t="s">
        <v>623</v>
      </c>
      <c r="H206" s="149">
        <v>1</v>
      </c>
      <c r="I206" s="150"/>
      <c r="J206" s="149">
        <f t="shared" si="10"/>
        <v>0</v>
      </c>
      <c r="K206" s="151"/>
      <c r="L206" s="32"/>
      <c r="M206" s="152" t="s">
        <v>1</v>
      </c>
      <c r="N206" s="153" t="s">
        <v>42</v>
      </c>
      <c r="P206" s="154">
        <f t="shared" si="11"/>
        <v>0</v>
      </c>
      <c r="Q206" s="154">
        <v>0</v>
      </c>
      <c r="R206" s="154">
        <f t="shared" si="12"/>
        <v>0</v>
      </c>
      <c r="S206" s="154">
        <v>0</v>
      </c>
      <c r="T206" s="155">
        <f t="shared" si="13"/>
        <v>0</v>
      </c>
      <c r="AR206" s="156" t="s">
        <v>453</v>
      </c>
      <c r="AT206" s="156" t="s">
        <v>347</v>
      </c>
      <c r="AU206" s="156" t="s">
        <v>98</v>
      </c>
      <c r="AY206" s="17" t="s">
        <v>345</v>
      </c>
      <c r="BE206" s="157">
        <f t="shared" si="14"/>
        <v>0</v>
      </c>
      <c r="BF206" s="157">
        <f t="shared" si="15"/>
        <v>0</v>
      </c>
      <c r="BG206" s="157">
        <f t="shared" si="16"/>
        <v>0</v>
      </c>
      <c r="BH206" s="157">
        <f t="shared" si="17"/>
        <v>0</v>
      </c>
      <c r="BI206" s="157">
        <f t="shared" si="18"/>
        <v>0</v>
      </c>
      <c r="BJ206" s="17" t="s">
        <v>98</v>
      </c>
      <c r="BK206" s="158">
        <f t="shared" si="19"/>
        <v>0</v>
      </c>
      <c r="BL206" s="17" t="s">
        <v>453</v>
      </c>
      <c r="BM206" s="156" t="s">
        <v>1260</v>
      </c>
    </row>
    <row r="207" spans="2:65" s="1" customFormat="1" ht="37.9" customHeight="1">
      <c r="B207" s="32"/>
      <c r="C207" s="187" t="s">
        <v>777</v>
      </c>
      <c r="D207" s="187" t="s">
        <v>641</v>
      </c>
      <c r="E207" s="188" t="s">
        <v>4829</v>
      </c>
      <c r="F207" s="189" t="s">
        <v>4830</v>
      </c>
      <c r="G207" s="190" t="s">
        <v>623</v>
      </c>
      <c r="H207" s="191">
        <v>1</v>
      </c>
      <c r="I207" s="192"/>
      <c r="J207" s="191">
        <f t="shared" si="10"/>
        <v>0</v>
      </c>
      <c r="K207" s="193"/>
      <c r="L207" s="194"/>
      <c r="M207" s="195" t="s">
        <v>1</v>
      </c>
      <c r="N207" s="196" t="s">
        <v>42</v>
      </c>
      <c r="P207" s="154">
        <f t="shared" si="11"/>
        <v>0</v>
      </c>
      <c r="Q207" s="154">
        <v>7.7999999999999999E-4</v>
      </c>
      <c r="R207" s="154">
        <f t="shared" si="12"/>
        <v>7.7999999999999999E-4</v>
      </c>
      <c r="S207" s="154">
        <v>0</v>
      </c>
      <c r="T207" s="155">
        <f t="shared" si="13"/>
        <v>0</v>
      </c>
      <c r="AR207" s="156" t="s">
        <v>544</v>
      </c>
      <c r="AT207" s="156" t="s">
        <v>641</v>
      </c>
      <c r="AU207" s="156" t="s">
        <v>98</v>
      </c>
      <c r="AY207" s="17" t="s">
        <v>345</v>
      </c>
      <c r="BE207" s="157">
        <f t="shared" si="14"/>
        <v>0</v>
      </c>
      <c r="BF207" s="157">
        <f t="shared" si="15"/>
        <v>0</v>
      </c>
      <c r="BG207" s="157">
        <f t="shared" si="16"/>
        <v>0</v>
      </c>
      <c r="BH207" s="157">
        <f t="shared" si="17"/>
        <v>0</v>
      </c>
      <c r="BI207" s="157">
        <f t="shared" si="18"/>
        <v>0</v>
      </c>
      <c r="BJ207" s="17" t="s">
        <v>98</v>
      </c>
      <c r="BK207" s="158">
        <f t="shared" si="19"/>
        <v>0</v>
      </c>
      <c r="BL207" s="17" t="s">
        <v>453</v>
      </c>
      <c r="BM207" s="156" t="s">
        <v>1268</v>
      </c>
    </row>
    <row r="208" spans="2:65" s="1" customFormat="1" ht="24.2" customHeight="1">
      <c r="B208" s="32"/>
      <c r="C208" s="145" t="s">
        <v>782</v>
      </c>
      <c r="D208" s="145" t="s">
        <v>347</v>
      </c>
      <c r="E208" s="146" t="s">
        <v>4831</v>
      </c>
      <c r="F208" s="147" t="s">
        <v>4832</v>
      </c>
      <c r="G208" s="148" t="s">
        <v>623</v>
      </c>
      <c r="H208" s="149">
        <v>1</v>
      </c>
      <c r="I208" s="150"/>
      <c r="J208" s="149">
        <f t="shared" si="10"/>
        <v>0</v>
      </c>
      <c r="K208" s="151"/>
      <c r="L208" s="32"/>
      <c r="M208" s="152" t="s">
        <v>1</v>
      </c>
      <c r="N208" s="153" t="s">
        <v>42</v>
      </c>
      <c r="P208" s="154">
        <f t="shared" si="11"/>
        <v>0</v>
      </c>
      <c r="Q208" s="154">
        <v>0</v>
      </c>
      <c r="R208" s="154">
        <f t="shared" si="12"/>
        <v>0</v>
      </c>
      <c r="S208" s="154">
        <v>0</v>
      </c>
      <c r="T208" s="155">
        <f t="shared" si="13"/>
        <v>0</v>
      </c>
      <c r="AR208" s="156" t="s">
        <v>453</v>
      </c>
      <c r="AT208" s="156" t="s">
        <v>347</v>
      </c>
      <c r="AU208" s="156" t="s">
        <v>98</v>
      </c>
      <c r="AY208" s="17" t="s">
        <v>345</v>
      </c>
      <c r="BE208" s="157">
        <f t="shared" si="14"/>
        <v>0</v>
      </c>
      <c r="BF208" s="157">
        <f t="shared" si="15"/>
        <v>0</v>
      </c>
      <c r="BG208" s="157">
        <f t="shared" si="16"/>
        <v>0</v>
      </c>
      <c r="BH208" s="157">
        <f t="shared" si="17"/>
        <v>0</v>
      </c>
      <c r="BI208" s="157">
        <f t="shared" si="18"/>
        <v>0</v>
      </c>
      <c r="BJ208" s="17" t="s">
        <v>98</v>
      </c>
      <c r="BK208" s="158">
        <f t="shared" si="19"/>
        <v>0</v>
      </c>
      <c r="BL208" s="17" t="s">
        <v>453</v>
      </c>
      <c r="BM208" s="156" t="s">
        <v>1277</v>
      </c>
    </row>
    <row r="209" spans="2:65" s="1" customFormat="1" ht="24.2" customHeight="1">
      <c r="B209" s="32"/>
      <c r="C209" s="187" t="s">
        <v>788</v>
      </c>
      <c r="D209" s="187" t="s">
        <v>641</v>
      </c>
      <c r="E209" s="188" t="s">
        <v>4833</v>
      </c>
      <c r="F209" s="189" t="s">
        <v>4834</v>
      </c>
      <c r="G209" s="190" t="s">
        <v>623</v>
      </c>
      <c r="H209" s="191">
        <v>1</v>
      </c>
      <c r="I209" s="192"/>
      <c r="J209" s="191">
        <f t="shared" si="10"/>
        <v>0</v>
      </c>
      <c r="K209" s="193"/>
      <c r="L209" s="194"/>
      <c r="M209" s="195" t="s">
        <v>1</v>
      </c>
      <c r="N209" s="196" t="s">
        <v>42</v>
      </c>
      <c r="P209" s="154">
        <f t="shared" si="11"/>
        <v>0</v>
      </c>
      <c r="Q209" s="154">
        <v>4.2000000000000002E-4</v>
      </c>
      <c r="R209" s="154">
        <f t="shared" si="12"/>
        <v>4.2000000000000002E-4</v>
      </c>
      <c r="S209" s="154">
        <v>0</v>
      </c>
      <c r="T209" s="155">
        <f t="shared" si="13"/>
        <v>0</v>
      </c>
      <c r="AR209" s="156" t="s">
        <v>544</v>
      </c>
      <c r="AT209" s="156" t="s">
        <v>641</v>
      </c>
      <c r="AU209" s="156" t="s">
        <v>98</v>
      </c>
      <c r="AY209" s="17" t="s">
        <v>345</v>
      </c>
      <c r="BE209" s="157">
        <f t="shared" si="14"/>
        <v>0</v>
      </c>
      <c r="BF209" s="157">
        <f t="shared" si="15"/>
        <v>0</v>
      </c>
      <c r="BG209" s="157">
        <f t="shared" si="16"/>
        <v>0</v>
      </c>
      <c r="BH209" s="157">
        <f t="shared" si="17"/>
        <v>0</v>
      </c>
      <c r="BI209" s="157">
        <f t="shared" si="18"/>
        <v>0</v>
      </c>
      <c r="BJ209" s="17" t="s">
        <v>98</v>
      </c>
      <c r="BK209" s="158">
        <f t="shared" si="19"/>
        <v>0</v>
      </c>
      <c r="BL209" s="17" t="s">
        <v>453</v>
      </c>
      <c r="BM209" s="156" t="s">
        <v>1293</v>
      </c>
    </row>
    <row r="210" spans="2:65" s="1" customFormat="1" ht="21.75" customHeight="1">
      <c r="B210" s="32"/>
      <c r="C210" s="145" t="s">
        <v>793</v>
      </c>
      <c r="D210" s="145" t="s">
        <v>347</v>
      </c>
      <c r="E210" s="146" t="s">
        <v>4835</v>
      </c>
      <c r="F210" s="147" t="s">
        <v>4836</v>
      </c>
      <c r="G210" s="148" t="s">
        <v>623</v>
      </c>
      <c r="H210" s="149">
        <v>1</v>
      </c>
      <c r="I210" s="150"/>
      <c r="J210" s="149">
        <f t="shared" si="10"/>
        <v>0</v>
      </c>
      <c r="K210" s="151"/>
      <c r="L210" s="32"/>
      <c r="M210" s="152" t="s">
        <v>1</v>
      </c>
      <c r="N210" s="153" t="s">
        <v>42</v>
      </c>
      <c r="P210" s="154">
        <f t="shared" si="11"/>
        <v>0</v>
      </c>
      <c r="Q210" s="154">
        <v>0</v>
      </c>
      <c r="R210" s="154">
        <f t="shared" si="12"/>
        <v>0</v>
      </c>
      <c r="S210" s="154">
        <v>0</v>
      </c>
      <c r="T210" s="155">
        <f t="shared" si="13"/>
        <v>0</v>
      </c>
      <c r="AR210" s="156" t="s">
        <v>453</v>
      </c>
      <c r="AT210" s="156" t="s">
        <v>347</v>
      </c>
      <c r="AU210" s="156" t="s">
        <v>98</v>
      </c>
      <c r="AY210" s="17" t="s">
        <v>345</v>
      </c>
      <c r="BE210" s="157">
        <f t="shared" si="14"/>
        <v>0</v>
      </c>
      <c r="BF210" s="157">
        <f t="shared" si="15"/>
        <v>0</v>
      </c>
      <c r="BG210" s="157">
        <f t="shared" si="16"/>
        <v>0</v>
      </c>
      <c r="BH210" s="157">
        <f t="shared" si="17"/>
        <v>0</v>
      </c>
      <c r="BI210" s="157">
        <f t="shared" si="18"/>
        <v>0</v>
      </c>
      <c r="BJ210" s="17" t="s">
        <v>98</v>
      </c>
      <c r="BK210" s="158">
        <f t="shared" si="19"/>
        <v>0</v>
      </c>
      <c r="BL210" s="17" t="s">
        <v>453</v>
      </c>
      <c r="BM210" s="156" t="s">
        <v>1301</v>
      </c>
    </row>
    <row r="211" spans="2:65" s="1" customFormat="1" ht="24.2" customHeight="1">
      <c r="B211" s="32"/>
      <c r="C211" s="187" t="s">
        <v>797</v>
      </c>
      <c r="D211" s="187" t="s">
        <v>641</v>
      </c>
      <c r="E211" s="188" t="s">
        <v>4837</v>
      </c>
      <c r="F211" s="189" t="s">
        <v>4838</v>
      </c>
      <c r="G211" s="190" t="s">
        <v>623</v>
      </c>
      <c r="H211" s="191">
        <v>1</v>
      </c>
      <c r="I211" s="192"/>
      <c r="J211" s="191">
        <f t="shared" si="10"/>
        <v>0</v>
      </c>
      <c r="K211" s="193"/>
      <c r="L211" s="194"/>
      <c r="M211" s="195" t="s">
        <v>1</v>
      </c>
      <c r="N211" s="196" t="s">
        <v>42</v>
      </c>
      <c r="P211" s="154">
        <f t="shared" si="11"/>
        <v>0</v>
      </c>
      <c r="Q211" s="154">
        <v>4.3E-3</v>
      </c>
      <c r="R211" s="154">
        <f t="shared" si="12"/>
        <v>4.3E-3</v>
      </c>
      <c r="S211" s="154">
        <v>0</v>
      </c>
      <c r="T211" s="155">
        <f t="shared" si="13"/>
        <v>0</v>
      </c>
      <c r="AR211" s="156" t="s">
        <v>544</v>
      </c>
      <c r="AT211" s="156" t="s">
        <v>641</v>
      </c>
      <c r="AU211" s="156" t="s">
        <v>98</v>
      </c>
      <c r="AY211" s="17" t="s">
        <v>345</v>
      </c>
      <c r="BE211" s="157">
        <f t="shared" si="14"/>
        <v>0</v>
      </c>
      <c r="BF211" s="157">
        <f t="shared" si="15"/>
        <v>0</v>
      </c>
      <c r="BG211" s="157">
        <f t="shared" si="16"/>
        <v>0</v>
      </c>
      <c r="BH211" s="157">
        <f t="shared" si="17"/>
        <v>0</v>
      </c>
      <c r="BI211" s="157">
        <f t="shared" si="18"/>
        <v>0</v>
      </c>
      <c r="BJ211" s="17" t="s">
        <v>98</v>
      </c>
      <c r="BK211" s="158">
        <f t="shared" si="19"/>
        <v>0</v>
      </c>
      <c r="BL211" s="17" t="s">
        <v>453</v>
      </c>
      <c r="BM211" s="156" t="s">
        <v>1313</v>
      </c>
    </row>
    <row r="212" spans="2:65" s="1" customFormat="1" ht="21.75" customHeight="1">
      <c r="B212" s="32"/>
      <c r="C212" s="145" t="s">
        <v>803</v>
      </c>
      <c r="D212" s="145" t="s">
        <v>347</v>
      </c>
      <c r="E212" s="146" t="s">
        <v>4839</v>
      </c>
      <c r="F212" s="147" t="s">
        <v>4840</v>
      </c>
      <c r="G212" s="148" t="s">
        <v>623</v>
      </c>
      <c r="H212" s="149">
        <v>1</v>
      </c>
      <c r="I212" s="150"/>
      <c r="J212" s="149">
        <f t="shared" si="10"/>
        <v>0</v>
      </c>
      <c r="K212" s="151"/>
      <c r="L212" s="32"/>
      <c r="M212" s="152" t="s">
        <v>1</v>
      </c>
      <c r="N212" s="153" t="s">
        <v>42</v>
      </c>
      <c r="P212" s="154">
        <f t="shared" si="11"/>
        <v>0</v>
      </c>
      <c r="Q212" s="154">
        <v>0</v>
      </c>
      <c r="R212" s="154">
        <f t="shared" si="12"/>
        <v>0</v>
      </c>
      <c r="S212" s="154">
        <v>0</v>
      </c>
      <c r="T212" s="155">
        <f t="shared" si="13"/>
        <v>0</v>
      </c>
      <c r="AR212" s="156" t="s">
        <v>453</v>
      </c>
      <c r="AT212" s="156" t="s">
        <v>347</v>
      </c>
      <c r="AU212" s="156" t="s">
        <v>98</v>
      </c>
      <c r="AY212" s="17" t="s">
        <v>345</v>
      </c>
      <c r="BE212" s="157">
        <f t="shared" si="14"/>
        <v>0</v>
      </c>
      <c r="BF212" s="157">
        <f t="shared" si="15"/>
        <v>0</v>
      </c>
      <c r="BG212" s="157">
        <f t="shared" si="16"/>
        <v>0</v>
      </c>
      <c r="BH212" s="157">
        <f t="shared" si="17"/>
        <v>0</v>
      </c>
      <c r="BI212" s="157">
        <f t="shared" si="18"/>
        <v>0</v>
      </c>
      <c r="BJ212" s="17" t="s">
        <v>98</v>
      </c>
      <c r="BK212" s="158">
        <f t="shared" si="19"/>
        <v>0</v>
      </c>
      <c r="BL212" s="17" t="s">
        <v>453</v>
      </c>
      <c r="BM212" s="156" t="s">
        <v>1325</v>
      </c>
    </row>
    <row r="213" spans="2:65" s="1" customFormat="1" ht="24.2" customHeight="1">
      <c r="B213" s="32"/>
      <c r="C213" s="187" t="s">
        <v>811</v>
      </c>
      <c r="D213" s="187" t="s">
        <v>641</v>
      </c>
      <c r="E213" s="188" t="s">
        <v>4841</v>
      </c>
      <c r="F213" s="189" t="s">
        <v>4842</v>
      </c>
      <c r="G213" s="190" t="s">
        <v>623</v>
      </c>
      <c r="H213" s="191">
        <v>1</v>
      </c>
      <c r="I213" s="192"/>
      <c r="J213" s="191">
        <f t="shared" si="10"/>
        <v>0</v>
      </c>
      <c r="K213" s="193"/>
      <c r="L213" s="194"/>
      <c r="M213" s="195" t="s">
        <v>1</v>
      </c>
      <c r="N213" s="196" t="s">
        <v>42</v>
      </c>
      <c r="P213" s="154">
        <f t="shared" si="11"/>
        <v>0</v>
      </c>
      <c r="Q213" s="154">
        <v>5.0000000000000001E-3</v>
      </c>
      <c r="R213" s="154">
        <f t="shared" si="12"/>
        <v>5.0000000000000001E-3</v>
      </c>
      <c r="S213" s="154">
        <v>0</v>
      </c>
      <c r="T213" s="155">
        <f t="shared" si="13"/>
        <v>0</v>
      </c>
      <c r="AR213" s="156" t="s">
        <v>544</v>
      </c>
      <c r="AT213" s="156" t="s">
        <v>641</v>
      </c>
      <c r="AU213" s="156" t="s">
        <v>98</v>
      </c>
      <c r="AY213" s="17" t="s">
        <v>345</v>
      </c>
      <c r="BE213" s="157">
        <f t="shared" si="14"/>
        <v>0</v>
      </c>
      <c r="BF213" s="157">
        <f t="shared" si="15"/>
        <v>0</v>
      </c>
      <c r="BG213" s="157">
        <f t="shared" si="16"/>
        <v>0</v>
      </c>
      <c r="BH213" s="157">
        <f t="shared" si="17"/>
        <v>0</v>
      </c>
      <c r="BI213" s="157">
        <f t="shared" si="18"/>
        <v>0</v>
      </c>
      <c r="BJ213" s="17" t="s">
        <v>98</v>
      </c>
      <c r="BK213" s="158">
        <f t="shared" si="19"/>
        <v>0</v>
      </c>
      <c r="BL213" s="17" t="s">
        <v>453</v>
      </c>
      <c r="BM213" s="156" t="s">
        <v>1337</v>
      </c>
    </row>
    <row r="214" spans="2:65" s="1" customFormat="1" ht="21.75" customHeight="1">
      <c r="B214" s="32"/>
      <c r="C214" s="145" t="s">
        <v>817</v>
      </c>
      <c r="D214" s="145" t="s">
        <v>347</v>
      </c>
      <c r="E214" s="146" t="s">
        <v>4843</v>
      </c>
      <c r="F214" s="147" t="s">
        <v>4844</v>
      </c>
      <c r="G214" s="148" t="s">
        <v>623</v>
      </c>
      <c r="H214" s="149">
        <v>6</v>
      </c>
      <c r="I214" s="150"/>
      <c r="J214" s="149">
        <f t="shared" si="10"/>
        <v>0</v>
      </c>
      <c r="K214" s="151"/>
      <c r="L214" s="32"/>
      <c r="M214" s="152" t="s">
        <v>1</v>
      </c>
      <c r="N214" s="153" t="s">
        <v>42</v>
      </c>
      <c r="P214" s="154">
        <f t="shared" si="11"/>
        <v>0</v>
      </c>
      <c r="Q214" s="154">
        <v>0</v>
      </c>
      <c r="R214" s="154">
        <f t="shared" si="12"/>
        <v>0</v>
      </c>
      <c r="S214" s="154">
        <v>0</v>
      </c>
      <c r="T214" s="155">
        <f t="shared" si="13"/>
        <v>0</v>
      </c>
      <c r="AR214" s="156" t="s">
        <v>453</v>
      </c>
      <c r="AT214" s="156" t="s">
        <v>347</v>
      </c>
      <c r="AU214" s="156" t="s">
        <v>98</v>
      </c>
      <c r="AY214" s="17" t="s">
        <v>345</v>
      </c>
      <c r="BE214" s="157">
        <f t="shared" si="14"/>
        <v>0</v>
      </c>
      <c r="BF214" s="157">
        <f t="shared" si="15"/>
        <v>0</v>
      </c>
      <c r="BG214" s="157">
        <f t="shared" si="16"/>
        <v>0</v>
      </c>
      <c r="BH214" s="157">
        <f t="shared" si="17"/>
        <v>0</v>
      </c>
      <c r="BI214" s="157">
        <f t="shared" si="18"/>
        <v>0</v>
      </c>
      <c r="BJ214" s="17" t="s">
        <v>98</v>
      </c>
      <c r="BK214" s="158">
        <f t="shared" si="19"/>
        <v>0</v>
      </c>
      <c r="BL214" s="17" t="s">
        <v>453</v>
      </c>
      <c r="BM214" s="156" t="s">
        <v>1349</v>
      </c>
    </row>
    <row r="215" spans="2:65" s="1" customFormat="1" ht="16.5" customHeight="1">
      <c r="B215" s="32"/>
      <c r="C215" s="187" t="s">
        <v>821</v>
      </c>
      <c r="D215" s="187" t="s">
        <v>641</v>
      </c>
      <c r="E215" s="188" t="s">
        <v>4845</v>
      </c>
      <c r="F215" s="189" t="s">
        <v>4846</v>
      </c>
      <c r="G215" s="190" t="s">
        <v>623</v>
      </c>
      <c r="H215" s="191">
        <v>6</v>
      </c>
      <c r="I215" s="192"/>
      <c r="J215" s="191">
        <f t="shared" si="10"/>
        <v>0</v>
      </c>
      <c r="K215" s="193"/>
      <c r="L215" s="194"/>
      <c r="M215" s="195" t="s">
        <v>1</v>
      </c>
      <c r="N215" s="196" t="s">
        <v>42</v>
      </c>
      <c r="P215" s="154">
        <f t="shared" si="11"/>
        <v>0</v>
      </c>
      <c r="Q215" s="154">
        <v>1.6E-2</v>
      </c>
      <c r="R215" s="154">
        <f t="shared" si="12"/>
        <v>9.6000000000000002E-2</v>
      </c>
      <c r="S215" s="154">
        <v>0</v>
      </c>
      <c r="T215" s="155">
        <f t="shared" si="13"/>
        <v>0</v>
      </c>
      <c r="AR215" s="156" t="s">
        <v>544</v>
      </c>
      <c r="AT215" s="156" t="s">
        <v>641</v>
      </c>
      <c r="AU215" s="156" t="s">
        <v>98</v>
      </c>
      <c r="AY215" s="17" t="s">
        <v>345</v>
      </c>
      <c r="BE215" s="157">
        <f t="shared" si="14"/>
        <v>0</v>
      </c>
      <c r="BF215" s="157">
        <f t="shared" si="15"/>
        <v>0</v>
      </c>
      <c r="BG215" s="157">
        <f t="shared" si="16"/>
        <v>0</v>
      </c>
      <c r="BH215" s="157">
        <f t="shared" si="17"/>
        <v>0</v>
      </c>
      <c r="BI215" s="157">
        <f t="shared" si="18"/>
        <v>0</v>
      </c>
      <c r="BJ215" s="17" t="s">
        <v>98</v>
      </c>
      <c r="BK215" s="158">
        <f t="shared" si="19"/>
        <v>0</v>
      </c>
      <c r="BL215" s="17" t="s">
        <v>453</v>
      </c>
      <c r="BM215" s="156" t="s">
        <v>1367</v>
      </c>
    </row>
    <row r="216" spans="2:65" s="1" customFormat="1" ht="24.2" customHeight="1">
      <c r="B216" s="32"/>
      <c r="C216" s="145" t="s">
        <v>825</v>
      </c>
      <c r="D216" s="145" t="s">
        <v>347</v>
      </c>
      <c r="E216" s="146" t="s">
        <v>4847</v>
      </c>
      <c r="F216" s="147" t="s">
        <v>4848</v>
      </c>
      <c r="G216" s="148" t="s">
        <v>623</v>
      </c>
      <c r="H216" s="149">
        <v>1</v>
      </c>
      <c r="I216" s="150"/>
      <c r="J216" s="149">
        <f t="shared" si="10"/>
        <v>0</v>
      </c>
      <c r="K216" s="151"/>
      <c r="L216" s="32"/>
      <c r="M216" s="152" t="s">
        <v>1</v>
      </c>
      <c r="N216" s="153" t="s">
        <v>42</v>
      </c>
      <c r="P216" s="154">
        <f t="shared" si="11"/>
        <v>0</v>
      </c>
      <c r="Q216" s="154">
        <v>0</v>
      </c>
      <c r="R216" s="154">
        <f t="shared" si="12"/>
        <v>0</v>
      </c>
      <c r="S216" s="154">
        <v>0</v>
      </c>
      <c r="T216" s="155">
        <f t="shared" si="13"/>
        <v>0</v>
      </c>
      <c r="AR216" s="156" t="s">
        <v>453</v>
      </c>
      <c r="AT216" s="156" t="s">
        <v>347</v>
      </c>
      <c r="AU216" s="156" t="s">
        <v>98</v>
      </c>
      <c r="AY216" s="17" t="s">
        <v>345</v>
      </c>
      <c r="BE216" s="157">
        <f t="shared" si="14"/>
        <v>0</v>
      </c>
      <c r="BF216" s="157">
        <f t="shared" si="15"/>
        <v>0</v>
      </c>
      <c r="BG216" s="157">
        <f t="shared" si="16"/>
        <v>0</v>
      </c>
      <c r="BH216" s="157">
        <f t="shared" si="17"/>
        <v>0</v>
      </c>
      <c r="BI216" s="157">
        <f t="shared" si="18"/>
        <v>0</v>
      </c>
      <c r="BJ216" s="17" t="s">
        <v>98</v>
      </c>
      <c r="BK216" s="158">
        <f t="shared" si="19"/>
        <v>0</v>
      </c>
      <c r="BL216" s="17" t="s">
        <v>453</v>
      </c>
      <c r="BM216" s="156" t="s">
        <v>1377</v>
      </c>
    </row>
    <row r="217" spans="2:65" s="1" customFormat="1" ht="24.2" customHeight="1">
      <c r="B217" s="32"/>
      <c r="C217" s="187" t="s">
        <v>830</v>
      </c>
      <c r="D217" s="187" t="s">
        <v>641</v>
      </c>
      <c r="E217" s="188" t="s">
        <v>4849</v>
      </c>
      <c r="F217" s="189" t="s">
        <v>4850</v>
      </c>
      <c r="G217" s="190" t="s">
        <v>623</v>
      </c>
      <c r="H217" s="191">
        <v>1</v>
      </c>
      <c r="I217" s="192"/>
      <c r="J217" s="191">
        <f t="shared" si="10"/>
        <v>0</v>
      </c>
      <c r="K217" s="193"/>
      <c r="L217" s="194"/>
      <c r="M217" s="195" t="s">
        <v>1</v>
      </c>
      <c r="N217" s="196" t="s">
        <v>42</v>
      </c>
      <c r="P217" s="154">
        <f t="shared" si="11"/>
        <v>0</v>
      </c>
      <c r="Q217" s="154">
        <v>3.7999999999999999E-2</v>
      </c>
      <c r="R217" s="154">
        <f t="shared" si="12"/>
        <v>3.7999999999999999E-2</v>
      </c>
      <c r="S217" s="154">
        <v>0</v>
      </c>
      <c r="T217" s="155">
        <f t="shared" si="13"/>
        <v>0</v>
      </c>
      <c r="AR217" s="156" t="s">
        <v>544</v>
      </c>
      <c r="AT217" s="156" t="s">
        <v>641</v>
      </c>
      <c r="AU217" s="156" t="s">
        <v>98</v>
      </c>
      <c r="AY217" s="17" t="s">
        <v>345</v>
      </c>
      <c r="BE217" s="157">
        <f t="shared" si="14"/>
        <v>0</v>
      </c>
      <c r="BF217" s="157">
        <f t="shared" si="15"/>
        <v>0</v>
      </c>
      <c r="BG217" s="157">
        <f t="shared" si="16"/>
        <v>0</v>
      </c>
      <c r="BH217" s="157">
        <f t="shared" si="17"/>
        <v>0</v>
      </c>
      <c r="BI217" s="157">
        <f t="shared" si="18"/>
        <v>0</v>
      </c>
      <c r="BJ217" s="17" t="s">
        <v>98</v>
      </c>
      <c r="BK217" s="158">
        <f t="shared" si="19"/>
        <v>0</v>
      </c>
      <c r="BL217" s="17" t="s">
        <v>453</v>
      </c>
      <c r="BM217" s="156" t="s">
        <v>1391</v>
      </c>
    </row>
    <row r="218" spans="2:65" s="1" customFormat="1" ht="24.2" customHeight="1">
      <c r="B218" s="32"/>
      <c r="C218" s="187" t="s">
        <v>834</v>
      </c>
      <c r="D218" s="187" t="s">
        <v>641</v>
      </c>
      <c r="E218" s="188" t="s">
        <v>4851</v>
      </c>
      <c r="F218" s="189" t="s">
        <v>4852</v>
      </c>
      <c r="G218" s="190" t="s">
        <v>623</v>
      </c>
      <c r="H218" s="191">
        <v>1</v>
      </c>
      <c r="I218" s="192"/>
      <c r="J218" s="191">
        <f t="shared" si="10"/>
        <v>0</v>
      </c>
      <c r="K218" s="193"/>
      <c r="L218" s="194"/>
      <c r="M218" s="195" t="s">
        <v>1</v>
      </c>
      <c r="N218" s="196" t="s">
        <v>42</v>
      </c>
      <c r="P218" s="154">
        <f t="shared" si="11"/>
        <v>0</v>
      </c>
      <c r="Q218" s="154">
        <v>3.7999999999999999E-2</v>
      </c>
      <c r="R218" s="154">
        <f t="shared" si="12"/>
        <v>3.7999999999999999E-2</v>
      </c>
      <c r="S218" s="154">
        <v>0</v>
      </c>
      <c r="T218" s="155">
        <f t="shared" si="13"/>
        <v>0</v>
      </c>
      <c r="AR218" s="156" t="s">
        <v>544</v>
      </c>
      <c r="AT218" s="156" t="s">
        <v>641</v>
      </c>
      <c r="AU218" s="156" t="s">
        <v>98</v>
      </c>
      <c r="AY218" s="17" t="s">
        <v>345</v>
      </c>
      <c r="BE218" s="157">
        <f t="shared" si="14"/>
        <v>0</v>
      </c>
      <c r="BF218" s="157">
        <f t="shared" si="15"/>
        <v>0</v>
      </c>
      <c r="BG218" s="157">
        <f t="shared" si="16"/>
        <v>0</v>
      </c>
      <c r="BH218" s="157">
        <f t="shared" si="17"/>
        <v>0</v>
      </c>
      <c r="BI218" s="157">
        <f t="shared" si="18"/>
        <v>0</v>
      </c>
      <c r="BJ218" s="17" t="s">
        <v>98</v>
      </c>
      <c r="BK218" s="158">
        <f t="shared" si="19"/>
        <v>0</v>
      </c>
      <c r="BL218" s="17" t="s">
        <v>453</v>
      </c>
      <c r="BM218" s="156" t="s">
        <v>1400</v>
      </c>
    </row>
    <row r="219" spans="2:65" s="1" customFormat="1" ht="24.2" customHeight="1">
      <c r="B219" s="32"/>
      <c r="C219" s="187" t="s">
        <v>838</v>
      </c>
      <c r="D219" s="187" t="s">
        <v>641</v>
      </c>
      <c r="E219" s="188" t="s">
        <v>4853</v>
      </c>
      <c r="F219" s="189" t="s">
        <v>4854</v>
      </c>
      <c r="G219" s="190" t="s">
        <v>623</v>
      </c>
      <c r="H219" s="191">
        <v>1</v>
      </c>
      <c r="I219" s="192"/>
      <c r="J219" s="191">
        <f t="shared" si="10"/>
        <v>0</v>
      </c>
      <c r="K219" s="193"/>
      <c r="L219" s="194"/>
      <c r="M219" s="195" t="s">
        <v>1</v>
      </c>
      <c r="N219" s="196" t="s">
        <v>42</v>
      </c>
      <c r="P219" s="154">
        <f t="shared" si="11"/>
        <v>0</v>
      </c>
      <c r="Q219" s="154">
        <v>3.7999999999999999E-2</v>
      </c>
      <c r="R219" s="154">
        <f t="shared" si="12"/>
        <v>3.7999999999999999E-2</v>
      </c>
      <c r="S219" s="154">
        <v>0</v>
      </c>
      <c r="T219" s="155">
        <f t="shared" si="13"/>
        <v>0</v>
      </c>
      <c r="AR219" s="156" t="s">
        <v>544</v>
      </c>
      <c r="AT219" s="156" t="s">
        <v>641</v>
      </c>
      <c r="AU219" s="156" t="s">
        <v>98</v>
      </c>
      <c r="AY219" s="17" t="s">
        <v>345</v>
      </c>
      <c r="BE219" s="157">
        <f t="shared" si="14"/>
        <v>0</v>
      </c>
      <c r="BF219" s="157">
        <f t="shared" si="15"/>
        <v>0</v>
      </c>
      <c r="BG219" s="157">
        <f t="shared" si="16"/>
        <v>0</v>
      </c>
      <c r="BH219" s="157">
        <f t="shared" si="17"/>
        <v>0</v>
      </c>
      <c r="BI219" s="157">
        <f t="shared" si="18"/>
        <v>0</v>
      </c>
      <c r="BJ219" s="17" t="s">
        <v>98</v>
      </c>
      <c r="BK219" s="158">
        <f t="shared" si="19"/>
        <v>0</v>
      </c>
      <c r="BL219" s="17" t="s">
        <v>453</v>
      </c>
      <c r="BM219" s="156" t="s">
        <v>1414</v>
      </c>
    </row>
    <row r="220" spans="2:65" s="1" customFormat="1" ht="24.2" customHeight="1">
      <c r="B220" s="32"/>
      <c r="C220" s="187" t="s">
        <v>842</v>
      </c>
      <c r="D220" s="187" t="s">
        <v>641</v>
      </c>
      <c r="E220" s="188" t="s">
        <v>4855</v>
      </c>
      <c r="F220" s="189" t="s">
        <v>4856</v>
      </c>
      <c r="G220" s="190" t="s">
        <v>623</v>
      </c>
      <c r="H220" s="191">
        <v>2</v>
      </c>
      <c r="I220" s="192"/>
      <c r="J220" s="191">
        <f t="shared" si="10"/>
        <v>0</v>
      </c>
      <c r="K220" s="193"/>
      <c r="L220" s="194"/>
      <c r="M220" s="195" t="s">
        <v>1</v>
      </c>
      <c r="N220" s="196" t="s">
        <v>42</v>
      </c>
      <c r="P220" s="154">
        <f t="shared" si="11"/>
        <v>0</v>
      </c>
      <c r="Q220" s="154">
        <v>3.7999999999999999E-2</v>
      </c>
      <c r="R220" s="154">
        <f t="shared" si="12"/>
        <v>7.5999999999999998E-2</v>
      </c>
      <c r="S220" s="154">
        <v>0</v>
      </c>
      <c r="T220" s="155">
        <f t="shared" si="13"/>
        <v>0</v>
      </c>
      <c r="AR220" s="156" t="s">
        <v>544</v>
      </c>
      <c r="AT220" s="156" t="s">
        <v>641</v>
      </c>
      <c r="AU220" s="156" t="s">
        <v>98</v>
      </c>
      <c r="AY220" s="17" t="s">
        <v>345</v>
      </c>
      <c r="BE220" s="157">
        <f t="shared" si="14"/>
        <v>0</v>
      </c>
      <c r="BF220" s="157">
        <f t="shared" si="15"/>
        <v>0</v>
      </c>
      <c r="BG220" s="157">
        <f t="shared" si="16"/>
        <v>0</v>
      </c>
      <c r="BH220" s="157">
        <f t="shared" si="17"/>
        <v>0</v>
      </c>
      <c r="BI220" s="157">
        <f t="shared" si="18"/>
        <v>0</v>
      </c>
      <c r="BJ220" s="17" t="s">
        <v>98</v>
      </c>
      <c r="BK220" s="158">
        <f t="shared" si="19"/>
        <v>0</v>
      </c>
      <c r="BL220" s="17" t="s">
        <v>453</v>
      </c>
      <c r="BM220" s="156" t="s">
        <v>1424</v>
      </c>
    </row>
    <row r="221" spans="2:65" s="1" customFormat="1" ht="24.2" customHeight="1">
      <c r="B221" s="32"/>
      <c r="C221" s="187" t="s">
        <v>880</v>
      </c>
      <c r="D221" s="187" t="s">
        <v>641</v>
      </c>
      <c r="E221" s="188" t="s">
        <v>4857</v>
      </c>
      <c r="F221" s="189" t="s">
        <v>4858</v>
      </c>
      <c r="G221" s="190" t="s">
        <v>623</v>
      </c>
      <c r="H221" s="191">
        <v>2</v>
      </c>
      <c r="I221" s="192"/>
      <c r="J221" s="191">
        <f t="shared" si="10"/>
        <v>0</v>
      </c>
      <c r="K221" s="193"/>
      <c r="L221" s="194"/>
      <c r="M221" s="195" t="s">
        <v>1</v>
      </c>
      <c r="N221" s="196" t="s">
        <v>42</v>
      </c>
      <c r="P221" s="154">
        <f t="shared" si="11"/>
        <v>0</v>
      </c>
      <c r="Q221" s="154">
        <v>3.7999999999999999E-2</v>
      </c>
      <c r="R221" s="154">
        <f t="shared" si="12"/>
        <v>7.5999999999999998E-2</v>
      </c>
      <c r="S221" s="154">
        <v>0</v>
      </c>
      <c r="T221" s="155">
        <f t="shared" si="13"/>
        <v>0</v>
      </c>
      <c r="AR221" s="156" t="s">
        <v>544</v>
      </c>
      <c r="AT221" s="156" t="s">
        <v>641</v>
      </c>
      <c r="AU221" s="156" t="s">
        <v>98</v>
      </c>
      <c r="AY221" s="17" t="s">
        <v>345</v>
      </c>
      <c r="BE221" s="157">
        <f t="shared" si="14"/>
        <v>0</v>
      </c>
      <c r="BF221" s="157">
        <f t="shared" si="15"/>
        <v>0</v>
      </c>
      <c r="BG221" s="157">
        <f t="shared" si="16"/>
        <v>0</v>
      </c>
      <c r="BH221" s="157">
        <f t="shared" si="17"/>
        <v>0</v>
      </c>
      <c r="BI221" s="157">
        <f t="shared" si="18"/>
        <v>0</v>
      </c>
      <c r="BJ221" s="17" t="s">
        <v>98</v>
      </c>
      <c r="BK221" s="158">
        <f t="shared" si="19"/>
        <v>0</v>
      </c>
      <c r="BL221" s="17" t="s">
        <v>453</v>
      </c>
      <c r="BM221" s="156" t="s">
        <v>1435</v>
      </c>
    </row>
    <row r="222" spans="2:65" s="1" customFormat="1" ht="24.2" customHeight="1">
      <c r="B222" s="32"/>
      <c r="C222" s="187" t="s">
        <v>885</v>
      </c>
      <c r="D222" s="187" t="s">
        <v>641</v>
      </c>
      <c r="E222" s="188" t="s">
        <v>4859</v>
      </c>
      <c r="F222" s="189" t="s">
        <v>4860</v>
      </c>
      <c r="G222" s="190" t="s">
        <v>623</v>
      </c>
      <c r="H222" s="191">
        <v>2</v>
      </c>
      <c r="I222" s="192"/>
      <c r="J222" s="191">
        <f t="shared" si="10"/>
        <v>0</v>
      </c>
      <c r="K222" s="193"/>
      <c r="L222" s="194"/>
      <c r="M222" s="195" t="s">
        <v>1</v>
      </c>
      <c r="N222" s="196" t="s">
        <v>42</v>
      </c>
      <c r="P222" s="154">
        <f t="shared" si="11"/>
        <v>0</v>
      </c>
      <c r="Q222" s="154">
        <v>3.7999999999999999E-2</v>
      </c>
      <c r="R222" s="154">
        <f t="shared" si="12"/>
        <v>7.5999999999999998E-2</v>
      </c>
      <c r="S222" s="154">
        <v>0</v>
      </c>
      <c r="T222" s="155">
        <f t="shared" si="13"/>
        <v>0</v>
      </c>
      <c r="AR222" s="156" t="s">
        <v>544</v>
      </c>
      <c r="AT222" s="156" t="s">
        <v>641</v>
      </c>
      <c r="AU222" s="156" t="s">
        <v>98</v>
      </c>
      <c r="AY222" s="17" t="s">
        <v>345</v>
      </c>
      <c r="BE222" s="157">
        <f t="shared" si="14"/>
        <v>0</v>
      </c>
      <c r="BF222" s="157">
        <f t="shared" si="15"/>
        <v>0</v>
      </c>
      <c r="BG222" s="157">
        <f t="shared" si="16"/>
        <v>0</v>
      </c>
      <c r="BH222" s="157">
        <f t="shared" si="17"/>
        <v>0</v>
      </c>
      <c r="BI222" s="157">
        <f t="shared" si="18"/>
        <v>0</v>
      </c>
      <c r="BJ222" s="17" t="s">
        <v>98</v>
      </c>
      <c r="BK222" s="158">
        <f t="shared" si="19"/>
        <v>0</v>
      </c>
      <c r="BL222" s="17" t="s">
        <v>453</v>
      </c>
      <c r="BM222" s="156" t="s">
        <v>1443</v>
      </c>
    </row>
    <row r="223" spans="2:65" s="1" customFormat="1" ht="24.2" customHeight="1">
      <c r="B223" s="32"/>
      <c r="C223" s="187" t="s">
        <v>890</v>
      </c>
      <c r="D223" s="187" t="s">
        <v>641</v>
      </c>
      <c r="E223" s="188" t="s">
        <v>4861</v>
      </c>
      <c r="F223" s="189" t="s">
        <v>4862</v>
      </c>
      <c r="G223" s="190" t="s">
        <v>623</v>
      </c>
      <c r="H223" s="191">
        <v>2</v>
      </c>
      <c r="I223" s="192"/>
      <c r="J223" s="191">
        <f t="shared" si="10"/>
        <v>0</v>
      </c>
      <c r="K223" s="193"/>
      <c r="L223" s="194"/>
      <c r="M223" s="195" t="s">
        <v>1</v>
      </c>
      <c r="N223" s="196" t="s">
        <v>42</v>
      </c>
      <c r="P223" s="154">
        <f t="shared" si="11"/>
        <v>0</v>
      </c>
      <c r="Q223" s="154">
        <v>3.7999999999999999E-2</v>
      </c>
      <c r="R223" s="154">
        <f t="shared" si="12"/>
        <v>7.5999999999999998E-2</v>
      </c>
      <c r="S223" s="154">
        <v>0</v>
      </c>
      <c r="T223" s="155">
        <f t="shared" si="13"/>
        <v>0</v>
      </c>
      <c r="AR223" s="156" t="s">
        <v>544</v>
      </c>
      <c r="AT223" s="156" t="s">
        <v>641</v>
      </c>
      <c r="AU223" s="156" t="s">
        <v>98</v>
      </c>
      <c r="AY223" s="17" t="s">
        <v>345</v>
      </c>
      <c r="BE223" s="157">
        <f t="shared" si="14"/>
        <v>0</v>
      </c>
      <c r="BF223" s="157">
        <f t="shared" si="15"/>
        <v>0</v>
      </c>
      <c r="BG223" s="157">
        <f t="shared" si="16"/>
        <v>0</v>
      </c>
      <c r="BH223" s="157">
        <f t="shared" si="17"/>
        <v>0</v>
      </c>
      <c r="BI223" s="157">
        <f t="shared" si="18"/>
        <v>0</v>
      </c>
      <c r="BJ223" s="17" t="s">
        <v>98</v>
      </c>
      <c r="BK223" s="158">
        <f t="shared" si="19"/>
        <v>0</v>
      </c>
      <c r="BL223" s="17" t="s">
        <v>453</v>
      </c>
      <c r="BM223" s="156" t="s">
        <v>1450</v>
      </c>
    </row>
    <row r="224" spans="2:65" s="1" customFormat="1" ht="33" customHeight="1">
      <c r="B224" s="32"/>
      <c r="C224" s="145" t="s">
        <v>896</v>
      </c>
      <c r="D224" s="145" t="s">
        <v>347</v>
      </c>
      <c r="E224" s="146" t="s">
        <v>4863</v>
      </c>
      <c r="F224" s="147" t="s">
        <v>2925</v>
      </c>
      <c r="G224" s="148" t="s">
        <v>2069</v>
      </c>
      <c r="H224" s="150"/>
      <c r="I224" s="150"/>
      <c r="J224" s="149">
        <f t="shared" si="10"/>
        <v>0</v>
      </c>
      <c r="K224" s="151"/>
      <c r="L224" s="32"/>
      <c r="M224" s="152" t="s">
        <v>1</v>
      </c>
      <c r="N224" s="153" t="s">
        <v>42</v>
      </c>
      <c r="P224" s="154">
        <f t="shared" si="11"/>
        <v>0</v>
      </c>
      <c r="Q224" s="154">
        <v>0</v>
      </c>
      <c r="R224" s="154">
        <f t="shared" si="12"/>
        <v>0</v>
      </c>
      <c r="S224" s="154">
        <v>0</v>
      </c>
      <c r="T224" s="155">
        <f t="shared" si="13"/>
        <v>0</v>
      </c>
      <c r="AR224" s="156" t="s">
        <v>453</v>
      </c>
      <c r="AT224" s="156" t="s">
        <v>347</v>
      </c>
      <c r="AU224" s="156" t="s">
        <v>98</v>
      </c>
      <c r="AY224" s="17" t="s">
        <v>345</v>
      </c>
      <c r="BE224" s="157">
        <f t="shared" si="14"/>
        <v>0</v>
      </c>
      <c r="BF224" s="157">
        <f t="shared" si="15"/>
        <v>0</v>
      </c>
      <c r="BG224" s="157">
        <f t="shared" si="16"/>
        <v>0</v>
      </c>
      <c r="BH224" s="157">
        <f t="shared" si="17"/>
        <v>0</v>
      </c>
      <c r="BI224" s="157">
        <f t="shared" si="18"/>
        <v>0</v>
      </c>
      <c r="BJ224" s="17" t="s">
        <v>98</v>
      </c>
      <c r="BK224" s="158">
        <f t="shared" si="19"/>
        <v>0</v>
      </c>
      <c r="BL224" s="17" t="s">
        <v>453</v>
      </c>
      <c r="BM224" s="156" t="s">
        <v>1460</v>
      </c>
    </row>
    <row r="225" spans="2:65" s="11" customFormat="1" ht="25.9" customHeight="1">
      <c r="B225" s="133"/>
      <c r="D225" s="134" t="s">
        <v>75</v>
      </c>
      <c r="E225" s="135" t="s">
        <v>3317</v>
      </c>
      <c r="F225" s="135" t="s">
        <v>4050</v>
      </c>
      <c r="I225" s="136"/>
      <c r="J225" s="137">
        <f>BK225</f>
        <v>0</v>
      </c>
      <c r="L225" s="133"/>
      <c r="M225" s="138"/>
      <c r="P225" s="139">
        <f>P226</f>
        <v>0</v>
      </c>
      <c r="R225" s="139">
        <f>R226</f>
        <v>0</v>
      </c>
      <c r="T225" s="140">
        <f>T226</f>
        <v>0</v>
      </c>
      <c r="AR225" s="134" t="s">
        <v>351</v>
      </c>
      <c r="AT225" s="141" t="s">
        <v>75</v>
      </c>
      <c r="AU225" s="141" t="s">
        <v>76</v>
      </c>
      <c r="AY225" s="134" t="s">
        <v>345</v>
      </c>
      <c r="BK225" s="142">
        <f>BK226</f>
        <v>0</v>
      </c>
    </row>
    <row r="226" spans="2:65" s="1" customFormat="1" ht="24.2" customHeight="1">
      <c r="B226" s="32"/>
      <c r="C226" s="145" t="s">
        <v>900</v>
      </c>
      <c r="D226" s="145" t="s">
        <v>347</v>
      </c>
      <c r="E226" s="146" t="s">
        <v>4864</v>
      </c>
      <c r="F226" s="147" t="s">
        <v>4865</v>
      </c>
      <c r="G226" s="148" t="s">
        <v>3322</v>
      </c>
      <c r="H226" s="149">
        <v>5</v>
      </c>
      <c r="I226" s="150"/>
      <c r="J226" s="149">
        <f>ROUND(I226*H226,3)</f>
        <v>0</v>
      </c>
      <c r="K226" s="151"/>
      <c r="L226" s="32"/>
      <c r="M226" s="197" t="s">
        <v>1</v>
      </c>
      <c r="N226" s="198" t="s">
        <v>42</v>
      </c>
      <c r="O226" s="199"/>
      <c r="P226" s="200">
        <f>O226*H226</f>
        <v>0</v>
      </c>
      <c r="Q226" s="200">
        <v>0</v>
      </c>
      <c r="R226" s="200">
        <f>Q226*H226</f>
        <v>0</v>
      </c>
      <c r="S226" s="200">
        <v>0</v>
      </c>
      <c r="T226" s="201">
        <f>S226*H226</f>
        <v>0</v>
      </c>
      <c r="AR226" s="156" t="s">
        <v>4053</v>
      </c>
      <c r="AT226" s="156" t="s">
        <v>347</v>
      </c>
      <c r="AU226" s="156" t="s">
        <v>84</v>
      </c>
      <c r="AY226" s="17" t="s">
        <v>345</v>
      </c>
      <c r="BE226" s="157">
        <f>IF(N226="základná",J226,0)</f>
        <v>0</v>
      </c>
      <c r="BF226" s="157">
        <f>IF(N226="znížená",J226,0)</f>
        <v>0</v>
      </c>
      <c r="BG226" s="157">
        <f>IF(N226="zákl. prenesená",J226,0)</f>
        <v>0</v>
      </c>
      <c r="BH226" s="157">
        <f>IF(N226="zníž. prenesená",J226,0)</f>
        <v>0</v>
      </c>
      <c r="BI226" s="157">
        <f>IF(N226="nulová",J226,0)</f>
        <v>0</v>
      </c>
      <c r="BJ226" s="17" t="s">
        <v>98</v>
      </c>
      <c r="BK226" s="158">
        <f>ROUND(I226*H226,3)</f>
        <v>0</v>
      </c>
      <c r="BL226" s="17" t="s">
        <v>4053</v>
      </c>
      <c r="BM226" s="156" t="s">
        <v>1469</v>
      </c>
    </row>
    <row r="227" spans="2:65" s="1" customFormat="1" ht="6.95" customHeight="1">
      <c r="B227" s="46"/>
      <c r="C227" s="47"/>
      <c r="D227" s="47"/>
      <c r="E227" s="47"/>
      <c r="F227" s="47"/>
      <c r="G227" s="47"/>
      <c r="H227" s="47"/>
      <c r="I227" s="47"/>
      <c r="J227" s="47"/>
      <c r="K227" s="47"/>
      <c r="L227" s="32"/>
    </row>
  </sheetData>
  <sheetProtection sheet="1" objects="1" scenarios="1" formatColumns="0" formatRows="0" autoFilter="0"/>
  <autoFilter ref="C127:K226" xr:uid="{00000000-0009-0000-0000-000009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09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7" t="s">
        <v>120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134</v>
      </c>
      <c r="L4" s="20"/>
      <c r="M4" s="95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55" t="str">
        <f>'Rekapitulácia stavby'!K6</f>
        <v>Rekonštrukcia bytovky DD a DSS</v>
      </c>
      <c r="F7" s="256"/>
      <c r="G7" s="256"/>
      <c r="H7" s="256"/>
      <c r="L7" s="20"/>
    </row>
    <row r="8" spans="2:46" ht="12" customHeight="1">
      <c r="B8" s="20"/>
      <c r="D8" s="27" t="s">
        <v>143</v>
      </c>
      <c r="L8" s="20"/>
    </row>
    <row r="9" spans="2:46" s="1" customFormat="1" ht="16.5" customHeight="1">
      <c r="B9" s="32"/>
      <c r="E9" s="255" t="s">
        <v>4866</v>
      </c>
      <c r="F9" s="254"/>
      <c r="G9" s="254"/>
      <c r="H9" s="254"/>
      <c r="L9" s="32"/>
    </row>
    <row r="10" spans="2:46" s="1" customFormat="1" ht="12" customHeight="1">
      <c r="B10" s="32"/>
      <c r="D10" s="27" t="s">
        <v>4055</v>
      </c>
      <c r="L10" s="32"/>
    </row>
    <row r="11" spans="2:46" s="1" customFormat="1" ht="16.5" customHeight="1">
      <c r="B11" s="32"/>
      <c r="E11" s="214" t="s">
        <v>4867</v>
      </c>
      <c r="F11" s="254"/>
      <c r="G11" s="254"/>
      <c r="H11" s="254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4" t="str">
        <f>'Rekapitulácia stavby'!AN8</f>
        <v>12. 8. 2021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7" t="str">
        <f>'Rekapitulácia stavby'!E14</f>
        <v>Vyplň údaj</v>
      </c>
      <c r="F20" s="225"/>
      <c r="G20" s="225"/>
      <c r="H20" s="225"/>
      <c r="I20" s="27" t="s">
        <v>25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4868</v>
      </c>
      <c r="I26" s="27" t="s">
        <v>25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83.25" customHeight="1">
      <c r="B29" s="96"/>
      <c r="E29" s="230" t="s">
        <v>183</v>
      </c>
      <c r="F29" s="230"/>
      <c r="G29" s="230"/>
      <c r="H29" s="230"/>
      <c r="L29" s="96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5"/>
      <c r="E31" s="55"/>
      <c r="F31" s="55"/>
      <c r="G31" s="55"/>
      <c r="H31" s="55"/>
      <c r="I31" s="55"/>
      <c r="J31" s="55"/>
      <c r="K31" s="55"/>
      <c r="L31" s="32"/>
    </row>
    <row r="32" spans="2:12" s="1" customFormat="1" ht="25.35" customHeight="1">
      <c r="B32" s="32"/>
      <c r="D32" s="98" t="s">
        <v>36</v>
      </c>
      <c r="J32" s="67">
        <f>ROUND(J132, 2)</f>
        <v>0</v>
      </c>
      <c r="L32" s="32"/>
    </row>
    <row r="33" spans="2:12" s="1" customFormat="1" ht="6.95" customHeight="1">
      <c r="B33" s="32"/>
      <c r="D33" s="55"/>
      <c r="E33" s="55"/>
      <c r="F33" s="55"/>
      <c r="G33" s="55"/>
      <c r="H33" s="55"/>
      <c r="I33" s="55"/>
      <c r="J33" s="55"/>
      <c r="K33" s="55"/>
      <c r="L33" s="32"/>
    </row>
    <row r="34" spans="2:12" s="1" customFormat="1" ht="14.45" customHeight="1">
      <c r="B34" s="32"/>
      <c r="F34" s="99" t="s">
        <v>38</v>
      </c>
      <c r="I34" s="99" t="s">
        <v>37</v>
      </c>
      <c r="J34" s="99" t="s">
        <v>39</v>
      </c>
      <c r="L34" s="32"/>
    </row>
    <row r="35" spans="2:12" s="1" customFormat="1" ht="14.45" customHeight="1">
      <c r="B35" s="32"/>
      <c r="D35" s="100" t="s">
        <v>40</v>
      </c>
      <c r="E35" s="36" t="s">
        <v>41</v>
      </c>
      <c r="F35" s="101">
        <f>ROUND((SUM(BE132:BE208)),  2)</f>
        <v>0</v>
      </c>
      <c r="G35" s="102"/>
      <c r="H35" s="102"/>
      <c r="I35" s="103">
        <v>0.2</v>
      </c>
      <c r="J35" s="101">
        <f>ROUND(((SUM(BE132:BE208))*I35),  2)</f>
        <v>0</v>
      </c>
      <c r="L35" s="32"/>
    </row>
    <row r="36" spans="2:12" s="1" customFormat="1" ht="14.45" customHeight="1">
      <c r="B36" s="32"/>
      <c r="E36" s="36" t="s">
        <v>42</v>
      </c>
      <c r="F36" s="101">
        <f>ROUND((SUM(BF132:BF208)),  2)</f>
        <v>0</v>
      </c>
      <c r="G36" s="102"/>
      <c r="H36" s="102"/>
      <c r="I36" s="103">
        <v>0.2</v>
      </c>
      <c r="J36" s="101">
        <f>ROUND(((SUM(BF132:BF208))*I36),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7">
        <f>ROUND((SUM(BG132:BG208)),  2)</f>
        <v>0</v>
      </c>
      <c r="I37" s="104">
        <v>0.2</v>
      </c>
      <c r="J37" s="87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7">
        <f>ROUND((SUM(BH132:BH208)),  2)</f>
        <v>0</v>
      </c>
      <c r="I38" s="104">
        <v>0.2</v>
      </c>
      <c r="J38" s="87">
        <f>0</f>
        <v>0</v>
      </c>
      <c r="L38" s="32"/>
    </row>
    <row r="39" spans="2:12" s="1" customFormat="1" ht="14.45" hidden="1" customHeight="1">
      <c r="B39" s="32"/>
      <c r="E39" s="36" t="s">
        <v>45</v>
      </c>
      <c r="F39" s="101">
        <f>ROUND((SUM(BI132:BI208)),  2)</f>
        <v>0</v>
      </c>
      <c r="G39" s="102"/>
      <c r="H39" s="102"/>
      <c r="I39" s="103">
        <v>0</v>
      </c>
      <c r="J39" s="101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5"/>
      <c r="D41" s="106" t="s">
        <v>46</v>
      </c>
      <c r="E41" s="58"/>
      <c r="F41" s="58"/>
      <c r="G41" s="107" t="s">
        <v>47</v>
      </c>
      <c r="H41" s="108" t="s">
        <v>48</v>
      </c>
      <c r="I41" s="58"/>
      <c r="J41" s="109">
        <f>SUM(J32:J39)</f>
        <v>0</v>
      </c>
      <c r="K41" s="110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5" t="s">
        <v>51</v>
      </c>
      <c r="E61" s="34"/>
      <c r="F61" s="111" t="s">
        <v>52</v>
      </c>
      <c r="G61" s="45" t="s">
        <v>51</v>
      </c>
      <c r="H61" s="34"/>
      <c r="I61" s="34"/>
      <c r="J61" s="112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5" t="s">
        <v>51</v>
      </c>
      <c r="E76" s="34"/>
      <c r="F76" s="111" t="s">
        <v>52</v>
      </c>
      <c r="G76" s="45" t="s">
        <v>51</v>
      </c>
      <c r="H76" s="34"/>
      <c r="I76" s="34"/>
      <c r="J76" s="112" t="s">
        <v>52</v>
      </c>
      <c r="K76" s="34"/>
      <c r="L76" s="32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2"/>
    </row>
    <row r="81" spans="2:12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2"/>
    </row>
    <row r="82" spans="2:12" s="1" customFormat="1" ht="24.95" customHeight="1">
      <c r="B82" s="32"/>
      <c r="C82" s="21" t="s">
        <v>290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14</v>
      </c>
      <c r="L84" s="32"/>
    </row>
    <row r="85" spans="2:12" s="1" customFormat="1" ht="16.5" customHeight="1">
      <c r="B85" s="32"/>
      <c r="E85" s="255" t="str">
        <f>E7</f>
        <v>Rekonštrukcia bytovky DD a DSS</v>
      </c>
      <c r="F85" s="256"/>
      <c r="G85" s="256"/>
      <c r="H85" s="256"/>
      <c r="L85" s="32"/>
    </row>
    <row r="86" spans="2:12" ht="12" customHeight="1">
      <c r="B86" s="20"/>
      <c r="C86" s="27" t="s">
        <v>143</v>
      </c>
      <c r="L86" s="20"/>
    </row>
    <row r="87" spans="2:12" s="1" customFormat="1" ht="16.5" customHeight="1">
      <c r="B87" s="32"/>
      <c r="E87" s="255" t="s">
        <v>4866</v>
      </c>
      <c r="F87" s="254"/>
      <c r="G87" s="254"/>
      <c r="H87" s="254"/>
      <c r="L87" s="32"/>
    </row>
    <row r="88" spans="2:12" s="1" customFormat="1" ht="12" customHeight="1">
      <c r="B88" s="32"/>
      <c r="C88" s="27" t="s">
        <v>4055</v>
      </c>
      <c r="L88" s="32"/>
    </row>
    <row r="89" spans="2:12" s="1" customFormat="1" ht="16.5" customHeight="1">
      <c r="B89" s="32"/>
      <c r="E89" s="214" t="str">
        <f>E11</f>
        <v xml:space="preserve">IX.a - Plynová  prípojka </v>
      </c>
      <c r="F89" s="254"/>
      <c r="G89" s="254"/>
      <c r="H89" s="254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18</v>
      </c>
      <c r="F91" s="25" t="str">
        <f>F14</f>
        <v>A.H.Škultétyho 327/98, Veľký Krtíš</v>
      </c>
      <c r="I91" s="27" t="s">
        <v>20</v>
      </c>
      <c r="J91" s="54" t="str">
        <f>IF(J14="","",J14)</f>
        <v>12. 8. 2021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22</v>
      </c>
      <c r="F93" s="25" t="str">
        <f>E17</f>
        <v>DD a DDS Veľký Krtíš</v>
      </c>
      <c r="I93" s="27" t="s">
        <v>28</v>
      </c>
      <c r="J93" s="30" t="str">
        <f>E23</f>
        <v>Ing.Attila Farkaš</v>
      </c>
      <c r="L93" s="32"/>
    </row>
    <row r="94" spans="2:12" s="1" customFormat="1" ht="15.2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 xml:space="preserve">Dezider Telek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3" t="s">
        <v>291</v>
      </c>
      <c r="D96" s="105"/>
      <c r="E96" s="105"/>
      <c r="F96" s="105"/>
      <c r="G96" s="105"/>
      <c r="H96" s="105"/>
      <c r="I96" s="105"/>
      <c r="J96" s="114" t="s">
        <v>292</v>
      </c>
      <c r="K96" s="105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5" t="s">
        <v>293</v>
      </c>
      <c r="J98" s="67">
        <f>J132</f>
        <v>0</v>
      </c>
      <c r="L98" s="32"/>
      <c r="AU98" s="17" t="s">
        <v>294</v>
      </c>
    </row>
    <row r="99" spans="2:47" s="8" customFormat="1" ht="24.95" customHeight="1">
      <c r="B99" s="116"/>
      <c r="D99" s="117" t="s">
        <v>3339</v>
      </c>
      <c r="E99" s="118"/>
      <c r="F99" s="118"/>
      <c r="G99" s="118"/>
      <c r="H99" s="118"/>
      <c r="I99" s="118"/>
      <c r="J99" s="119">
        <f>J133</f>
        <v>0</v>
      </c>
      <c r="L99" s="116"/>
    </row>
    <row r="100" spans="2:47" s="9" customFormat="1" ht="19.899999999999999" customHeight="1">
      <c r="B100" s="120"/>
      <c r="D100" s="121" t="s">
        <v>3340</v>
      </c>
      <c r="E100" s="122"/>
      <c r="F100" s="122"/>
      <c r="G100" s="122"/>
      <c r="H100" s="122"/>
      <c r="I100" s="122"/>
      <c r="J100" s="123">
        <f>J134</f>
        <v>0</v>
      </c>
      <c r="L100" s="120"/>
    </row>
    <row r="101" spans="2:47" s="9" customFormat="1" ht="19.899999999999999" customHeight="1">
      <c r="B101" s="120"/>
      <c r="D101" s="121" t="s">
        <v>3342</v>
      </c>
      <c r="E101" s="122"/>
      <c r="F101" s="122"/>
      <c r="G101" s="122"/>
      <c r="H101" s="122"/>
      <c r="I101" s="122"/>
      <c r="J101" s="123">
        <f>J149</f>
        <v>0</v>
      </c>
      <c r="L101" s="120"/>
    </row>
    <row r="102" spans="2:47" s="9" customFormat="1" ht="19.899999999999999" customHeight="1">
      <c r="B102" s="120"/>
      <c r="D102" s="121" t="s">
        <v>4869</v>
      </c>
      <c r="E102" s="122"/>
      <c r="F102" s="122"/>
      <c r="G102" s="122"/>
      <c r="H102" s="122"/>
      <c r="I102" s="122"/>
      <c r="J102" s="123">
        <f>J151</f>
        <v>0</v>
      </c>
      <c r="L102" s="120"/>
    </row>
    <row r="103" spans="2:47" s="9" customFormat="1" ht="19.899999999999999" customHeight="1">
      <c r="B103" s="120"/>
      <c r="D103" s="121" t="s">
        <v>4870</v>
      </c>
      <c r="E103" s="122"/>
      <c r="F103" s="122"/>
      <c r="G103" s="122"/>
      <c r="H103" s="122"/>
      <c r="I103" s="122"/>
      <c r="J103" s="123">
        <f>J154</f>
        <v>0</v>
      </c>
      <c r="L103" s="120"/>
    </row>
    <row r="104" spans="2:47" s="9" customFormat="1" ht="19.899999999999999" customHeight="1">
      <c r="B104" s="120"/>
      <c r="D104" s="121" t="s">
        <v>3344</v>
      </c>
      <c r="E104" s="122"/>
      <c r="F104" s="122"/>
      <c r="G104" s="122"/>
      <c r="H104" s="122"/>
      <c r="I104" s="122"/>
      <c r="J104" s="123">
        <f>J157</f>
        <v>0</v>
      </c>
      <c r="L104" s="120"/>
    </row>
    <row r="105" spans="2:47" s="9" customFormat="1" ht="19.899999999999999" customHeight="1">
      <c r="B105" s="120"/>
      <c r="D105" s="121" t="s">
        <v>3345</v>
      </c>
      <c r="E105" s="122"/>
      <c r="F105" s="122"/>
      <c r="G105" s="122"/>
      <c r="H105" s="122"/>
      <c r="I105" s="122"/>
      <c r="J105" s="123">
        <f>J164</f>
        <v>0</v>
      </c>
      <c r="L105" s="120"/>
    </row>
    <row r="106" spans="2:47" s="8" customFormat="1" ht="24.95" customHeight="1">
      <c r="B106" s="116"/>
      <c r="D106" s="117" t="s">
        <v>3346</v>
      </c>
      <c r="E106" s="118"/>
      <c r="F106" s="118"/>
      <c r="G106" s="118"/>
      <c r="H106" s="118"/>
      <c r="I106" s="118"/>
      <c r="J106" s="119">
        <f>J166</f>
        <v>0</v>
      </c>
      <c r="L106" s="116"/>
    </row>
    <row r="107" spans="2:47" s="9" customFormat="1" ht="19.899999999999999" customHeight="1">
      <c r="B107" s="120"/>
      <c r="D107" s="121" t="s">
        <v>4871</v>
      </c>
      <c r="E107" s="122"/>
      <c r="F107" s="122"/>
      <c r="G107" s="122"/>
      <c r="H107" s="122"/>
      <c r="I107" s="122"/>
      <c r="J107" s="123">
        <f>J167</f>
        <v>0</v>
      </c>
      <c r="L107" s="120"/>
    </row>
    <row r="108" spans="2:47" s="8" customFormat="1" ht="24.95" customHeight="1">
      <c r="B108" s="116"/>
      <c r="D108" s="117" t="s">
        <v>3812</v>
      </c>
      <c r="E108" s="118"/>
      <c r="F108" s="118"/>
      <c r="G108" s="118"/>
      <c r="H108" s="118"/>
      <c r="I108" s="118"/>
      <c r="J108" s="119">
        <f>J178</f>
        <v>0</v>
      </c>
      <c r="L108" s="116"/>
    </row>
    <row r="109" spans="2:47" s="9" customFormat="1" ht="19.899999999999999" customHeight="1">
      <c r="B109" s="120"/>
      <c r="D109" s="121" t="s">
        <v>4872</v>
      </c>
      <c r="E109" s="122"/>
      <c r="F109" s="122"/>
      <c r="G109" s="122"/>
      <c r="H109" s="122"/>
      <c r="I109" s="122"/>
      <c r="J109" s="123">
        <f>J179</f>
        <v>0</v>
      </c>
      <c r="L109" s="120"/>
    </row>
    <row r="110" spans="2:47" s="8" customFormat="1" ht="24.95" customHeight="1">
      <c r="B110" s="116"/>
      <c r="D110" s="117" t="s">
        <v>3814</v>
      </c>
      <c r="E110" s="118"/>
      <c r="F110" s="118"/>
      <c r="G110" s="118"/>
      <c r="H110" s="118"/>
      <c r="I110" s="118"/>
      <c r="J110" s="119">
        <f>J205</f>
        <v>0</v>
      </c>
      <c r="L110" s="116"/>
    </row>
    <row r="111" spans="2:47" s="1" customFormat="1" ht="21.75" customHeight="1">
      <c r="B111" s="32"/>
      <c r="L111" s="32"/>
    </row>
    <row r="112" spans="2:47" s="1" customFormat="1" ht="6.95" customHeight="1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2"/>
    </row>
    <row r="116" spans="2:12" s="1" customFormat="1" ht="6.95" customHeight="1"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32"/>
    </row>
    <row r="117" spans="2:12" s="1" customFormat="1" ht="24.95" customHeight="1">
      <c r="B117" s="32"/>
      <c r="C117" s="21" t="s">
        <v>331</v>
      </c>
      <c r="L117" s="32"/>
    </row>
    <row r="118" spans="2:12" s="1" customFormat="1" ht="6.95" customHeight="1">
      <c r="B118" s="32"/>
      <c r="L118" s="32"/>
    </row>
    <row r="119" spans="2:12" s="1" customFormat="1" ht="12" customHeight="1">
      <c r="B119" s="32"/>
      <c r="C119" s="27" t="s">
        <v>14</v>
      </c>
      <c r="L119" s="32"/>
    </row>
    <row r="120" spans="2:12" s="1" customFormat="1" ht="16.5" customHeight="1">
      <c r="B120" s="32"/>
      <c r="E120" s="255" t="str">
        <f>E7</f>
        <v>Rekonštrukcia bytovky DD a DSS</v>
      </c>
      <c r="F120" s="256"/>
      <c r="G120" s="256"/>
      <c r="H120" s="256"/>
      <c r="L120" s="32"/>
    </row>
    <row r="121" spans="2:12" ht="12" customHeight="1">
      <c r="B121" s="20"/>
      <c r="C121" s="27" t="s">
        <v>143</v>
      </c>
      <c r="L121" s="20"/>
    </row>
    <row r="122" spans="2:12" s="1" customFormat="1" ht="16.5" customHeight="1">
      <c r="B122" s="32"/>
      <c r="E122" s="255" t="s">
        <v>4866</v>
      </c>
      <c r="F122" s="254"/>
      <c r="G122" s="254"/>
      <c r="H122" s="254"/>
      <c r="L122" s="32"/>
    </row>
    <row r="123" spans="2:12" s="1" customFormat="1" ht="12" customHeight="1">
      <c r="B123" s="32"/>
      <c r="C123" s="27" t="s">
        <v>4055</v>
      </c>
      <c r="L123" s="32"/>
    </row>
    <row r="124" spans="2:12" s="1" customFormat="1" ht="16.5" customHeight="1">
      <c r="B124" s="32"/>
      <c r="E124" s="214" t="str">
        <f>E11</f>
        <v xml:space="preserve">IX.a - Plynová  prípojka </v>
      </c>
      <c r="F124" s="254"/>
      <c r="G124" s="254"/>
      <c r="H124" s="254"/>
      <c r="L124" s="32"/>
    </row>
    <row r="125" spans="2:12" s="1" customFormat="1" ht="6.95" customHeight="1">
      <c r="B125" s="32"/>
      <c r="L125" s="32"/>
    </row>
    <row r="126" spans="2:12" s="1" customFormat="1" ht="12" customHeight="1">
      <c r="B126" s="32"/>
      <c r="C126" s="27" t="s">
        <v>18</v>
      </c>
      <c r="F126" s="25" t="str">
        <f>F14</f>
        <v>A.H.Škultétyho 327/98, Veľký Krtíš</v>
      </c>
      <c r="I126" s="27" t="s">
        <v>20</v>
      </c>
      <c r="J126" s="54" t="str">
        <f>IF(J14="","",J14)</f>
        <v>12. 8. 2021</v>
      </c>
      <c r="L126" s="32"/>
    </row>
    <row r="127" spans="2:12" s="1" customFormat="1" ht="6.95" customHeight="1">
      <c r="B127" s="32"/>
      <c r="L127" s="32"/>
    </row>
    <row r="128" spans="2:12" s="1" customFormat="1" ht="15.2" customHeight="1">
      <c r="B128" s="32"/>
      <c r="C128" s="27" t="s">
        <v>22</v>
      </c>
      <c r="F128" s="25" t="str">
        <f>E17</f>
        <v>DD a DDS Veľký Krtíš</v>
      </c>
      <c r="I128" s="27" t="s">
        <v>28</v>
      </c>
      <c r="J128" s="30" t="str">
        <f>E23</f>
        <v>Ing.Attila Farkaš</v>
      </c>
      <c r="L128" s="32"/>
    </row>
    <row r="129" spans="2:65" s="1" customFormat="1" ht="15.2" customHeight="1">
      <c r="B129" s="32"/>
      <c r="C129" s="27" t="s">
        <v>26</v>
      </c>
      <c r="F129" s="25" t="str">
        <f>IF(E20="","",E20)</f>
        <v>Vyplň údaj</v>
      </c>
      <c r="I129" s="27" t="s">
        <v>32</v>
      </c>
      <c r="J129" s="30" t="str">
        <f>E26</f>
        <v xml:space="preserve">Dezider Telek </v>
      </c>
      <c r="L129" s="32"/>
    </row>
    <row r="130" spans="2:65" s="1" customFormat="1" ht="10.35" customHeight="1">
      <c r="B130" s="32"/>
      <c r="L130" s="32"/>
    </row>
    <row r="131" spans="2:65" s="10" customFormat="1" ht="29.25" customHeight="1">
      <c r="B131" s="124"/>
      <c r="C131" s="125" t="s">
        <v>332</v>
      </c>
      <c r="D131" s="126" t="s">
        <v>61</v>
      </c>
      <c r="E131" s="126" t="s">
        <v>57</v>
      </c>
      <c r="F131" s="126" t="s">
        <v>58</v>
      </c>
      <c r="G131" s="126" t="s">
        <v>333</v>
      </c>
      <c r="H131" s="126" t="s">
        <v>334</v>
      </c>
      <c r="I131" s="126" t="s">
        <v>335</v>
      </c>
      <c r="J131" s="127" t="s">
        <v>292</v>
      </c>
      <c r="K131" s="128" t="s">
        <v>336</v>
      </c>
      <c r="L131" s="124"/>
      <c r="M131" s="60" t="s">
        <v>1</v>
      </c>
      <c r="N131" s="61" t="s">
        <v>40</v>
      </c>
      <c r="O131" s="61" t="s">
        <v>337</v>
      </c>
      <c r="P131" s="61" t="s">
        <v>338</v>
      </c>
      <c r="Q131" s="61" t="s">
        <v>339</v>
      </c>
      <c r="R131" s="61" t="s">
        <v>340</v>
      </c>
      <c r="S131" s="61" t="s">
        <v>341</v>
      </c>
      <c r="T131" s="62" t="s">
        <v>342</v>
      </c>
    </row>
    <row r="132" spans="2:65" s="1" customFormat="1" ht="22.9" customHeight="1">
      <c r="B132" s="32"/>
      <c r="C132" s="65" t="s">
        <v>293</v>
      </c>
      <c r="J132" s="129">
        <f>BK132</f>
        <v>0</v>
      </c>
      <c r="L132" s="32"/>
      <c r="M132" s="63"/>
      <c r="N132" s="55"/>
      <c r="O132" s="55"/>
      <c r="P132" s="130">
        <f>P133+P166+P178+P205</f>
        <v>0</v>
      </c>
      <c r="Q132" s="55"/>
      <c r="R132" s="130">
        <f>R133+R166+R178+R205</f>
        <v>20.789059999999989</v>
      </c>
      <c r="S132" s="55"/>
      <c r="T132" s="131">
        <f>T133+T166+T178+T205</f>
        <v>0</v>
      </c>
      <c r="AT132" s="17" t="s">
        <v>75</v>
      </c>
      <c r="AU132" s="17" t="s">
        <v>294</v>
      </c>
      <c r="BK132" s="132">
        <f>BK133+BK166+BK178+BK205</f>
        <v>0</v>
      </c>
    </row>
    <row r="133" spans="2:65" s="11" customFormat="1" ht="25.9" customHeight="1">
      <c r="B133" s="133"/>
      <c r="D133" s="134" t="s">
        <v>75</v>
      </c>
      <c r="E133" s="135" t="s">
        <v>343</v>
      </c>
      <c r="F133" s="135" t="s">
        <v>3356</v>
      </c>
      <c r="I133" s="136"/>
      <c r="J133" s="137">
        <f>BK133</f>
        <v>0</v>
      </c>
      <c r="L133" s="133"/>
      <c r="M133" s="138"/>
      <c r="P133" s="139">
        <f>P134+P149+P151+P154+P157+P164</f>
        <v>0</v>
      </c>
      <c r="R133" s="139">
        <f>R134+R149+R151+R154+R157+R164</f>
        <v>20.53309999999999</v>
      </c>
      <c r="T133" s="140">
        <f>T134+T149+T151+T154+T157+T164</f>
        <v>0</v>
      </c>
      <c r="AR133" s="134" t="s">
        <v>84</v>
      </c>
      <c r="AT133" s="141" t="s">
        <v>75</v>
      </c>
      <c r="AU133" s="141" t="s">
        <v>76</v>
      </c>
      <c r="AY133" s="134" t="s">
        <v>345</v>
      </c>
      <c r="BK133" s="142">
        <f>BK134+BK149+BK151+BK154+BK157+BK164</f>
        <v>0</v>
      </c>
    </row>
    <row r="134" spans="2:65" s="11" customFormat="1" ht="22.9" customHeight="1">
      <c r="B134" s="133"/>
      <c r="D134" s="134" t="s">
        <v>75</v>
      </c>
      <c r="E134" s="143" t="s">
        <v>84</v>
      </c>
      <c r="F134" s="143" t="s">
        <v>3357</v>
      </c>
      <c r="I134" s="136"/>
      <c r="J134" s="144">
        <f>BK134</f>
        <v>0</v>
      </c>
      <c r="L134" s="133"/>
      <c r="M134" s="138"/>
      <c r="P134" s="139">
        <f>SUM(P135:P148)</f>
        <v>0</v>
      </c>
      <c r="R134" s="139">
        <f>SUM(R135:R148)</f>
        <v>15.084999999999999</v>
      </c>
      <c r="T134" s="140">
        <f>SUM(T135:T148)</f>
        <v>0</v>
      </c>
      <c r="AR134" s="134" t="s">
        <v>84</v>
      </c>
      <c r="AT134" s="141" t="s">
        <v>75</v>
      </c>
      <c r="AU134" s="141" t="s">
        <v>84</v>
      </c>
      <c r="AY134" s="134" t="s">
        <v>345</v>
      </c>
      <c r="BK134" s="142">
        <f>SUM(BK135:BK148)</f>
        <v>0</v>
      </c>
    </row>
    <row r="135" spans="2:65" s="1" customFormat="1" ht="24.2" customHeight="1">
      <c r="B135" s="32"/>
      <c r="C135" s="145" t="s">
        <v>84</v>
      </c>
      <c r="D135" s="145" t="s">
        <v>347</v>
      </c>
      <c r="E135" s="146" t="s">
        <v>4873</v>
      </c>
      <c r="F135" s="147" t="s">
        <v>4874</v>
      </c>
      <c r="G135" s="148" t="s">
        <v>350</v>
      </c>
      <c r="H135" s="149">
        <v>4.92</v>
      </c>
      <c r="I135" s="150"/>
      <c r="J135" s="149">
        <f t="shared" ref="J135:J148" si="0">ROUND(I135*H135,3)</f>
        <v>0</v>
      </c>
      <c r="K135" s="151"/>
      <c r="L135" s="32"/>
      <c r="M135" s="152" t="s">
        <v>1</v>
      </c>
      <c r="N135" s="153" t="s">
        <v>42</v>
      </c>
      <c r="P135" s="154">
        <f t="shared" ref="P135:P148" si="1">O135*H135</f>
        <v>0</v>
      </c>
      <c r="Q135" s="154">
        <v>0</v>
      </c>
      <c r="R135" s="154">
        <f t="shared" ref="R135:R148" si="2">Q135*H135</f>
        <v>0</v>
      </c>
      <c r="S135" s="154">
        <v>0</v>
      </c>
      <c r="T135" s="155">
        <f t="shared" ref="T135:T148" si="3">S135*H135</f>
        <v>0</v>
      </c>
      <c r="AR135" s="156" t="s">
        <v>351</v>
      </c>
      <c r="AT135" s="156" t="s">
        <v>347</v>
      </c>
      <c r="AU135" s="156" t="s">
        <v>98</v>
      </c>
      <c r="AY135" s="17" t="s">
        <v>345</v>
      </c>
      <c r="BE135" s="157">
        <f t="shared" ref="BE135:BE148" si="4">IF(N135="základná",J135,0)</f>
        <v>0</v>
      </c>
      <c r="BF135" s="157">
        <f t="shared" ref="BF135:BF148" si="5">IF(N135="znížená",J135,0)</f>
        <v>0</v>
      </c>
      <c r="BG135" s="157">
        <f t="shared" ref="BG135:BG148" si="6">IF(N135="zákl. prenesená",J135,0)</f>
        <v>0</v>
      </c>
      <c r="BH135" s="157">
        <f t="shared" ref="BH135:BH148" si="7">IF(N135="zníž. prenesená",J135,0)</f>
        <v>0</v>
      </c>
      <c r="BI135" s="157">
        <f t="shared" ref="BI135:BI148" si="8">IF(N135="nulová",J135,0)</f>
        <v>0</v>
      </c>
      <c r="BJ135" s="17" t="s">
        <v>98</v>
      </c>
      <c r="BK135" s="158">
        <f t="shared" ref="BK135:BK148" si="9">ROUND(I135*H135,3)</f>
        <v>0</v>
      </c>
      <c r="BL135" s="17" t="s">
        <v>351</v>
      </c>
      <c r="BM135" s="156" t="s">
        <v>98</v>
      </c>
    </row>
    <row r="136" spans="2:65" s="1" customFormat="1" ht="33" customHeight="1">
      <c r="B136" s="32"/>
      <c r="C136" s="145" t="s">
        <v>98</v>
      </c>
      <c r="D136" s="145" t="s">
        <v>347</v>
      </c>
      <c r="E136" s="146" t="s">
        <v>4875</v>
      </c>
      <c r="F136" s="147" t="s">
        <v>4876</v>
      </c>
      <c r="G136" s="148" t="s">
        <v>350</v>
      </c>
      <c r="H136" s="149">
        <v>4.92</v>
      </c>
      <c r="I136" s="150"/>
      <c r="J136" s="149">
        <f t="shared" si="0"/>
        <v>0</v>
      </c>
      <c r="K136" s="151"/>
      <c r="L136" s="32"/>
      <c r="M136" s="152" t="s">
        <v>1</v>
      </c>
      <c r="N136" s="153" t="s">
        <v>42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AR136" s="156" t="s">
        <v>351</v>
      </c>
      <c r="AT136" s="156" t="s">
        <v>347</v>
      </c>
      <c r="AU136" s="156" t="s">
        <v>98</v>
      </c>
      <c r="AY136" s="17" t="s">
        <v>345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98</v>
      </c>
      <c r="BK136" s="158">
        <f t="shared" si="9"/>
        <v>0</v>
      </c>
      <c r="BL136" s="17" t="s">
        <v>351</v>
      </c>
      <c r="BM136" s="156" t="s">
        <v>351</v>
      </c>
    </row>
    <row r="137" spans="2:65" s="1" customFormat="1" ht="33" customHeight="1">
      <c r="B137" s="32"/>
      <c r="C137" s="145" t="s">
        <v>359</v>
      </c>
      <c r="D137" s="145" t="s">
        <v>347</v>
      </c>
      <c r="E137" s="146" t="s">
        <v>4877</v>
      </c>
      <c r="F137" s="147" t="s">
        <v>4878</v>
      </c>
      <c r="G137" s="148" t="s">
        <v>350</v>
      </c>
      <c r="H137" s="149">
        <v>4.92</v>
      </c>
      <c r="I137" s="150"/>
      <c r="J137" s="149">
        <f t="shared" si="0"/>
        <v>0</v>
      </c>
      <c r="K137" s="151"/>
      <c r="L137" s="32"/>
      <c r="M137" s="152" t="s">
        <v>1</v>
      </c>
      <c r="N137" s="153" t="s">
        <v>42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AR137" s="156" t="s">
        <v>351</v>
      </c>
      <c r="AT137" s="156" t="s">
        <v>347</v>
      </c>
      <c r="AU137" s="156" t="s">
        <v>98</v>
      </c>
      <c r="AY137" s="17" t="s">
        <v>345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98</v>
      </c>
      <c r="BK137" s="158">
        <f t="shared" si="9"/>
        <v>0</v>
      </c>
      <c r="BL137" s="17" t="s">
        <v>351</v>
      </c>
      <c r="BM137" s="156" t="s">
        <v>388</v>
      </c>
    </row>
    <row r="138" spans="2:65" s="1" customFormat="1" ht="21.75" customHeight="1">
      <c r="B138" s="32"/>
      <c r="C138" s="145" t="s">
        <v>351</v>
      </c>
      <c r="D138" s="145" t="s">
        <v>347</v>
      </c>
      <c r="E138" s="146" t="s">
        <v>399</v>
      </c>
      <c r="F138" s="147" t="s">
        <v>400</v>
      </c>
      <c r="G138" s="148" t="s">
        <v>374</v>
      </c>
      <c r="H138" s="149">
        <v>8.5500000000000007</v>
      </c>
      <c r="I138" s="150"/>
      <c r="J138" s="149">
        <f t="shared" si="0"/>
        <v>0</v>
      </c>
      <c r="K138" s="151"/>
      <c r="L138" s="32"/>
      <c r="M138" s="152" t="s">
        <v>1</v>
      </c>
      <c r="N138" s="153" t="s">
        <v>42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AR138" s="156" t="s">
        <v>351</v>
      </c>
      <c r="AT138" s="156" t="s">
        <v>347</v>
      </c>
      <c r="AU138" s="156" t="s">
        <v>98</v>
      </c>
      <c r="AY138" s="17" t="s">
        <v>345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98</v>
      </c>
      <c r="BK138" s="158">
        <f t="shared" si="9"/>
        <v>0</v>
      </c>
      <c r="BL138" s="17" t="s">
        <v>351</v>
      </c>
      <c r="BM138" s="156" t="s">
        <v>407</v>
      </c>
    </row>
    <row r="139" spans="2:65" s="1" customFormat="1" ht="37.9" customHeight="1">
      <c r="B139" s="32"/>
      <c r="C139" s="145" t="s">
        <v>380</v>
      </c>
      <c r="D139" s="145" t="s">
        <v>347</v>
      </c>
      <c r="E139" s="146" t="s">
        <v>4879</v>
      </c>
      <c r="F139" s="147" t="s">
        <v>4880</v>
      </c>
      <c r="G139" s="148" t="s">
        <v>374</v>
      </c>
      <c r="H139" s="149">
        <v>8.5500000000000007</v>
      </c>
      <c r="I139" s="150"/>
      <c r="J139" s="149">
        <f t="shared" si="0"/>
        <v>0</v>
      </c>
      <c r="K139" s="151"/>
      <c r="L139" s="32"/>
      <c r="M139" s="152" t="s">
        <v>1</v>
      </c>
      <c r="N139" s="153" t="s">
        <v>42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AR139" s="156" t="s">
        <v>351</v>
      </c>
      <c r="AT139" s="156" t="s">
        <v>347</v>
      </c>
      <c r="AU139" s="156" t="s">
        <v>98</v>
      </c>
      <c r="AY139" s="17" t="s">
        <v>345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98</v>
      </c>
      <c r="BK139" s="158">
        <f t="shared" si="9"/>
        <v>0</v>
      </c>
      <c r="BL139" s="17" t="s">
        <v>351</v>
      </c>
      <c r="BM139" s="156" t="s">
        <v>424</v>
      </c>
    </row>
    <row r="140" spans="2:65" s="1" customFormat="1" ht="16.5" customHeight="1">
      <c r="B140" s="32"/>
      <c r="C140" s="145" t="s">
        <v>388</v>
      </c>
      <c r="D140" s="145" t="s">
        <v>347</v>
      </c>
      <c r="E140" s="146" t="s">
        <v>4881</v>
      </c>
      <c r="F140" s="147" t="s">
        <v>4882</v>
      </c>
      <c r="G140" s="148" t="s">
        <v>374</v>
      </c>
      <c r="H140" s="149">
        <v>4.5</v>
      </c>
      <c r="I140" s="150"/>
      <c r="J140" s="149">
        <f t="shared" si="0"/>
        <v>0</v>
      </c>
      <c r="K140" s="151"/>
      <c r="L140" s="32"/>
      <c r="M140" s="152" t="s">
        <v>1</v>
      </c>
      <c r="N140" s="153" t="s">
        <v>42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AR140" s="156" t="s">
        <v>351</v>
      </c>
      <c r="AT140" s="156" t="s">
        <v>347</v>
      </c>
      <c r="AU140" s="156" t="s">
        <v>98</v>
      </c>
      <c r="AY140" s="17" t="s">
        <v>345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98</v>
      </c>
      <c r="BK140" s="158">
        <f t="shared" si="9"/>
        <v>0</v>
      </c>
      <c r="BL140" s="17" t="s">
        <v>351</v>
      </c>
      <c r="BM140" s="156" t="s">
        <v>432</v>
      </c>
    </row>
    <row r="141" spans="2:65" s="1" customFormat="1" ht="24.2" customHeight="1">
      <c r="B141" s="32"/>
      <c r="C141" s="145" t="s">
        <v>398</v>
      </c>
      <c r="D141" s="145" t="s">
        <v>347</v>
      </c>
      <c r="E141" s="146" t="s">
        <v>4883</v>
      </c>
      <c r="F141" s="147" t="s">
        <v>4884</v>
      </c>
      <c r="G141" s="148" t="s">
        <v>374</v>
      </c>
      <c r="H141" s="149">
        <v>4.5</v>
      </c>
      <c r="I141" s="150"/>
      <c r="J141" s="149">
        <f t="shared" si="0"/>
        <v>0</v>
      </c>
      <c r="K141" s="151"/>
      <c r="L141" s="32"/>
      <c r="M141" s="152" t="s">
        <v>1</v>
      </c>
      <c r="N141" s="153" t="s">
        <v>42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AR141" s="156" t="s">
        <v>351</v>
      </c>
      <c r="AT141" s="156" t="s">
        <v>347</v>
      </c>
      <c r="AU141" s="156" t="s">
        <v>98</v>
      </c>
      <c r="AY141" s="17" t="s">
        <v>345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7" t="s">
        <v>98</v>
      </c>
      <c r="BK141" s="158">
        <f t="shared" si="9"/>
        <v>0</v>
      </c>
      <c r="BL141" s="17" t="s">
        <v>351</v>
      </c>
      <c r="BM141" s="156" t="s">
        <v>442</v>
      </c>
    </row>
    <row r="142" spans="2:65" s="1" customFormat="1" ht="24.2" customHeight="1">
      <c r="B142" s="32"/>
      <c r="C142" s="145" t="s">
        <v>407</v>
      </c>
      <c r="D142" s="145" t="s">
        <v>347</v>
      </c>
      <c r="E142" s="146" t="s">
        <v>4885</v>
      </c>
      <c r="F142" s="147" t="s">
        <v>4886</v>
      </c>
      <c r="G142" s="148" t="s">
        <v>597</v>
      </c>
      <c r="H142" s="149">
        <v>6</v>
      </c>
      <c r="I142" s="150"/>
      <c r="J142" s="149">
        <f t="shared" si="0"/>
        <v>0</v>
      </c>
      <c r="K142" s="151"/>
      <c r="L142" s="32"/>
      <c r="M142" s="152" t="s">
        <v>1</v>
      </c>
      <c r="N142" s="153" t="s">
        <v>42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AR142" s="156" t="s">
        <v>351</v>
      </c>
      <c r="AT142" s="156" t="s">
        <v>347</v>
      </c>
      <c r="AU142" s="156" t="s">
        <v>98</v>
      </c>
      <c r="AY142" s="17" t="s">
        <v>345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98</v>
      </c>
      <c r="BK142" s="158">
        <f t="shared" si="9"/>
        <v>0</v>
      </c>
      <c r="BL142" s="17" t="s">
        <v>351</v>
      </c>
      <c r="BM142" s="156" t="s">
        <v>453</v>
      </c>
    </row>
    <row r="143" spans="2:65" s="1" customFormat="1" ht="33" customHeight="1">
      <c r="B143" s="32"/>
      <c r="C143" s="145" t="s">
        <v>417</v>
      </c>
      <c r="D143" s="145" t="s">
        <v>347</v>
      </c>
      <c r="E143" s="146" t="s">
        <v>4887</v>
      </c>
      <c r="F143" s="147" t="s">
        <v>4888</v>
      </c>
      <c r="G143" s="148" t="s">
        <v>374</v>
      </c>
      <c r="H143" s="149">
        <v>9.27</v>
      </c>
      <c r="I143" s="150"/>
      <c r="J143" s="149">
        <f t="shared" si="0"/>
        <v>0</v>
      </c>
      <c r="K143" s="151"/>
      <c r="L143" s="32"/>
      <c r="M143" s="152" t="s">
        <v>1</v>
      </c>
      <c r="N143" s="153" t="s">
        <v>42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AR143" s="156" t="s">
        <v>351</v>
      </c>
      <c r="AT143" s="156" t="s">
        <v>347</v>
      </c>
      <c r="AU143" s="156" t="s">
        <v>98</v>
      </c>
      <c r="AY143" s="17" t="s">
        <v>345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98</v>
      </c>
      <c r="BK143" s="158">
        <f t="shared" si="9"/>
        <v>0</v>
      </c>
      <c r="BL143" s="17" t="s">
        <v>351</v>
      </c>
      <c r="BM143" s="156" t="s">
        <v>463</v>
      </c>
    </row>
    <row r="144" spans="2:65" s="1" customFormat="1" ht="16.5" customHeight="1">
      <c r="B144" s="32"/>
      <c r="C144" s="145" t="s">
        <v>424</v>
      </c>
      <c r="D144" s="145" t="s">
        <v>347</v>
      </c>
      <c r="E144" s="146" t="s">
        <v>4889</v>
      </c>
      <c r="F144" s="147" t="s">
        <v>3363</v>
      </c>
      <c r="G144" s="148" t="s">
        <v>374</v>
      </c>
      <c r="H144" s="149">
        <v>9.27</v>
      </c>
      <c r="I144" s="150"/>
      <c r="J144" s="149">
        <f t="shared" si="0"/>
        <v>0</v>
      </c>
      <c r="K144" s="151"/>
      <c r="L144" s="32"/>
      <c r="M144" s="152" t="s">
        <v>1</v>
      </c>
      <c r="N144" s="153" t="s">
        <v>42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AR144" s="156" t="s">
        <v>351</v>
      </c>
      <c r="AT144" s="156" t="s">
        <v>347</v>
      </c>
      <c r="AU144" s="156" t="s">
        <v>98</v>
      </c>
      <c r="AY144" s="17" t="s">
        <v>345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7" t="s">
        <v>98</v>
      </c>
      <c r="BK144" s="158">
        <f t="shared" si="9"/>
        <v>0</v>
      </c>
      <c r="BL144" s="17" t="s">
        <v>351</v>
      </c>
      <c r="BM144" s="156" t="s">
        <v>7</v>
      </c>
    </row>
    <row r="145" spans="2:65" s="1" customFormat="1" ht="24.2" customHeight="1">
      <c r="B145" s="32"/>
      <c r="C145" s="145" t="s">
        <v>428</v>
      </c>
      <c r="D145" s="145" t="s">
        <v>347</v>
      </c>
      <c r="E145" s="146" t="s">
        <v>4890</v>
      </c>
      <c r="F145" s="147" t="s">
        <v>4891</v>
      </c>
      <c r="G145" s="148" t="s">
        <v>374</v>
      </c>
      <c r="H145" s="149">
        <v>8.6999999999999993</v>
      </c>
      <c r="I145" s="150"/>
      <c r="J145" s="149">
        <f t="shared" si="0"/>
        <v>0</v>
      </c>
      <c r="K145" s="151"/>
      <c r="L145" s="32"/>
      <c r="M145" s="152" t="s">
        <v>1</v>
      </c>
      <c r="N145" s="153" t="s">
        <v>42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AR145" s="156" t="s">
        <v>351</v>
      </c>
      <c r="AT145" s="156" t="s">
        <v>347</v>
      </c>
      <c r="AU145" s="156" t="s">
        <v>98</v>
      </c>
      <c r="AY145" s="17" t="s">
        <v>345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7" t="s">
        <v>98</v>
      </c>
      <c r="BK145" s="158">
        <f t="shared" si="9"/>
        <v>0</v>
      </c>
      <c r="BL145" s="17" t="s">
        <v>351</v>
      </c>
      <c r="BM145" s="156" t="s">
        <v>487</v>
      </c>
    </row>
    <row r="146" spans="2:65" s="1" customFormat="1" ht="16.5" customHeight="1">
      <c r="B146" s="32"/>
      <c r="C146" s="187" t="s">
        <v>432</v>
      </c>
      <c r="D146" s="187" t="s">
        <v>641</v>
      </c>
      <c r="E146" s="188" t="s">
        <v>4892</v>
      </c>
      <c r="F146" s="189" t="s">
        <v>4893</v>
      </c>
      <c r="G146" s="190" t="s">
        <v>460</v>
      </c>
      <c r="H146" s="191">
        <v>9.2989999999999995</v>
      </c>
      <c r="I146" s="192"/>
      <c r="J146" s="191">
        <f t="shared" si="0"/>
        <v>0</v>
      </c>
      <c r="K146" s="193"/>
      <c r="L146" s="194"/>
      <c r="M146" s="195" t="s">
        <v>1</v>
      </c>
      <c r="N146" s="196" t="s">
        <v>42</v>
      </c>
      <c r="P146" s="154">
        <f t="shared" si="1"/>
        <v>0</v>
      </c>
      <c r="Q146" s="154">
        <v>1</v>
      </c>
      <c r="R146" s="154">
        <f t="shared" si="2"/>
        <v>9.2989999999999995</v>
      </c>
      <c r="S146" s="154">
        <v>0</v>
      </c>
      <c r="T146" s="155">
        <f t="shared" si="3"/>
        <v>0</v>
      </c>
      <c r="AR146" s="156" t="s">
        <v>407</v>
      </c>
      <c r="AT146" s="156" t="s">
        <v>641</v>
      </c>
      <c r="AU146" s="156" t="s">
        <v>98</v>
      </c>
      <c r="AY146" s="17" t="s">
        <v>345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7" t="s">
        <v>98</v>
      </c>
      <c r="BK146" s="158">
        <f t="shared" si="9"/>
        <v>0</v>
      </c>
      <c r="BL146" s="17" t="s">
        <v>351</v>
      </c>
      <c r="BM146" s="156" t="s">
        <v>498</v>
      </c>
    </row>
    <row r="147" spans="2:65" s="1" customFormat="1" ht="24.2" customHeight="1">
      <c r="B147" s="32"/>
      <c r="C147" s="145" t="s">
        <v>437</v>
      </c>
      <c r="D147" s="145" t="s">
        <v>347</v>
      </c>
      <c r="E147" s="146" t="s">
        <v>4894</v>
      </c>
      <c r="F147" s="147" t="s">
        <v>3369</v>
      </c>
      <c r="G147" s="148" t="s">
        <v>374</v>
      </c>
      <c r="H147" s="149">
        <v>3.0449999999999999</v>
      </c>
      <c r="I147" s="150"/>
      <c r="J147" s="149">
        <f t="shared" si="0"/>
        <v>0</v>
      </c>
      <c r="K147" s="151"/>
      <c r="L147" s="32"/>
      <c r="M147" s="152" t="s">
        <v>1</v>
      </c>
      <c r="N147" s="153" t="s">
        <v>42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AR147" s="156" t="s">
        <v>351</v>
      </c>
      <c r="AT147" s="156" t="s">
        <v>347</v>
      </c>
      <c r="AU147" s="156" t="s">
        <v>98</v>
      </c>
      <c r="AY147" s="17" t="s">
        <v>345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7" t="s">
        <v>98</v>
      </c>
      <c r="BK147" s="158">
        <f t="shared" si="9"/>
        <v>0</v>
      </c>
      <c r="BL147" s="17" t="s">
        <v>351</v>
      </c>
      <c r="BM147" s="156" t="s">
        <v>513</v>
      </c>
    </row>
    <row r="148" spans="2:65" s="1" customFormat="1" ht="16.5" customHeight="1">
      <c r="B148" s="32"/>
      <c r="C148" s="187" t="s">
        <v>442</v>
      </c>
      <c r="D148" s="187" t="s">
        <v>641</v>
      </c>
      <c r="E148" s="188" t="s">
        <v>4895</v>
      </c>
      <c r="F148" s="189" t="s">
        <v>4896</v>
      </c>
      <c r="G148" s="190" t="s">
        <v>460</v>
      </c>
      <c r="H148" s="191">
        <v>5.7859999999999996</v>
      </c>
      <c r="I148" s="192"/>
      <c r="J148" s="191">
        <f t="shared" si="0"/>
        <v>0</v>
      </c>
      <c r="K148" s="193"/>
      <c r="L148" s="194"/>
      <c r="M148" s="195" t="s">
        <v>1</v>
      </c>
      <c r="N148" s="196" t="s">
        <v>42</v>
      </c>
      <c r="P148" s="154">
        <f t="shared" si="1"/>
        <v>0</v>
      </c>
      <c r="Q148" s="154">
        <v>1</v>
      </c>
      <c r="R148" s="154">
        <f t="shared" si="2"/>
        <v>5.7859999999999996</v>
      </c>
      <c r="S148" s="154">
        <v>0</v>
      </c>
      <c r="T148" s="155">
        <f t="shared" si="3"/>
        <v>0</v>
      </c>
      <c r="AR148" s="156" t="s">
        <v>407</v>
      </c>
      <c r="AT148" s="156" t="s">
        <v>641</v>
      </c>
      <c r="AU148" s="156" t="s">
        <v>98</v>
      </c>
      <c r="AY148" s="17" t="s">
        <v>345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7" t="s">
        <v>98</v>
      </c>
      <c r="BK148" s="158">
        <f t="shared" si="9"/>
        <v>0</v>
      </c>
      <c r="BL148" s="17" t="s">
        <v>351</v>
      </c>
      <c r="BM148" s="156" t="s">
        <v>525</v>
      </c>
    </row>
    <row r="149" spans="2:65" s="11" customFormat="1" ht="22.9" customHeight="1">
      <c r="B149" s="133"/>
      <c r="D149" s="134" t="s">
        <v>75</v>
      </c>
      <c r="E149" s="143" t="s">
        <v>351</v>
      </c>
      <c r="F149" s="143" t="s">
        <v>3375</v>
      </c>
      <c r="I149" s="136"/>
      <c r="J149" s="144">
        <f>BK149</f>
        <v>0</v>
      </c>
      <c r="L149" s="133"/>
      <c r="M149" s="138"/>
      <c r="P149" s="139">
        <f>P150</f>
        <v>0</v>
      </c>
      <c r="R149" s="139">
        <f>R150</f>
        <v>2.4674499999999941</v>
      </c>
      <c r="T149" s="140">
        <f>T150</f>
        <v>0</v>
      </c>
      <c r="AR149" s="134" t="s">
        <v>84</v>
      </c>
      <c r="AT149" s="141" t="s">
        <v>75</v>
      </c>
      <c r="AU149" s="141" t="s">
        <v>84</v>
      </c>
      <c r="AY149" s="134" t="s">
        <v>345</v>
      </c>
      <c r="BK149" s="142">
        <f>BK150</f>
        <v>0</v>
      </c>
    </row>
    <row r="150" spans="2:65" s="1" customFormat="1" ht="37.9" customHeight="1">
      <c r="B150" s="32"/>
      <c r="C150" s="145" t="s">
        <v>448</v>
      </c>
      <c r="D150" s="145" t="s">
        <v>347</v>
      </c>
      <c r="E150" s="146" t="s">
        <v>4897</v>
      </c>
      <c r="F150" s="147" t="s">
        <v>4898</v>
      </c>
      <c r="G150" s="148" t="s">
        <v>374</v>
      </c>
      <c r="H150" s="149">
        <v>1.3049999999999999</v>
      </c>
      <c r="I150" s="150"/>
      <c r="J150" s="149">
        <f>ROUND(I150*H150,3)</f>
        <v>0</v>
      </c>
      <c r="K150" s="151"/>
      <c r="L150" s="32"/>
      <c r="M150" s="152" t="s">
        <v>1</v>
      </c>
      <c r="N150" s="153" t="s">
        <v>42</v>
      </c>
      <c r="P150" s="154">
        <f>O150*H150</f>
        <v>0</v>
      </c>
      <c r="Q150" s="154">
        <v>1.8907662835248999</v>
      </c>
      <c r="R150" s="154">
        <f>Q150*H150</f>
        <v>2.4674499999999941</v>
      </c>
      <c r="S150" s="154">
        <v>0</v>
      </c>
      <c r="T150" s="155">
        <f>S150*H150</f>
        <v>0</v>
      </c>
      <c r="AR150" s="156" t="s">
        <v>351</v>
      </c>
      <c r="AT150" s="156" t="s">
        <v>347</v>
      </c>
      <c r="AU150" s="156" t="s">
        <v>98</v>
      </c>
      <c r="AY150" s="17" t="s">
        <v>345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98</v>
      </c>
      <c r="BK150" s="158">
        <f>ROUND(I150*H150,3)</f>
        <v>0</v>
      </c>
      <c r="BL150" s="17" t="s">
        <v>351</v>
      </c>
      <c r="BM150" s="156" t="s">
        <v>535</v>
      </c>
    </row>
    <row r="151" spans="2:65" s="11" customFormat="1" ht="22.9" customHeight="1">
      <c r="B151" s="133"/>
      <c r="D151" s="134" t="s">
        <v>75</v>
      </c>
      <c r="E151" s="143" t="s">
        <v>380</v>
      </c>
      <c r="F151" s="143" t="s">
        <v>4899</v>
      </c>
      <c r="I151" s="136"/>
      <c r="J151" s="144">
        <f>BK151</f>
        <v>0</v>
      </c>
      <c r="L151" s="133"/>
      <c r="M151" s="138"/>
      <c r="P151" s="139">
        <f>SUM(P152:P153)</f>
        <v>0</v>
      </c>
      <c r="R151" s="139">
        <f>SUM(R152:R153)</f>
        <v>2.9769499999999995</v>
      </c>
      <c r="T151" s="140">
        <f>SUM(T152:T153)</f>
        <v>0</v>
      </c>
      <c r="AR151" s="134" t="s">
        <v>84</v>
      </c>
      <c r="AT151" s="141" t="s">
        <v>75</v>
      </c>
      <c r="AU151" s="141" t="s">
        <v>84</v>
      </c>
      <c r="AY151" s="134" t="s">
        <v>345</v>
      </c>
      <c r="BK151" s="142">
        <f>SUM(BK152:BK153)</f>
        <v>0</v>
      </c>
    </row>
    <row r="152" spans="2:65" s="1" customFormat="1" ht="37.9" customHeight="1">
      <c r="B152" s="32"/>
      <c r="C152" s="145" t="s">
        <v>453</v>
      </c>
      <c r="D152" s="145" t="s">
        <v>347</v>
      </c>
      <c r="E152" s="146" t="s">
        <v>4900</v>
      </c>
      <c r="F152" s="147" t="s">
        <v>4901</v>
      </c>
      <c r="G152" s="148" t="s">
        <v>350</v>
      </c>
      <c r="H152" s="149">
        <v>4.92</v>
      </c>
      <c r="I152" s="150"/>
      <c r="J152" s="149">
        <f>ROUND(I152*H152,3)</f>
        <v>0</v>
      </c>
      <c r="K152" s="151"/>
      <c r="L152" s="32"/>
      <c r="M152" s="152" t="s">
        <v>1</v>
      </c>
      <c r="N152" s="153" t="s">
        <v>42</v>
      </c>
      <c r="P152" s="154">
        <f>O152*H152</f>
        <v>0</v>
      </c>
      <c r="Q152" s="154">
        <v>0.26376016260162599</v>
      </c>
      <c r="R152" s="154">
        <f>Q152*H152</f>
        <v>1.2976999999999999</v>
      </c>
      <c r="S152" s="154">
        <v>0</v>
      </c>
      <c r="T152" s="155">
        <f>S152*H152</f>
        <v>0</v>
      </c>
      <c r="AR152" s="156" t="s">
        <v>351</v>
      </c>
      <c r="AT152" s="156" t="s">
        <v>347</v>
      </c>
      <c r="AU152" s="156" t="s">
        <v>98</v>
      </c>
      <c r="AY152" s="17" t="s">
        <v>345</v>
      </c>
      <c r="BE152" s="157">
        <f>IF(N152="základná",J152,0)</f>
        <v>0</v>
      </c>
      <c r="BF152" s="157">
        <f>IF(N152="znížená",J152,0)</f>
        <v>0</v>
      </c>
      <c r="BG152" s="157">
        <f>IF(N152="zákl. prenesená",J152,0)</f>
        <v>0</v>
      </c>
      <c r="BH152" s="157">
        <f>IF(N152="zníž. prenesená",J152,0)</f>
        <v>0</v>
      </c>
      <c r="BI152" s="157">
        <f>IF(N152="nulová",J152,0)</f>
        <v>0</v>
      </c>
      <c r="BJ152" s="17" t="s">
        <v>98</v>
      </c>
      <c r="BK152" s="158">
        <f>ROUND(I152*H152,3)</f>
        <v>0</v>
      </c>
      <c r="BL152" s="17" t="s">
        <v>351</v>
      </c>
      <c r="BM152" s="156" t="s">
        <v>544</v>
      </c>
    </row>
    <row r="153" spans="2:65" s="1" customFormat="1" ht="37.9" customHeight="1">
      <c r="B153" s="32"/>
      <c r="C153" s="145" t="s">
        <v>457</v>
      </c>
      <c r="D153" s="145" t="s">
        <v>347</v>
      </c>
      <c r="E153" s="146" t="s">
        <v>4902</v>
      </c>
      <c r="F153" s="147" t="s">
        <v>4903</v>
      </c>
      <c r="G153" s="148" t="s">
        <v>350</v>
      </c>
      <c r="H153" s="149">
        <v>4.92</v>
      </c>
      <c r="I153" s="150"/>
      <c r="J153" s="149">
        <f>ROUND(I153*H153,3)</f>
        <v>0</v>
      </c>
      <c r="K153" s="151"/>
      <c r="L153" s="32"/>
      <c r="M153" s="152" t="s">
        <v>1</v>
      </c>
      <c r="N153" s="153" t="s">
        <v>42</v>
      </c>
      <c r="P153" s="154">
        <f>O153*H153</f>
        <v>0</v>
      </c>
      <c r="Q153" s="154">
        <v>0.34131097560975598</v>
      </c>
      <c r="R153" s="154">
        <f>Q153*H153</f>
        <v>1.6792499999999995</v>
      </c>
      <c r="S153" s="154">
        <v>0</v>
      </c>
      <c r="T153" s="155">
        <f>S153*H153</f>
        <v>0</v>
      </c>
      <c r="AR153" s="156" t="s">
        <v>351</v>
      </c>
      <c r="AT153" s="156" t="s">
        <v>347</v>
      </c>
      <c r="AU153" s="156" t="s">
        <v>98</v>
      </c>
      <c r="AY153" s="17" t="s">
        <v>345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7" t="s">
        <v>98</v>
      </c>
      <c r="BK153" s="158">
        <f>ROUND(I153*H153,3)</f>
        <v>0</v>
      </c>
      <c r="BL153" s="17" t="s">
        <v>351</v>
      </c>
      <c r="BM153" s="156" t="s">
        <v>554</v>
      </c>
    </row>
    <row r="154" spans="2:65" s="11" customFormat="1" ht="22.9" customHeight="1">
      <c r="B154" s="133"/>
      <c r="D154" s="134" t="s">
        <v>75</v>
      </c>
      <c r="E154" s="143" t="s">
        <v>407</v>
      </c>
      <c r="F154" s="143" t="s">
        <v>4904</v>
      </c>
      <c r="I154" s="136"/>
      <c r="J154" s="144">
        <f>BK154</f>
        <v>0</v>
      </c>
      <c r="L154" s="133"/>
      <c r="M154" s="138"/>
      <c r="P154" s="139">
        <f>SUM(P155:P156)</f>
        <v>0</v>
      </c>
      <c r="R154" s="139">
        <f>SUM(R155:R156)</f>
        <v>2.64E-3</v>
      </c>
      <c r="T154" s="140">
        <f>SUM(T155:T156)</f>
        <v>0</v>
      </c>
      <c r="AR154" s="134" t="s">
        <v>84</v>
      </c>
      <c r="AT154" s="141" t="s">
        <v>75</v>
      </c>
      <c r="AU154" s="141" t="s">
        <v>84</v>
      </c>
      <c r="AY154" s="134" t="s">
        <v>345</v>
      </c>
      <c r="BK154" s="142">
        <f>SUM(BK155:BK156)</f>
        <v>0</v>
      </c>
    </row>
    <row r="155" spans="2:65" s="1" customFormat="1" ht="16.5" customHeight="1">
      <c r="B155" s="32"/>
      <c r="C155" s="145" t="s">
        <v>463</v>
      </c>
      <c r="D155" s="145" t="s">
        <v>347</v>
      </c>
      <c r="E155" s="146" t="s">
        <v>4905</v>
      </c>
      <c r="F155" s="147" t="s">
        <v>4906</v>
      </c>
      <c r="G155" s="148" t="s">
        <v>597</v>
      </c>
      <c r="H155" s="149">
        <v>19</v>
      </c>
      <c r="I155" s="150"/>
      <c r="J155" s="149">
        <f>ROUND(I155*H155,3)</f>
        <v>0</v>
      </c>
      <c r="K155" s="151"/>
      <c r="L155" s="32"/>
      <c r="M155" s="152" t="s">
        <v>1</v>
      </c>
      <c r="N155" s="153" t="s">
        <v>42</v>
      </c>
      <c r="P155" s="154">
        <f>O155*H155</f>
        <v>0</v>
      </c>
      <c r="Q155" s="154">
        <v>8.0000000000000007E-5</v>
      </c>
      <c r="R155" s="154">
        <f>Q155*H155</f>
        <v>1.5200000000000001E-3</v>
      </c>
      <c r="S155" s="154">
        <v>0</v>
      </c>
      <c r="T155" s="155">
        <f>S155*H155</f>
        <v>0</v>
      </c>
      <c r="AR155" s="156" t="s">
        <v>351</v>
      </c>
      <c r="AT155" s="156" t="s">
        <v>347</v>
      </c>
      <c r="AU155" s="156" t="s">
        <v>98</v>
      </c>
      <c r="AY155" s="17" t="s">
        <v>345</v>
      </c>
      <c r="BE155" s="157">
        <f>IF(N155="základná",J155,0)</f>
        <v>0</v>
      </c>
      <c r="BF155" s="157">
        <f>IF(N155="znížená",J155,0)</f>
        <v>0</v>
      </c>
      <c r="BG155" s="157">
        <f>IF(N155="zákl. prenesená",J155,0)</f>
        <v>0</v>
      </c>
      <c r="BH155" s="157">
        <f>IF(N155="zníž. prenesená",J155,0)</f>
        <v>0</v>
      </c>
      <c r="BI155" s="157">
        <f>IF(N155="nulová",J155,0)</f>
        <v>0</v>
      </c>
      <c r="BJ155" s="17" t="s">
        <v>98</v>
      </c>
      <c r="BK155" s="158">
        <f>ROUND(I155*H155,3)</f>
        <v>0</v>
      </c>
      <c r="BL155" s="17" t="s">
        <v>351</v>
      </c>
      <c r="BM155" s="156" t="s">
        <v>579</v>
      </c>
    </row>
    <row r="156" spans="2:65" s="1" customFormat="1" ht="24.2" customHeight="1">
      <c r="B156" s="32"/>
      <c r="C156" s="145" t="s">
        <v>471</v>
      </c>
      <c r="D156" s="145" t="s">
        <v>347</v>
      </c>
      <c r="E156" s="146" t="s">
        <v>4907</v>
      </c>
      <c r="F156" s="147" t="s">
        <v>4908</v>
      </c>
      <c r="G156" s="148" t="s">
        <v>597</v>
      </c>
      <c r="H156" s="149">
        <v>11.2</v>
      </c>
      <c r="I156" s="150"/>
      <c r="J156" s="149">
        <f>ROUND(I156*H156,3)</f>
        <v>0</v>
      </c>
      <c r="K156" s="151"/>
      <c r="L156" s="32"/>
      <c r="M156" s="152" t="s">
        <v>1</v>
      </c>
      <c r="N156" s="153" t="s">
        <v>42</v>
      </c>
      <c r="P156" s="154">
        <f>O156*H156</f>
        <v>0</v>
      </c>
      <c r="Q156" s="154">
        <v>1E-4</v>
      </c>
      <c r="R156" s="154">
        <f>Q156*H156</f>
        <v>1.1199999999999999E-3</v>
      </c>
      <c r="S156" s="154">
        <v>0</v>
      </c>
      <c r="T156" s="155">
        <f>S156*H156</f>
        <v>0</v>
      </c>
      <c r="AR156" s="156" t="s">
        <v>351</v>
      </c>
      <c r="AT156" s="156" t="s">
        <v>347</v>
      </c>
      <c r="AU156" s="156" t="s">
        <v>98</v>
      </c>
      <c r="AY156" s="17" t="s">
        <v>345</v>
      </c>
      <c r="BE156" s="157">
        <f>IF(N156="základná",J156,0)</f>
        <v>0</v>
      </c>
      <c r="BF156" s="157">
        <f>IF(N156="znížená",J156,0)</f>
        <v>0</v>
      </c>
      <c r="BG156" s="157">
        <f>IF(N156="zákl. prenesená",J156,0)</f>
        <v>0</v>
      </c>
      <c r="BH156" s="157">
        <f>IF(N156="zníž. prenesená",J156,0)</f>
        <v>0</v>
      </c>
      <c r="BI156" s="157">
        <f>IF(N156="nulová",J156,0)</f>
        <v>0</v>
      </c>
      <c r="BJ156" s="17" t="s">
        <v>98</v>
      </c>
      <c r="BK156" s="158">
        <f>ROUND(I156*H156,3)</f>
        <v>0</v>
      </c>
      <c r="BL156" s="17" t="s">
        <v>351</v>
      </c>
      <c r="BM156" s="156" t="s">
        <v>594</v>
      </c>
    </row>
    <row r="157" spans="2:65" s="11" customFormat="1" ht="22.9" customHeight="1">
      <c r="B157" s="133"/>
      <c r="D157" s="134" t="s">
        <v>75</v>
      </c>
      <c r="E157" s="143" t="s">
        <v>417</v>
      </c>
      <c r="F157" s="143" t="s">
        <v>3395</v>
      </c>
      <c r="I157" s="136"/>
      <c r="J157" s="144">
        <f>BK157</f>
        <v>0</v>
      </c>
      <c r="L157" s="133"/>
      <c r="M157" s="138"/>
      <c r="P157" s="139">
        <f>SUM(P158:P163)</f>
        <v>0</v>
      </c>
      <c r="R157" s="139">
        <f>SUM(R158:R163)</f>
        <v>1.0600000000000006E-3</v>
      </c>
      <c r="T157" s="140">
        <f>SUM(T158:T163)</f>
        <v>0</v>
      </c>
      <c r="AR157" s="134" t="s">
        <v>84</v>
      </c>
      <c r="AT157" s="141" t="s">
        <v>75</v>
      </c>
      <c r="AU157" s="141" t="s">
        <v>84</v>
      </c>
      <c r="AY157" s="134" t="s">
        <v>345</v>
      </c>
      <c r="BK157" s="142">
        <f>SUM(BK158:BK163)</f>
        <v>0</v>
      </c>
    </row>
    <row r="158" spans="2:65" s="1" customFormat="1" ht="24.2" customHeight="1">
      <c r="B158" s="32"/>
      <c r="C158" s="145" t="s">
        <v>7</v>
      </c>
      <c r="D158" s="145" t="s">
        <v>347</v>
      </c>
      <c r="E158" s="146" t="s">
        <v>4909</v>
      </c>
      <c r="F158" s="147" t="s">
        <v>4910</v>
      </c>
      <c r="G158" s="148" t="s">
        <v>597</v>
      </c>
      <c r="H158" s="149">
        <v>15.2</v>
      </c>
      <c r="I158" s="150"/>
      <c r="J158" s="149">
        <f t="shared" ref="J158:J163" si="10">ROUND(I158*H158,3)</f>
        <v>0</v>
      </c>
      <c r="K158" s="151"/>
      <c r="L158" s="32"/>
      <c r="M158" s="152" t="s">
        <v>1</v>
      </c>
      <c r="N158" s="153" t="s">
        <v>42</v>
      </c>
      <c r="P158" s="154">
        <f t="shared" ref="P158:P163" si="11">O158*H158</f>
        <v>0</v>
      </c>
      <c r="Q158" s="154">
        <v>0</v>
      </c>
      <c r="R158" s="154">
        <f t="shared" ref="R158:R163" si="12">Q158*H158</f>
        <v>0</v>
      </c>
      <c r="S158" s="154">
        <v>0</v>
      </c>
      <c r="T158" s="155">
        <f t="shared" ref="T158:T163" si="13">S158*H158</f>
        <v>0</v>
      </c>
      <c r="AR158" s="156" t="s">
        <v>351</v>
      </c>
      <c r="AT158" s="156" t="s">
        <v>347</v>
      </c>
      <c r="AU158" s="156" t="s">
        <v>98</v>
      </c>
      <c r="AY158" s="17" t="s">
        <v>345</v>
      </c>
      <c r="BE158" s="157">
        <f t="shared" ref="BE158:BE163" si="14">IF(N158="základná",J158,0)</f>
        <v>0</v>
      </c>
      <c r="BF158" s="157">
        <f t="shared" ref="BF158:BF163" si="15">IF(N158="znížená",J158,0)</f>
        <v>0</v>
      </c>
      <c r="BG158" s="157">
        <f t="shared" ref="BG158:BG163" si="16">IF(N158="zákl. prenesená",J158,0)</f>
        <v>0</v>
      </c>
      <c r="BH158" s="157">
        <f t="shared" ref="BH158:BH163" si="17">IF(N158="zníž. prenesená",J158,0)</f>
        <v>0</v>
      </c>
      <c r="BI158" s="157">
        <f t="shared" ref="BI158:BI163" si="18">IF(N158="nulová",J158,0)</f>
        <v>0</v>
      </c>
      <c r="BJ158" s="17" t="s">
        <v>98</v>
      </c>
      <c r="BK158" s="158">
        <f t="shared" ref="BK158:BK163" si="19">ROUND(I158*H158,3)</f>
        <v>0</v>
      </c>
      <c r="BL158" s="17" t="s">
        <v>351</v>
      </c>
      <c r="BM158" s="156" t="s">
        <v>615</v>
      </c>
    </row>
    <row r="159" spans="2:65" s="1" customFormat="1" ht="24.2" customHeight="1">
      <c r="B159" s="32"/>
      <c r="C159" s="145" t="s">
        <v>482</v>
      </c>
      <c r="D159" s="145" t="s">
        <v>347</v>
      </c>
      <c r="E159" s="146" t="s">
        <v>4911</v>
      </c>
      <c r="F159" s="147" t="s">
        <v>4912</v>
      </c>
      <c r="G159" s="148" t="s">
        <v>597</v>
      </c>
      <c r="H159" s="149">
        <v>15.2</v>
      </c>
      <c r="I159" s="150"/>
      <c r="J159" s="149">
        <f t="shared" si="10"/>
        <v>0</v>
      </c>
      <c r="K159" s="151"/>
      <c r="L159" s="32"/>
      <c r="M159" s="152" t="s">
        <v>1</v>
      </c>
      <c r="N159" s="153" t="s">
        <v>42</v>
      </c>
      <c r="P159" s="154">
        <f t="shared" si="11"/>
        <v>0</v>
      </c>
      <c r="Q159" s="154">
        <v>6.9736842105263205E-5</v>
      </c>
      <c r="R159" s="154">
        <f t="shared" si="12"/>
        <v>1.0600000000000006E-3</v>
      </c>
      <c r="S159" s="154">
        <v>0</v>
      </c>
      <c r="T159" s="155">
        <f t="shared" si="13"/>
        <v>0</v>
      </c>
      <c r="AR159" s="156" t="s">
        <v>351</v>
      </c>
      <c r="AT159" s="156" t="s">
        <v>347</v>
      </c>
      <c r="AU159" s="156" t="s">
        <v>98</v>
      </c>
      <c r="AY159" s="17" t="s">
        <v>345</v>
      </c>
      <c r="BE159" s="157">
        <f t="shared" si="14"/>
        <v>0</v>
      </c>
      <c r="BF159" s="157">
        <f t="shared" si="15"/>
        <v>0</v>
      </c>
      <c r="BG159" s="157">
        <f t="shared" si="16"/>
        <v>0</v>
      </c>
      <c r="BH159" s="157">
        <f t="shared" si="17"/>
        <v>0</v>
      </c>
      <c r="BI159" s="157">
        <f t="shared" si="18"/>
        <v>0</v>
      </c>
      <c r="BJ159" s="17" t="s">
        <v>98</v>
      </c>
      <c r="BK159" s="158">
        <f t="shared" si="19"/>
        <v>0</v>
      </c>
      <c r="BL159" s="17" t="s">
        <v>351</v>
      </c>
      <c r="BM159" s="156" t="s">
        <v>628</v>
      </c>
    </row>
    <row r="160" spans="2:65" s="1" customFormat="1" ht="21.75" customHeight="1">
      <c r="B160" s="32"/>
      <c r="C160" s="145" t="s">
        <v>487</v>
      </c>
      <c r="D160" s="145" t="s">
        <v>347</v>
      </c>
      <c r="E160" s="146" t="s">
        <v>1993</v>
      </c>
      <c r="F160" s="147" t="s">
        <v>1994</v>
      </c>
      <c r="G160" s="148" t="s">
        <v>460</v>
      </c>
      <c r="H160" s="149">
        <v>3.1539999999999999</v>
      </c>
      <c r="I160" s="150"/>
      <c r="J160" s="149">
        <f t="shared" si="10"/>
        <v>0</v>
      </c>
      <c r="K160" s="151"/>
      <c r="L160" s="32"/>
      <c r="M160" s="152" t="s">
        <v>1</v>
      </c>
      <c r="N160" s="153" t="s">
        <v>42</v>
      </c>
      <c r="P160" s="154">
        <f t="shared" si="11"/>
        <v>0</v>
      </c>
      <c r="Q160" s="154">
        <v>0</v>
      </c>
      <c r="R160" s="154">
        <f t="shared" si="12"/>
        <v>0</v>
      </c>
      <c r="S160" s="154">
        <v>0</v>
      </c>
      <c r="T160" s="155">
        <f t="shared" si="13"/>
        <v>0</v>
      </c>
      <c r="AR160" s="156" t="s">
        <v>351</v>
      </c>
      <c r="AT160" s="156" t="s">
        <v>347</v>
      </c>
      <c r="AU160" s="156" t="s">
        <v>98</v>
      </c>
      <c r="AY160" s="17" t="s">
        <v>345</v>
      </c>
      <c r="BE160" s="157">
        <f t="shared" si="14"/>
        <v>0</v>
      </c>
      <c r="BF160" s="157">
        <f t="shared" si="15"/>
        <v>0</v>
      </c>
      <c r="BG160" s="157">
        <f t="shared" si="16"/>
        <v>0</v>
      </c>
      <c r="BH160" s="157">
        <f t="shared" si="17"/>
        <v>0</v>
      </c>
      <c r="BI160" s="157">
        <f t="shared" si="18"/>
        <v>0</v>
      </c>
      <c r="BJ160" s="17" t="s">
        <v>98</v>
      </c>
      <c r="BK160" s="158">
        <f t="shared" si="19"/>
        <v>0</v>
      </c>
      <c r="BL160" s="17" t="s">
        <v>351</v>
      </c>
      <c r="BM160" s="156" t="s">
        <v>647</v>
      </c>
    </row>
    <row r="161" spans="2:65" s="1" customFormat="1" ht="24.2" customHeight="1">
      <c r="B161" s="32"/>
      <c r="C161" s="145" t="s">
        <v>494</v>
      </c>
      <c r="D161" s="145" t="s">
        <v>347</v>
      </c>
      <c r="E161" s="146" t="s">
        <v>1997</v>
      </c>
      <c r="F161" s="147" t="s">
        <v>3430</v>
      </c>
      <c r="G161" s="148" t="s">
        <v>460</v>
      </c>
      <c r="H161" s="149">
        <v>31.54</v>
      </c>
      <c r="I161" s="150"/>
      <c r="J161" s="149">
        <f t="shared" si="10"/>
        <v>0</v>
      </c>
      <c r="K161" s="151"/>
      <c r="L161" s="32"/>
      <c r="M161" s="152" t="s">
        <v>1</v>
      </c>
      <c r="N161" s="153" t="s">
        <v>42</v>
      </c>
      <c r="P161" s="154">
        <f t="shared" si="11"/>
        <v>0</v>
      </c>
      <c r="Q161" s="154">
        <v>0</v>
      </c>
      <c r="R161" s="154">
        <f t="shared" si="12"/>
        <v>0</v>
      </c>
      <c r="S161" s="154">
        <v>0</v>
      </c>
      <c r="T161" s="155">
        <f t="shared" si="13"/>
        <v>0</v>
      </c>
      <c r="AR161" s="156" t="s">
        <v>351</v>
      </c>
      <c r="AT161" s="156" t="s">
        <v>347</v>
      </c>
      <c r="AU161" s="156" t="s">
        <v>98</v>
      </c>
      <c r="AY161" s="17" t="s">
        <v>345</v>
      </c>
      <c r="BE161" s="157">
        <f t="shared" si="14"/>
        <v>0</v>
      </c>
      <c r="BF161" s="157">
        <f t="shared" si="15"/>
        <v>0</v>
      </c>
      <c r="BG161" s="157">
        <f t="shared" si="16"/>
        <v>0</v>
      </c>
      <c r="BH161" s="157">
        <f t="shared" si="17"/>
        <v>0</v>
      </c>
      <c r="BI161" s="157">
        <f t="shared" si="18"/>
        <v>0</v>
      </c>
      <c r="BJ161" s="17" t="s">
        <v>98</v>
      </c>
      <c r="BK161" s="158">
        <f t="shared" si="19"/>
        <v>0</v>
      </c>
      <c r="BL161" s="17" t="s">
        <v>351</v>
      </c>
      <c r="BM161" s="156" t="s">
        <v>657</v>
      </c>
    </row>
    <row r="162" spans="2:65" s="1" customFormat="1" ht="24.2" customHeight="1">
      <c r="B162" s="32"/>
      <c r="C162" s="145" t="s">
        <v>498</v>
      </c>
      <c r="D162" s="145" t="s">
        <v>347</v>
      </c>
      <c r="E162" s="146" t="s">
        <v>4913</v>
      </c>
      <c r="F162" s="147" t="s">
        <v>4914</v>
      </c>
      <c r="G162" s="148" t="s">
        <v>460</v>
      </c>
      <c r="H162" s="149">
        <v>3.1539999999999999</v>
      </c>
      <c r="I162" s="150"/>
      <c r="J162" s="149">
        <f t="shared" si="10"/>
        <v>0</v>
      </c>
      <c r="K162" s="151"/>
      <c r="L162" s="32"/>
      <c r="M162" s="152" t="s">
        <v>1</v>
      </c>
      <c r="N162" s="153" t="s">
        <v>42</v>
      </c>
      <c r="P162" s="154">
        <f t="shared" si="11"/>
        <v>0</v>
      </c>
      <c r="Q162" s="154">
        <v>0</v>
      </c>
      <c r="R162" s="154">
        <f t="shared" si="12"/>
        <v>0</v>
      </c>
      <c r="S162" s="154">
        <v>0</v>
      </c>
      <c r="T162" s="155">
        <f t="shared" si="13"/>
        <v>0</v>
      </c>
      <c r="AR162" s="156" t="s">
        <v>351</v>
      </c>
      <c r="AT162" s="156" t="s">
        <v>347</v>
      </c>
      <c r="AU162" s="156" t="s">
        <v>98</v>
      </c>
      <c r="AY162" s="17" t="s">
        <v>345</v>
      </c>
      <c r="BE162" s="157">
        <f t="shared" si="14"/>
        <v>0</v>
      </c>
      <c r="BF162" s="157">
        <f t="shared" si="15"/>
        <v>0</v>
      </c>
      <c r="BG162" s="157">
        <f t="shared" si="16"/>
        <v>0</v>
      </c>
      <c r="BH162" s="157">
        <f t="shared" si="17"/>
        <v>0</v>
      </c>
      <c r="BI162" s="157">
        <f t="shared" si="18"/>
        <v>0</v>
      </c>
      <c r="BJ162" s="17" t="s">
        <v>98</v>
      </c>
      <c r="BK162" s="158">
        <f t="shared" si="19"/>
        <v>0</v>
      </c>
      <c r="BL162" s="17" t="s">
        <v>351</v>
      </c>
      <c r="BM162" s="156" t="s">
        <v>667</v>
      </c>
    </row>
    <row r="163" spans="2:65" s="1" customFormat="1" ht="24.2" customHeight="1">
      <c r="B163" s="32"/>
      <c r="C163" s="145" t="s">
        <v>509</v>
      </c>
      <c r="D163" s="145" t="s">
        <v>347</v>
      </c>
      <c r="E163" s="146" t="s">
        <v>4332</v>
      </c>
      <c r="F163" s="147" t="s">
        <v>4915</v>
      </c>
      <c r="G163" s="148" t="s">
        <v>460</v>
      </c>
      <c r="H163" s="149">
        <v>3.1539999999999999</v>
      </c>
      <c r="I163" s="150"/>
      <c r="J163" s="149">
        <f t="shared" si="10"/>
        <v>0</v>
      </c>
      <c r="K163" s="151"/>
      <c r="L163" s="32"/>
      <c r="M163" s="152" t="s">
        <v>1</v>
      </c>
      <c r="N163" s="153" t="s">
        <v>42</v>
      </c>
      <c r="P163" s="154">
        <f t="shared" si="11"/>
        <v>0</v>
      </c>
      <c r="Q163" s="154">
        <v>0</v>
      </c>
      <c r="R163" s="154">
        <f t="shared" si="12"/>
        <v>0</v>
      </c>
      <c r="S163" s="154">
        <v>0</v>
      </c>
      <c r="T163" s="155">
        <f t="shared" si="13"/>
        <v>0</v>
      </c>
      <c r="AR163" s="156" t="s">
        <v>351</v>
      </c>
      <c r="AT163" s="156" t="s">
        <v>347</v>
      </c>
      <c r="AU163" s="156" t="s">
        <v>98</v>
      </c>
      <c r="AY163" s="17" t="s">
        <v>345</v>
      </c>
      <c r="BE163" s="157">
        <f t="shared" si="14"/>
        <v>0</v>
      </c>
      <c r="BF163" s="157">
        <f t="shared" si="15"/>
        <v>0</v>
      </c>
      <c r="BG163" s="157">
        <f t="shared" si="16"/>
        <v>0</v>
      </c>
      <c r="BH163" s="157">
        <f t="shared" si="17"/>
        <v>0</v>
      </c>
      <c r="BI163" s="157">
        <f t="shared" si="18"/>
        <v>0</v>
      </c>
      <c r="BJ163" s="17" t="s">
        <v>98</v>
      </c>
      <c r="BK163" s="158">
        <f t="shared" si="19"/>
        <v>0</v>
      </c>
      <c r="BL163" s="17" t="s">
        <v>351</v>
      </c>
      <c r="BM163" s="156" t="s">
        <v>677</v>
      </c>
    </row>
    <row r="164" spans="2:65" s="11" customFormat="1" ht="22.9" customHeight="1">
      <c r="B164" s="133"/>
      <c r="D164" s="134" t="s">
        <v>75</v>
      </c>
      <c r="E164" s="143" t="s">
        <v>983</v>
      </c>
      <c r="F164" s="143" t="s">
        <v>3434</v>
      </c>
      <c r="I164" s="136"/>
      <c r="J164" s="144">
        <f>BK164</f>
        <v>0</v>
      </c>
      <c r="L164" s="133"/>
      <c r="M164" s="138"/>
      <c r="P164" s="139">
        <f>P165</f>
        <v>0</v>
      </c>
      <c r="R164" s="139">
        <f>R165</f>
        <v>0</v>
      </c>
      <c r="T164" s="140">
        <f>T165</f>
        <v>0</v>
      </c>
      <c r="AR164" s="134" t="s">
        <v>84</v>
      </c>
      <c r="AT164" s="141" t="s">
        <v>75</v>
      </c>
      <c r="AU164" s="141" t="s">
        <v>84</v>
      </c>
      <c r="AY164" s="134" t="s">
        <v>345</v>
      </c>
      <c r="BK164" s="142">
        <f>BK165</f>
        <v>0</v>
      </c>
    </row>
    <row r="165" spans="2:65" s="1" customFormat="1" ht="33" customHeight="1">
      <c r="B165" s="32"/>
      <c r="C165" s="145" t="s">
        <v>513</v>
      </c>
      <c r="D165" s="145" t="s">
        <v>347</v>
      </c>
      <c r="E165" s="146" t="s">
        <v>4916</v>
      </c>
      <c r="F165" s="147" t="s">
        <v>4917</v>
      </c>
      <c r="G165" s="148" t="s">
        <v>460</v>
      </c>
      <c r="H165" s="149">
        <v>20.533999999999999</v>
      </c>
      <c r="I165" s="150"/>
      <c r="J165" s="149">
        <f>ROUND(I165*H165,3)</f>
        <v>0</v>
      </c>
      <c r="K165" s="151"/>
      <c r="L165" s="32"/>
      <c r="M165" s="152" t="s">
        <v>1</v>
      </c>
      <c r="N165" s="153" t="s">
        <v>42</v>
      </c>
      <c r="P165" s="154">
        <f>O165*H165</f>
        <v>0</v>
      </c>
      <c r="Q165" s="154">
        <v>0</v>
      </c>
      <c r="R165" s="154">
        <f>Q165*H165</f>
        <v>0</v>
      </c>
      <c r="S165" s="154">
        <v>0</v>
      </c>
      <c r="T165" s="155">
        <f>S165*H165</f>
        <v>0</v>
      </c>
      <c r="AR165" s="156" t="s">
        <v>351</v>
      </c>
      <c r="AT165" s="156" t="s">
        <v>347</v>
      </c>
      <c r="AU165" s="156" t="s">
        <v>98</v>
      </c>
      <c r="AY165" s="17" t="s">
        <v>345</v>
      </c>
      <c r="BE165" s="157">
        <f>IF(N165="základná",J165,0)</f>
        <v>0</v>
      </c>
      <c r="BF165" s="157">
        <f>IF(N165="znížená",J165,0)</f>
        <v>0</v>
      </c>
      <c r="BG165" s="157">
        <f>IF(N165="zákl. prenesená",J165,0)</f>
        <v>0</v>
      </c>
      <c r="BH165" s="157">
        <f>IF(N165="zníž. prenesená",J165,0)</f>
        <v>0</v>
      </c>
      <c r="BI165" s="157">
        <f>IF(N165="nulová",J165,0)</f>
        <v>0</v>
      </c>
      <c r="BJ165" s="17" t="s">
        <v>98</v>
      </c>
      <c r="BK165" s="158">
        <f>ROUND(I165*H165,3)</f>
        <v>0</v>
      </c>
      <c r="BL165" s="17" t="s">
        <v>351</v>
      </c>
      <c r="BM165" s="156" t="s">
        <v>687</v>
      </c>
    </row>
    <row r="166" spans="2:65" s="11" customFormat="1" ht="25.9" customHeight="1">
      <c r="B166" s="133"/>
      <c r="D166" s="134" t="s">
        <v>75</v>
      </c>
      <c r="E166" s="135" t="s">
        <v>2018</v>
      </c>
      <c r="F166" s="135" t="s">
        <v>3436</v>
      </c>
      <c r="I166" s="136"/>
      <c r="J166" s="137">
        <f>BK166</f>
        <v>0</v>
      </c>
      <c r="L166" s="133"/>
      <c r="M166" s="138"/>
      <c r="P166" s="139">
        <f>P167</f>
        <v>0</v>
      </c>
      <c r="R166" s="139">
        <f>R167</f>
        <v>5.8679999999999996E-2</v>
      </c>
      <c r="T166" s="140">
        <f>T167</f>
        <v>0</v>
      </c>
      <c r="AR166" s="134" t="s">
        <v>98</v>
      </c>
      <c r="AT166" s="141" t="s">
        <v>75</v>
      </c>
      <c r="AU166" s="141" t="s">
        <v>76</v>
      </c>
      <c r="AY166" s="134" t="s">
        <v>345</v>
      </c>
      <c r="BK166" s="142">
        <f>BK167</f>
        <v>0</v>
      </c>
    </row>
    <row r="167" spans="2:65" s="11" customFormat="1" ht="22.9" customHeight="1">
      <c r="B167" s="133"/>
      <c r="D167" s="134" t="s">
        <v>75</v>
      </c>
      <c r="E167" s="143" t="s">
        <v>4918</v>
      </c>
      <c r="F167" s="143" t="s">
        <v>4919</v>
      </c>
      <c r="I167" s="136"/>
      <c r="J167" s="144">
        <f>BK167</f>
        <v>0</v>
      </c>
      <c r="L167" s="133"/>
      <c r="M167" s="138"/>
      <c r="P167" s="139">
        <f>SUM(P168:P177)</f>
        <v>0</v>
      </c>
      <c r="R167" s="139">
        <f>SUM(R168:R177)</f>
        <v>5.8679999999999996E-2</v>
      </c>
      <c r="T167" s="140">
        <f>SUM(T168:T177)</f>
        <v>0</v>
      </c>
      <c r="AR167" s="134" t="s">
        <v>98</v>
      </c>
      <c r="AT167" s="141" t="s">
        <v>75</v>
      </c>
      <c r="AU167" s="141" t="s">
        <v>84</v>
      </c>
      <c r="AY167" s="134" t="s">
        <v>345</v>
      </c>
      <c r="BK167" s="142">
        <f>SUM(BK168:BK177)</f>
        <v>0</v>
      </c>
    </row>
    <row r="168" spans="2:65" s="1" customFormat="1" ht="24.2" customHeight="1">
      <c r="B168" s="32"/>
      <c r="C168" s="145" t="s">
        <v>519</v>
      </c>
      <c r="D168" s="145" t="s">
        <v>347</v>
      </c>
      <c r="E168" s="146" t="s">
        <v>4920</v>
      </c>
      <c r="F168" s="147" t="s">
        <v>4921</v>
      </c>
      <c r="G168" s="148" t="s">
        <v>597</v>
      </c>
      <c r="H168" s="149">
        <v>1</v>
      </c>
      <c r="I168" s="150"/>
      <c r="J168" s="149">
        <f t="shared" ref="J168:J177" si="20">ROUND(I168*H168,3)</f>
        <v>0</v>
      </c>
      <c r="K168" s="151"/>
      <c r="L168" s="32"/>
      <c r="M168" s="152" t="s">
        <v>1</v>
      </c>
      <c r="N168" s="153" t="s">
        <v>42</v>
      </c>
      <c r="P168" s="154">
        <f t="shared" ref="P168:P177" si="21">O168*H168</f>
        <v>0</v>
      </c>
      <c r="Q168" s="154">
        <v>2.7299999999999998E-3</v>
      </c>
      <c r="R168" s="154">
        <f t="shared" ref="R168:R177" si="22">Q168*H168</f>
        <v>2.7299999999999998E-3</v>
      </c>
      <c r="S168" s="154">
        <v>0</v>
      </c>
      <c r="T168" s="155">
        <f t="shared" ref="T168:T177" si="23">S168*H168</f>
        <v>0</v>
      </c>
      <c r="AR168" s="156" t="s">
        <v>453</v>
      </c>
      <c r="AT168" s="156" t="s">
        <v>347</v>
      </c>
      <c r="AU168" s="156" t="s">
        <v>98</v>
      </c>
      <c r="AY168" s="17" t="s">
        <v>345</v>
      </c>
      <c r="BE168" s="157">
        <f t="shared" ref="BE168:BE177" si="24">IF(N168="základná",J168,0)</f>
        <v>0</v>
      </c>
      <c r="BF168" s="157">
        <f t="shared" ref="BF168:BF177" si="25">IF(N168="znížená",J168,0)</f>
        <v>0</v>
      </c>
      <c r="BG168" s="157">
        <f t="shared" ref="BG168:BG177" si="26">IF(N168="zákl. prenesená",J168,0)</f>
        <v>0</v>
      </c>
      <c r="BH168" s="157">
        <f t="shared" ref="BH168:BH177" si="27">IF(N168="zníž. prenesená",J168,0)</f>
        <v>0</v>
      </c>
      <c r="BI168" s="157">
        <f t="shared" ref="BI168:BI177" si="28">IF(N168="nulová",J168,0)</f>
        <v>0</v>
      </c>
      <c r="BJ168" s="17" t="s">
        <v>98</v>
      </c>
      <c r="BK168" s="158">
        <f t="shared" ref="BK168:BK177" si="29">ROUND(I168*H168,3)</f>
        <v>0</v>
      </c>
      <c r="BL168" s="17" t="s">
        <v>453</v>
      </c>
      <c r="BM168" s="156" t="s">
        <v>699</v>
      </c>
    </row>
    <row r="169" spans="2:65" s="1" customFormat="1" ht="33" customHeight="1">
      <c r="B169" s="32"/>
      <c r="C169" s="145" t="s">
        <v>525</v>
      </c>
      <c r="D169" s="145" t="s">
        <v>347</v>
      </c>
      <c r="E169" s="146" t="s">
        <v>4922</v>
      </c>
      <c r="F169" s="147" t="s">
        <v>4923</v>
      </c>
      <c r="G169" s="148" t="s">
        <v>623</v>
      </c>
      <c r="H169" s="149">
        <v>1</v>
      </c>
      <c r="I169" s="150"/>
      <c r="J169" s="149">
        <f t="shared" si="20"/>
        <v>0</v>
      </c>
      <c r="K169" s="151"/>
      <c r="L169" s="32"/>
      <c r="M169" s="152" t="s">
        <v>1</v>
      </c>
      <c r="N169" s="153" t="s">
        <v>42</v>
      </c>
      <c r="P169" s="154">
        <f t="shared" si="21"/>
        <v>0</v>
      </c>
      <c r="Q169" s="154">
        <v>1.15E-3</v>
      </c>
      <c r="R169" s="154">
        <f t="shared" si="22"/>
        <v>1.15E-3</v>
      </c>
      <c r="S169" s="154">
        <v>0</v>
      </c>
      <c r="T169" s="155">
        <f t="shared" si="23"/>
        <v>0</v>
      </c>
      <c r="AR169" s="156" t="s">
        <v>453</v>
      </c>
      <c r="AT169" s="156" t="s">
        <v>347</v>
      </c>
      <c r="AU169" s="156" t="s">
        <v>98</v>
      </c>
      <c r="AY169" s="17" t="s">
        <v>345</v>
      </c>
      <c r="BE169" s="157">
        <f t="shared" si="24"/>
        <v>0</v>
      </c>
      <c r="BF169" s="157">
        <f t="shared" si="25"/>
        <v>0</v>
      </c>
      <c r="BG169" s="157">
        <f t="shared" si="26"/>
        <v>0</v>
      </c>
      <c r="BH169" s="157">
        <f t="shared" si="27"/>
        <v>0</v>
      </c>
      <c r="BI169" s="157">
        <f t="shared" si="28"/>
        <v>0</v>
      </c>
      <c r="BJ169" s="17" t="s">
        <v>98</v>
      </c>
      <c r="BK169" s="158">
        <f t="shared" si="29"/>
        <v>0</v>
      </c>
      <c r="BL169" s="17" t="s">
        <v>453</v>
      </c>
      <c r="BM169" s="156" t="s">
        <v>711</v>
      </c>
    </row>
    <row r="170" spans="2:65" s="1" customFormat="1" ht="16.5" customHeight="1">
      <c r="B170" s="32"/>
      <c r="C170" s="145" t="s">
        <v>530</v>
      </c>
      <c r="D170" s="145" t="s">
        <v>347</v>
      </c>
      <c r="E170" s="146" t="s">
        <v>4924</v>
      </c>
      <c r="F170" s="147" t="s">
        <v>4925</v>
      </c>
      <c r="G170" s="148" t="s">
        <v>623</v>
      </c>
      <c r="H170" s="149">
        <v>3</v>
      </c>
      <c r="I170" s="150"/>
      <c r="J170" s="149">
        <f t="shared" si="20"/>
        <v>0</v>
      </c>
      <c r="K170" s="151"/>
      <c r="L170" s="32"/>
      <c r="M170" s="152" t="s">
        <v>1</v>
      </c>
      <c r="N170" s="153" t="s">
        <v>42</v>
      </c>
      <c r="P170" s="154">
        <f t="shared" si="21"/>
        <v>0</v>
      </c>
      <c r="Q170" s="154">
        <v>1.0000000000000001E-5</v>
      </c>
      <c r="R170" s="154">
        <f t="shared" si="22"/>
        <v>3.0000000000000004E-5</v>
      </c>
      <c r="S170" s="154">
        <v>0</v>
      </c>
      <c r="T170" s="155">
        <f t="shared" si="23"/>
        <v>0</v>
      </c>
      <c r="AR170" s="156" t="s">
        <v>453</v>
      </c>
      <c r="AT170" s="156" t="s">
        <v>347</v>
      </c>
      <c r="AU170" s="156" t="s">
        <v>98</v>
      </c>
      <c r="AY170" s="17" t="s">
        <v>345</v>
      </c>
      <c r="BE170" s="157">
        <f t="shared" si="24"/>
        <v>0</v>
      </c>
      <c r="BF170" s="157">
        <f t="shared" si="25"/>
        <v>0</v>
      </c>
      <c r="BG170" s="157">
        <f t="shared" si="26"/>
        <v>0</v>
      </c>
      <c r="BH170" s="157">
        <f t="shared" si="27"/>
        <v>0</v>
      </c>
      <c r="BI170" s="157">
        <f t="shared" si="28"/>
        <v>0</v>
      </c>
      <c r="BJ170" s="17" t="s">
        <v>98</v>
      </c>
      <c r="BK170" s="158">
        <f t="shared" si="29"/>
        <v>0</v>
      </c>
      <c r="BL170" s="17" t="s">
        <v>453</v>
      </c>
      <c r="BM170" s="156" t="s">
        <v>724</v>
      </c>
    </row>
    <row r="171" spans="2:65" s="1" customFormat="1" ht="24.2" customHeight="1">
      <c r="B171" s="32"/>
      <c r="C171" s="187" t="s">
        <v>535</v>
      </c>
      <c r="D171" s="187" t="s">
        <v>641</v>
      </c>
      <c r="E171" s="188" t="s">
        <v>4926</v>
      </c>
      <c r="F171" s="189" t="s">
        <v>4927</v>
      </c>
      <c r="G171" s="190" t="s">
        <v>623</v>
      </c>
      <c r="H171" s="191">
        <v>3</v>
      </c>
      <c r="I171" s="192"/>
      <c r="J171" s="191">
        <f t="shared" si="20"/>
        <v>0</v>
      </c>
      <c r="K171" s="193"/>
      <c r="L171" s="194"/>
      <c r="M171" s="195" t="s">
        <v>1</v>
      </c>
      <c r="N171" s="196" t="s">
        <v>42</v>
      </c>
      <c r="P171" s="154">
        <f t="shared" si="21"/>
        <v>0</v>
      </c>
      <c r="Q171" s="154">
        <v>6.7000000000000002E-4</v>
      </c>
      <c r="R171" s="154">
        <f t="shared" si="22"/>
        <v>2.0100000000000001E-3</v>
      </c>
      <c r="S171" s="154">
        <v>0</v>
      </c>
      <c r="T171" s="155">
        <f t="shared" si="23"/>
        <v>0</v>
      </c>
      <c r="AR171" s="156" t="s">
        <v>544</v>
      </c>
      <c r="AT171" s="156" t="s">
        <v>641</v>
      </c>
      <c r="AU171" s="156" t="s">
        <v>98</v>
      </c>
      <c r="AY171" s="17" t="s">
        <v>345</v>
      </c>
      <c r="BE171" s="157">
        <f t="shared" si="24"/>
        <v>0</v>
      </c>
      <c r="BF171" s="157">
        <f t="shared" si="25"/>
        <v>0</v>
      </c>
      <c r="BG171" s="157">
        <f t="shared" si="26"/>
        <v>0</v>
      </c>
      <c r="BH171" s="157">
        <f t="shared" si="27"/>
        <v>0</v>
      </c>
      <c r="BI171" s="157">
        <f t="shared" si="28"/>
        <v>0</v>
      </c>
      <c r="BJ171" s="17" t="s">
        <v>98</v>
      </c>
      <c r="BK171" s="158">
        <f t="shared" si="29"/>
        <v>0</v>
      </c>
      <c r="BL171" s="17" t="s">
        <v>453</v>
      </c>
      <c r="BM171" s="156" t="s">
        <v>734</v>
      </c>
    </row>
    <row r="172" spans="2:65" s="1" customFormat="1" ht="24.2" customHeight="1">
      <c r="B172" s="32"/>
      <c r="C172" s="145" t="s">
        <v>540</v>
      </c>
      <c r="D172" s="145" t="s">
        <v>347</v>
      </c>
      <c r="E172" s="146" t="s">
        <v>4928</v>
      </c>
      <c r="F172" s="147" t="s">
        <v>4929</v>
      </c>
      <c r="G172" s="148" t="s">
        <v>3659</v>
      </c>
      <c r="H172" s="149">
        <v>1</v>
      </c>
      <c r="I172" s="150"/>
      <c r="J172" s="149">
        <f t="shared" si="20"/>
        <v>0</v>
      </c>
      <c r="K172" s="151"/>
      <c r="L172" s="32"/>
      <c r="M172" s="152" t="s">
        <v>1</v>
      </c>
      <c r="N172" s="153" t="s">
        <v>42</v>
      </c>
      <c r="P172" s="154">
        <f t="shared" si="21"/>
        <v>0</v>
      </c>
      <c r="Q172" s="154">
        <v>1.9640000000000001E-2</v>
      </c>
      <c r="R172" s="154">
        <f t="shared" si="22"/>
        <v>1.9640000000000001E-2</v>
      </c>
      <c r="S172" s="154">
        <v>0</v>
      </c>
      <c r="T172" s="155">
        <f t="shared" si="23"/>
        <v>0</v>
      </c>
      <c r="AR172" s="156" t="s">
        <v>453</v>
      </c>
      <c r="AT172" s="156" t="s">
        <v>347</v>
      </c>
      <c r="AU172" s="156" t="s">
        <v>98</v>
      </c>
      <c r="AY172" s="17" t="s">
        <v>345</v>
      </c>
      <c r="BE172" s="157">
        <f t="shared" si="24"/>
        <v>0</v>
      </c>
      <c r="BF172" s="157">
        <f t="shared" si="25"/>
        <v>0</v>
      </c>
      <c r="BG172" s="157">
        <f t="shared" si="26"/>
        <v>0</v>
      </c>
      <c r="BH172" s="157">
        <f t="shared" si="27"/>
        <v>0</v>
      </c>
      <c r="BI172" s="157">
        <f t="shared" si="28"/>
        <v>0</v>
      </c>
      <c r="BJ172" s="17" t="s">
        <v>98</v>
      </c>
      <c r="BK172" s="158">
        <f t="shared" si="29"/>
        <v>0</v>
      </c>
      <c r="BL172" s="17" t="s">
        <v>453</v>
      </c>
      <c r="BM172" s="156" t="s">
        <v>742</v>
      </c>
    </row>
    <row r="173" spans="2:65" s="1" customFormat="1" ht="37.9" customHeight="1">
      <c r="B173" s="32"/>
      <c r="C173" s="187" t="s">
        <v>544</v>
      </c>
      <c r="D173" s="187" t="s">
        <v>641</v>
      </c>
      <c r="E173" s="188" t="s">
        <v>4930</v>
      </c>
      <c r="F173" s="189" t="s">
        <v>4931</v>
      </c>
      <c r="G173" s="190" t="s">
        <v>623</v>
      </c>
      <c r="H173" s="191">
        <v>1</v>
      </c>
      <c r="I173" s="192"/>
      <c r="J173" s="191">
        <f t="shared" si="20"/>
        <v>0</v>
      </c>
      <c r="K173" s="193"/>
      <c r="L173" s="194"/>
      <c r="M173" s="195" t="s">
        <v>1</v>
      </c>
      <c r="N173" s="196" t="s">
        <v>42</v>
      </c>
      <c r="P173" s="154">
        <f t="shared" si="21"/>
        <v>0</v>
      </c>
      <c r="Q173" s="154">
        <v>1.6E-2</v>
      </c>
      <c r="R173" s="154">
        <f t="shared" si="22"/>
        <v>1.6E-2</v>
      </c>
      <c r="S173" s="154">
        <v>0</v>
      </c>
      <c r="T173" s="155">
        <f t="shared" si="23"/>
        <v>0</v>
      </c>
      <c r="AR173" s="156" t="s">
        <v>544</v>
      </c>
      <c r="AT173" s="156" t="s">
        <v>641</v>
      </c>
      <c r="AU173" s="156" t="s">
        <v>98</v>
      </c>
      <c r="AY173" s="17" t="s">
        <v>345</v>
      </c>
      <c r="BE173" s="157">
        <f t="shared" si="24"/>
        <v>0</v>
      </c>
      <c r="BF173" s="157">
        <f t="shared" si="25"/>
        <v>0</v>
      </c>
      <c r="BG173" s="157">
        <f t="shared" si="26"/>
        <v>0</v>
      </c>
      <c r="BH173" s="157">
        <f t="shared" si="27"/>
        <v>0</v>
      </c>
      <c r="BI173" s="157">
        <f t="shared" si="28"/>
        <v>0</v>
      </c>
      <c r="BJ173" s="17" t="s">
        <v>98</v>
      </c>
      <c r="BK173" s="158">
        <f t="shared" si="29"/>
        <v>0</v>
      </c>
      <c r="BL173" s="17" t="s">
        <v>453</v>
      </c>
      <c r="BM173" s="156" t="s">
        <v>750</v>
      </c>
    </row>
    <row r="174" spans="2:65" s="1" customFormat="1" ht="24.2" customHeight="1">
      <c r="B174" s="32"/>
      <c r="C174" s="187" t="s">
        <v>549</v>
      </c>
      <c r="D174" s="187" t="s">
        <v>641</v>
      </c>
      <c r="E174" s="188" t="s">
        <v>4932</v>
      </c>
      <c r="F174" s="189" t="s">
        <v>4933</v>
      </c>
      <c r="G174" s="190" t="s">
        <v>623</v>
      </c>
      <c r="H174" s="191">
        <v>1</v>
      </c>
      <c r="I174" s="192"/>
      <c r="J174" s="191">
        <f t="shared" si="20"/>
        <v>0</v>
      </c>
      <c r="K174" s="193"/>
      <c r="L174" s="194"/>
      <c r="M174" s="195" t="s">
        <v>1</v>
      </c>
      <c r="N174" s="196" t="s">
        <v>42</v>
      </c>
      <c r="P174" s="154">
        <f t="shared" si="21"/>
        <v>0</v>
      </c>
      <c r="Q174" s="154">
        <v>1.6E-2</v>
      </c>
      <c r="R174" s="154">
        <f t="shared" si="22"/>
        <v>1.6E-2</v>
      </c>
      <c r="S174" s="154">
        <v>0</v>
      </c>
      <c r="T174" s="155">
        <f t="shared" si="23"/>
        <v>0</v>
      </c>
      <c r="AR174" s="156" t="s">
        <v>544</v>
      </c>
      <c r="AT174" s="156" t="s">
        <v>641</v>
      </c>
      <c r="AU174" s="156" t="s">
        <v>98</v>
      </c>
      <c r="AY174" s="17" t="s">
        <v>345</v>
      </c>
      <c r="BE174" s="157">
        <f t="shared" si="24"/>
        <v>0</v>
      </c>
      <c r="BF174" s="157">
        <f t="shared" si="25"/>
        <v>0</v>
      </c>
      <c r="BG174" s="157">
        <f t="shared" si="26"/>
        <v>0</v>
      </c>
      <c r="BH174" s="157">
        <f t="shared" si="27"/>
        <v>0</v>
      </c>
      <c r="BI174" s="157">
        <f t="shared" si="28"/>
        <v>0</v>
      </c>
      <c r="BJ174" s="17" t="s">
        <v>98</v>
      </c>
      <c r="BK174" s="158">
        <f t="shared" si="29"/>
        <v>0</v>
      </c>
      <c r="BL174" s="17" t="s">
        <v>453</v>
      </c>
      <c r="BM174" s="156" t="s">
        <v>765</v>
      </c>
    </row>
    <row r="175" spans="2:65" s="1" customFormat="1" ht="16.5" customHeight="1">
      <c r="B175" s="32"/>
      <c r="C175" s="145" t="s">
        <v>554</v>
      </c>
      <c r="D175" s="145" t="s">
        <v>347</v>
      </c>
      <c r="E175" s="146" t="s">
        <v>4934</v>
      </c>
      <c r="F175" s="147" t="s">
        <v>4935</v>
      </c>
      <c r="G175" s="148" t="s">
        <v>623</v>
      </c>
      <c r="H175" s="149">
        <v>1</v>
      </c>
      <c r="I175" s="150"/>
      <c r="J175" s="149">
        <f t="shared" si="20"/>
        <v>0</v>
      </c>
      <c r="K175" s="151"/>
      <c r="L175" s="32"/>
      <c r="M175" s="152" t="s">
        <v>1</v>
      </c>
      <c r="N175" s="153" t="s">
        <v>42</v>
      </c>
      <c r="P175" s="154">
        <f t="shared" si="21"/>
        <v>0</v>
      </c>
      <c r="Q175" s="154">
        <v>8.4999999999999995E-4</v>
      </c>
      <c r="R175" s="154">
        <f t="shared" si="22"/>
        <v>8.4999999999999995E-4</v>
      </c>
      <c r="S175" s="154">
        <v>0</v>
      </c>
      <c r="T175" s="155">
        <f t="shared" si="23"/>
        <v>0</v>
      </c>
      <c r="AR175" s="156" t="s">
        <v>453</v>
      </c>
      <c r="AT175" s="156" t="s">
        <v>347</v>
      </c>
      <c r="AU175" s="156" t="s">
        <v>98</v>
      </c>
      <c r="AY175" s="17" t="s">
        <v>345</v>
      </c>
      <c r="BE175" s="157">
        <f t="shared" si="24"/>
        <v>0</v>
      </c>
      <c r="BF175" s="157">
        <f t="shared" si="25"/>
        <v>0</v>
      </c>
      <c r="BG175" s="157">
        <f t="shared" si="26"/>
        <v>0</v>
      </c>
      <c r="BH175" s="157">
        <f t="shared" si="27"/>
        <v>0</v>
      </c>
      <c r="BI175" s="157">
        <f t="shared" si="28"/>
        <v>0</v>
      </c>
      <c r="BJ175" s="17" t="s">
        <v>98</v>
      </c>
      <c r="BK175" s="158">
        <f t="shared" si="29"/>
        <v>0</v>
      </c>
      <c r="BL175" s="17" t="s">
        <v>453</v>
      </c>
      <c r="BM175" s="156" t="s">
        <v>777</v>
      </c>
    </row>
    <row r="176" spans="2:65" s="1" customFormat="1" ht="16.5" customHeight="1">
      <c r="B176" s="32"/>
      <c r="C176" s="187" t="s">
        <v>567</v>
      </c>
      <c r="D176" s="187" t="s">
        <v>641</v>
      </c>
      <c r="E176" s="188" t="s">
        <v>4936</v>
      </c>
      <c r="F176" s="189" t="s">
        <v>4937</v>
      </c>
      <c r="G176" s="190" t="s">
        <v>623</v>
      </c>
      <c r="H176" s="191">
        <v>1</v>
      </c>
      <c r="I176" s="192"/>
      <c r="J176" s="191">
        <f t="shared" si="20"/>
        <v>0</v>
      </c>
      <c r="K176" s="193"/>
      <c r="L176" s="194"/>
      <c r="M176" s="195" t="s">
        <v>1</v>
      </c>
      <c r="N176" s="196" t="s">
        <v>42</v>
      </c>
      <c r="P176" s="154">
        <f t="shared" si="21"/>
        <v>0</v>
      </c>
      <c r="Q176" s="154">
        <v>2.7E-4</v>
      </c>
      <c r="R176" s="154">
        <f t="shared" si="22"/>
        <v>2.7E-4</v>
      </c>
      <c r="S176" s="154">
        <v>0</v>
      </c>
      <c r="T176" s="155">
        <f t="shared" si="23"/>
        <v>0</v>
      </c>
      <c r="AR176" s="156" t="s">
        <v>544</v>
      </c>
      <c r="AT176" s="156" t="s">
        <v>641</v>
      </c>
      <c r="AU176" s="156" t="s">
        <v>98</v>
      </c>
      <c r="AY176" s="17" t="s">
        <v>345</v>
      </c>
      <c r="BE176" s="157">
        <f t="shared" si="24"/>
        <v>0</v>
      </c>
      <c r="BF176" s="157">
        <f t="shared" si="25"/>
        <v>0</v>
      </c>
      <c r="BG176" s="157">
        <f t="shared" si="26"/>
        <v>0</v>
      </c>
      <c r="BH176" s="157">
        <f t="shared" si="27"/>
        <v>0</v>
      </c>
      <c r="BI176" s="157">
        <f t="shared" si="28"/>
        <v>0</v>
      </c>
      <c r="BJ176" s="17" t="s">
        <v>98</v>
      </c>
      <c r="BK176" s="158">
        <f t="shared" si="29"/>
        <v>0</v>
      </c>
      <c r="BL176" s="17" t="s">
        <v>453</v>
      </c>
      <c r="BM176" s="156" t="s">
        <v>788</v>
      </c>
    </row>
    <row r="177" spans="2:65" s="1" customFormat="1" ht="24.2" customHeight="1">
      <c r="B177" s="32"/>
      <c r="C177" s="145" t="s">
        <v>579</v>
      </c>
      <c r="D177" s="145" t="s">
        <v>347</v>
      </c>
      <c r="E177" s="146" t="s">
        <v>4938</v>
      </c>
      <c r="F177" s="147" t="s">
        <v>4939</v>
      </c>
      <c r="G177" s="148" t="s">
        <v>460</v>
      </c>
      <c r="H177" s="149">
        <v>5.8999999999999997E-2</v>
      </c>
      <c r="I177" s="150"/>
      <c r="J177" s="149">
        <f t="shared" si="20"/>
        <v>0</v>
      </c>
      <c r="K177" s="151"/>
      <c r="L177" s="32"/>
      <c r="M177" s="152" t="s">
        <v>1</v>
      </c>
      <c r="N177" s="153" t="s">
        <v>42</v>
      </c>
      <c r="P177" s="154">
        <f t="shared" si="21"/>
        <v>0</v>
      </c>
      <c r="Q177" s="154">
        <v>0</v>
      </c>
      <c r="R177" s="154">
        <f t="shared" si="22"/>
        <v>0</v>
      </c>
      <c r="S177" s="154">
        <v>0</v>
      </c>
      <c r="T177" s="155">
        <f t="shared" si="23"/>
        <v>0</v>
      </c>
      <c r="AR177" s="156" t="s">
        <v>453</v>
      </c>
      <c r="AT177" s="156" t="s">
        <v>347</v>
      </c>
      <c r="AU177" s="156" t="s">
        <v>98</v>
      </c>
      <c r="AY177" s="17" t="s">
        <v>345</v>
      </c>
      <c r="BE177" s="157">
        <f t="shared" si="24"/>
        <v>0</v>
      </c>
      <c r="BF177" s="157">
        <f t="shared" si="25"/>
        <v>0</v>
      </c>
      <c r="BG177" s="157">
        <f t="shared" si="26"/>
        <v>0</v>
      </c>
      <c r="BH177" s="157">
        <f t="shared" si="27"/>
        <v>0</v>
      </c>
      <c r="BI177" s="157">
        <f t="shared" si="28"/>
        <v>0</v>
      </c>
      <c r="BJ177" s="17" t="s">
        <v>98</v>
      </c>
      <c r="BK177" s="158">
        <f t="shared" si="29"/>
        <v>0</v>
      </c>
      <c r="BL177" s="17" t="s">
        <v>453</v>
      </c>
      <c r="BM177" s="156" t="s">
        <v>797</v>
      </c>
    </row>
    <row r="178" spans="2:65" s="11" customFormat="1" ht="25.9" customHeight="1">
      <c r="B178" s="133"/>
      <c r="D178" s="134" t="s">
        <v>75</v>
      </c>
      <c r="E178" s="135" t="s">
        <v>641</v>
      </c>
      <c r="F178" s="135" t="s">
        <v>4030</v>
      </c>
      <c r="I178" s="136"/>
      <c r="J178" s="137">
        <f>BK178</f>
        <v>0</v>
      </c>
      <c r="L178" s="133"/>
      <c r="M178" s="138"/>
      <c r="P178" s="139">
        <f>P179</f>
        <v>0</v>
      </c>
      <c r="R178" s="139">
        <f>R179</f>
        <v>0.19727999999999998</v>
      </c>
      <c r="T178" s="140">
        <f>T179</f>
        <v>0</v>
      </c>
      <c r="AR178" s="134" t="s">
        <v>359</v>
      </c>
      <c r="AT178" s="141" t="s">
        <v>75</v>
      </c>
      <c r="AU178" s="141" t="s">
        <v>76</v>
      </c>
      <c r="AY178" s="134" t="s">
        <v>345</v>
      </c>
      <c r="BK178" s="142">
        <f>BK179</f>
        <v>0</v>
      </c>
    </row>
    <row r="179" spans="2:65" s="11" customFormat="1" ht="22.9" customHeight="1">
      <c r="B179" s="133"/>
      <c r="D179" s="134" t="s">
        <v>75</v>
      </c>
      <c r="E179" s="143" t="s">
        <v>4940</v>
      </c>
      <c r="F179" s="143" t="s">
        <v>4941</v>
      </c>
      <c r="I179" s="136"/>
      <c r="J179" s="144">
        <f>BK179</f>
        <v>0</v>
      </c>
      <c r="L179" s="133"/>
      <c r="M179" s="138"/>
      <c r="P179" s="139">
        <f>SUM(P180:P204)</f>
        <v>0</v>
      </c>
      <c r="R179" s="139">
        <f>SUM(R180:R204)</f>
        <v>0.19727999999999998</v>
      </c>
      <c r="T179" s="140">
        <f>SUM(T180:T204)</f>
        <v>0</v>
      </c>
      <c r="AR179" s="134" t="s">
        <v>359</v>
      </c>
      <c r="AT179" s="141" t="s">
        <v>75</v>
      </c>
      <c r="AU179" s="141" t="s">
        <v>84</v>
      </c>
      <c r="AY179" s="134" t="s">
        <v>345</v>
      </c>
      <c r="BK179" s="142">
        <f>SUM(BK180:BK204)</f>
        <v>0</v>
      </c>
    </row>
    <row r="180" spans="2:65" s="1" customFormat="1" ht="24.2" customHeight="1">
      <c r="B180" s="32"/>
      <c r="C180" s="145" t="s">
        <v>584</v>
      </c>
      <c r="D180" s="145" t="s">
        <v>347</v>
      </c>
      <c r="E180" s="146" t="s">
        <v>4942</v>
      </c>
      <c r="F180" s="147" t="s">
        <v>4943</v>
      </c>
      <c r="G180" s="148" t="s">
        <v>597</v>
      </c>
      <c r="H180" s="149">
        <v>19</v>
      </c>
      <c r="I180" s="150"/>
      <c r="J180" s="149">
        <f t="shared" ref="J180:J204" si="30">ROUND(I180*H180,3)</f>
        <v>0</v>
      </c>
      <c r="K180" s="151"/>
      <c r="L180" s="32"/>
      <c r="M180" s="152" t="s">
        <v>1</v>
      </c>
      <c r="N180" s="153" t="s">
        <v>42</v>
      </c>
      <c r="P180" s="154">
        <f t="shared" ref="P180:P204" si="31">O180*H180</f>
        <v>0</v>
      </c>
      <c r="Q180" s="154">
        <v>0</v>
      </c>
      <c r="R180" s="154">
        <f t="shared" ref="R180:R204" si="32">Q180*H180</f>
        <v>0</v>
      </c>
      <c r="S180" s="154">
        <v>0</v>
      </c>
      <c r="T180" s="155">
        <f t="shared" ref="T180:T204" si="33">S180*H180</f>
        <v>0</v>
      </c>
      <c r="AR180" s="156" t="s">
        <v>750</v>
      </c>
      <c r="AT180" s="156" t="s">
        <v>347</v>
      </c>
      <c r="AU180" s="156" t="s">
        <v>98</v>
      </c>
      <c r="AY180" s="17" t="s">
        <v>345</v>
      </c>
      <c r="BE180" s="157">
        <f t="shared" ref="BE180:BE204" si="34">IF(N180="základná",J180,0)</f>
        <v>0</v>
      </c>
      <c r="BF180" s="157">
        <f t="shared" ref="BF180:BF204" si="35">IF(N180="znížená",J180,0)</f>
        <v>0</v>
      </c>
      <c r="BG180" s="157">
        <f t="shared" ref="BG180:BG204" si="36">IF(N180="zákl. prenesená",J180,0)</f>
        <v>0</v>
      </c>
      <c r="BH180" s="157">
        <f t="shared" ref="BH180:BH204" si="37">IF(N180="zníž. prenesená",J180,0)</f>
        <v>0</v>
      </c>
      <c r="BI180" s="157">
        <f t="shared" ref="BI180:BI204" si="38">IF(N180="nulová",J180,0)</f>
        <v>0</v>
      </c>
      <c r="BJ180" s="17" t="s">
        <v>98</v>
      </c>
      <c r="BK180" s="158">
        <f t="shared" ref="BK180:BK204" si="39">ROUND(I180*H180,3)</f>
        <v>0</v>
      </c>
      <c r="BL180" s="17" t="s">
        <v>750</v>
      </c>
      <c r="BM180" s="156" t="s">
        <v>811</v>
      </c>
    </row>
    <row r="181" spans="2:65" s="1" customFormat="1" ht="16.5" customHeight="1">
      <c r="B181" s="32"/>
      <c r="C181" s="145" t="s">
        <v>594</v>
      </c>
      <c r="D181" s="145" t="s">
        <v>347</v>
      </c>
      <c r="E181" s="146" t="s">
        <v>4944</v>
      </c>
      <c r="F181" s="147" t="s">
        <v>4945</v>
      </c>
      <c r="G181" s="148" t="s">
        <v>623</v>
      </c>
      <c r="H181" s="149">
        <v>1</v>
      </c>
      <c r="I181" s="150"/>
      <c r="J181" s="149">
        <f t="shared" si="30"/>
        <v>0</v>
      </c>
      <c r="K181" s="151"/>
      <c r="L181" s="32"/>
      <c r="M181" s="152" t="s">
        <v>1</v>
      </c>
      <c r="N181" s="153" t="s">
        <v>42</v>
      </c>
      <c r="P181" s="154">
        <f t="shared" si="31"/>
        <v>0</v>
      </c>
      <c r="Q181" s="154">
        <v>2.1000000000000001E-4</v>
      </c>
      <c r="R181" s="154">
        <f t="shared" si="32"/>
        <v>2.1000000000000001E-4</v>
      </c>
      <c r="S181" s="154">
        <v>0</v>
      </c>
      <c r="T181" s="155">
        <f t="shared" si="33"/>
        <v>0</v>
      </c>
      <c r="AR181" s="156" t="s">
        <v>750</v>
      </c>
      <c r="AT181" s="156" t="s">
        <v>347</v>
      </c>
      <c r="AU181" s="156" t="s">
        <v>98</v>
      </c>
      <c r="AY181" s="17" t="s">
        <v>345</v>
      </c>
      <c r="BE181" s="157">
        <f t="shared" si="34"/>
        <v>0</v>
      </c>
      <c r="BF181" s="157">
        <f t="shared" si="35"/>
        <v>0</v>
      </c>
      <c r="BG181" s="157">
        <f t="shared" si="36"/>
        <v>0</v>
      </c>
      <c r="BH181" s="157">
        <f t="shared" si="37"/>
        <v>0</v>
      </c>
      <c r="BI181" s="157">
        <f t="shared" si="38"/>
        <v>0</v>
      </c>
      <c r="BJ181" s="17" t="s">
        <v>98</v>
      </c>
      <c r="BK181" s="158">
        <f t="shared" si="39"/>
        <v>0</v>
      </c>
      <c r="BL181" s="17" t="s">
        <v>750</v>
      </c>
      <c r="BM181" s="156" t="s">
        <v>821</v>
      </c>
    </row>
    <row r="182" spans="2:65" s="1" customFormat="1" ht="24.2" customHeight="1">
      <c r="B182" s="32"/>
      <c r="C182" s="187" t="s">
        <v>601</v>
      </c>
      <c r="D182" s="187" t="s">
        <v>641</v>
      </c>
      <c r="E182" s="188" t="s">
        <v>4946</v>
      </c>
      <c r="F182" s="189" t="s">
        <v>4947</v>
      </c>
      <c r="G182" s="190" t="s">
        <v>623</v>
      </c>
      <c r="H182" s="191">
        <v>1</v>
      </c>
      <c r="I182" s="192"/>
      <c r="J182" s="191">
        <f t="shared" si="30"/>
        <v>0</v>
      </c>
      <c r="K182" s="193"/>
      <c r="L182" s="194"/>
      <c r="M182" s="195" t="s">
        <v>1</v>
      </c>
      <c r="N182" s="196" t="s">
        <v>42</v>
      </c>
      <c r="P182" s="154">
        <f t="shared" si="31"/>
        <v>0</v>
      </c>
      <c r="Q182" s="154">
        <v>2.1000000000000001E-4</v>
      </c>
      <c r="R182" s="154">
        <f t="shared" si="32"/>
        <v>2.1000000000000001E-4</v>
      </c>
      <c r="S182" s="154">
        <v>0</v>
      </c>
      <c r="T182" s="155">
        <f t="shared" si="33"/>
        <v>0</v>
      </c>
      <c r="AR182" s="156" t="s">
        <v>2175</v>
      </c>
      <c r="AT182" s="156" t="s">
        <v>641</v>
      </c>
      <c r="AU182" s="156" t="s">
        <v>98</v>
      </c>
      <c r="AY182" s="17" t="s">
        <v>345</v>
      </c>
      <c r="BE182" s="157">
        <f t="shared" si="34"/>
        <v>0</v>
      </c>
      <c r="BF182" s="157">
        <f t="shared" si="35"/>
        <v>0</v>
      </c>
      <c r="BG182" s="157">
        <f t="shared" si="36"/>
        <v>0</v>
      </c>
      <c r="BH182" s="157">
        <f t="shared" si="37"/>
        <v>0</v>
      </c>
      <c r="BI182" s="157">
        <f t="shared" si="38"/>
        <v>0</v>
      </c>
      <c r="BJ182" s="17" t="s">
        <v>98</v>
      </c>
      <c r="BK182" s="158">
        <f t="shared" si="39"/>
        <v>0</v>
      </c>
      <c r="BL182" s="17" t="s">
        <v>750</v>
      </c>
      <c r="BM182" s="156" t="s">
        <v>830</v>
      </c>
    </row>
    <row r="183" spans="2:65" s="1" customFormat="1" ht="24.2" customHeight="1">
      <c r="B183" s="32"/>
      <c r="C183" s="145" t="s">
        <v>615</v>
      </c>
      <c r="D183" s="145" t="s">
        <v>347</v>
      </c>
      <c r="E183" s="146" t="s">
        <v>4948</v>
      </c>
      <c r="F183" s="147" t="s">
        <v>4949</v>
      </c>
      <c r="G183" s="148" t="s">
        <v>597</v>
      </c>
      <c r="H183" s="149">
        <v>7</v>
      </c>
      <c r="I183" s="150"/>
      <c r="J183" s="149">
        <f t="shared" si="30"/>
        <v>0</v>
      </c>
      <c r="K183" s="151"/>
      <c r="L183" s="32"/>
      <c r="M183" s="152" t="s">
        <v>1</v>
      </c>
      <c r="N183" s="153" t="s">
        <v>42</v>
      </c>
      <c r="P183" s="154">
        <f t="shared" si="31"/>
        <v>0</v>
      </c>
      <c r="Q183" s="154">
        <v>2.4279999999999999E-2</v>
      </c>
      <c r="R183" s="154">
        <f t="shared" si="32"/>
        <v>0.16996</v>
      </c>
      <c r="S183" s="154">
        <v>0</v>
      </c>
      <c r="T183" s="155">
        <f t="shared" si="33"/>
        <v>0</v>
      </c>
      <c r="AR183" s="156" t="s">
        <v>750</v>
      </c>
      <c r="AT183" s="156" t="s">
        <v>347</v>
      </c>
      <c r="AU183" s="156" t="s">
        <v>98</v>
      </c>
      <c r="AY183" s="17" t="s">
        <v>345</v>
      </c>
      <c r="BE183" s="157">
        <f t="shared" si="34"/>
        <v>0</v>
      </c>
      <c r="BF183" s="157">
        <f t="shared" si="35"/>
        <v>0</v>
      </c>
      <c r="BG183" s="157">
        <f t="shared" si="36"/>
        <v>0</v>
      </c>
      <c r="BH183" s="157">
        <f t="shared" si="37"/>
        <v>0</v>
      </c>
      <c r="BI183" s="157">
        <f t="shared" si="38"/>
        <v>0</v>
      </c>
      <c r="BJ183" s="17" t="s">
        <v>98</v>
      </c>
      <c r="BK183" s="158">
        <f t="shared" si="39"/>
        <v>0</v>
      </c>
      <c r="BL183" s="17" t="s">
        <v>750</v>
      </c>
      <c r="BM183" s="156" t="s">
        <v>838</v>
      </c>
    </row>
    <row r="184" spans="2:65" s="1" customFormat="1" ht="21.75" customHeight="1">
      <c r="B184" s="32"/>
      <c r="C184" s="187" t="s">
        <v>620</v>
      </c>
      <c r="D184" s="187" t="s">
        <v>641</v>
      </c>
      <c r="E184" s="188" t="s">
        <v>4950</v>
      </c>
      <c r="F184" s="189" t="s">
        <v>4951</v>
      </c>
      <c r="G184" s="190" t="s">
        <v>597</v>
      </c>
      <c r="H184" s="191">
        <v>7</v>
      </c>
      <c r="I184" s="192"/>
      <c r="J184" s="191">
        <f t="shared" si="30"/>
        <v>0</v>
      </c>
      <c r="K184" s="193"/>
      <c r="L184" s="194"/>
      <c r="M184" s="195" t="s">
        <v>1</v>
      </c>
      <c r="N184" s="196" t="s">
        <v>42</v>
      </c>
      <c r="P184" s="154">
        <f t="shared" si="31"/>
        <v>0</v>
      </c>
      <c r="Q184" s="154">
        <v>1.0499999999999999E-3</v>
      </c>
      <c r="R184" s="154">
        <f t="shared" si="32"/>
        <v>7.3499999999999998E-3</v>
      </c>
      <c r="S184" s="154">
        <v>0</v>
      </c>
      <c r="T184" s="155">
        <f t="shared" si="33"/>
        <v>0</v>
      </c>
      <c r="AR184" s="156" t="s">
        <v>2175</v>
      </c>
      <c r="AT184" s="156" t="s">
        <v>641</v>
      </c>
      <c r="AU184" s="156" t="s">
        <v>98</v>
      </c>
      <c r="AY184" s="17" t="s">
        <v>345</v>
      </c>
      <c r="BE184" s="157">
        <f t="shared" si="34"/>
        <v>0</v>
      </c>
      <c r="BF184" s="157">
        <f t="shared" si="35"/>
        <v>0</v>
      </c>
      <c r="BG184" s="157">
        <f t="shared" si="36"/>
        <v>0</v>
      </c>
      <c r="BH184" s="157">
        <f t="shared" si="37"/>
        <v>0</v>
      </c>
      <c r="BI184" s="157">
        <f t="shared" si="38"/>
        <v>0</v>
      </c>
      <c r="BJ184" s="17" t="s">
        <v>98</v>
      </c>
      <c r="BK184" s="158">
        <f t="shared" si="39"/>
        <v>0</v>
      </c>
      <c r="BL184" s="17" t="s">
        <v>750</v>
      </c>
      <c r="BM184" s="156" t="s">
        <v>880</v>
      </c>
    </row>
    <row r="185" spans="2:65" s="1" customFormat="1" ht="21.75" customHeight="1">
      <c r="B185" s="32"/>
      <c r="C185" s="145" t="s">
        <v>628</v>
      </c>
      <c r="D185" s="145" t="s">
        <v>347</v>
      </c>
      <c r="E185" s="146" t="s">
        <v>4952</v>
      </c>
      <c r="F185" s="147" t="s">
        <v>4953</v>
      </c>
      <c r="G185" s="148" t="s">
        <v>623</v>
      </c>
      <c r="H185" s="149">
        <v>1</v>
      </c>
      <c r="I185" s="150"/>
      <c r="J185" s="149">
        <f t="shared" si="30"/>
        <v>0</v>
      </c>
      <c r="K185" s="151"/>
      <c r="L185" s="32"/>
      <c r="M185" s="152" t="s">
        <v>1</v>
      </c>
      <c r="N185" s="153" t="s">
        <v>42</v>
      </c>
      <c r="P185" s="154">
        <f t="shared" si="31"/>
        <v>0</v>
      </c>
      <c r="Q185" s="154">
        <v>9.3000000000000005E-4</v>
      </c>
      <c r="R185" s="154">
        <f t="shared" si="32"/>
        <v>9.3000000000000005E-4</v>
      </c>
      <c r="S185" s="154">
        <v>0</v>
      </c>
      <c r="T185" s="155">
        <f t="shared" si="33"/>
        <v>0</v>
      </c>
      <c r="AR185" s="156" t="s">
        <v>750</v>
      </c>
      <c r="AT185" s="156" t="s">
        <v>347</v>
      </c>
      <c r="AU185" s="156" t="s">
        <v>98</v>
      </c>
      <c r="AY185" s="17" t="s">
        <v>345</v>
      </c>
      <c r="BE185" s="157">
        <f t="shared" si="34"/>
        <v>0</v>
      </c>
      <c r="BF185" s="157">
        <f t="shared" si="35"/>
        <v>0</v>
      </c>
      <c r="BG185" s="157">
        <f t="shared" si="36"/>
        <v>0</v>
      </c>
      <c r="BH185" s="157">
        <f t="shared" si="37"/>
        <v>0</v>
      </c>
      <c r="BI185" s="157">
        <f t="shared" si="38"/>
        <v>0</v>
      </c>
      <c r="BJ185" s="17" t="s">
        <v>98</v>
      </c>
      <c r="BK185" s="158">
        <f t="shared" si="39"/>
        <v>0</v>
      </c>
      <c r="BL185" s="17" t="s">
        <v>750</v>
      </c>
      <c r="BM185" s="156" t="s">
        <v>890</v>
      </c>
    </row>
    <row r="186" spans="2:65" s="1" customFormat="1" ht="16.5" customHeight="1">
      <c r="B186" s="32"/>
      <c r="C186" s="187" t="s">
        <v>640</v>
      </c>
      <c r="D186" s="187" t="s">
        <v>641</v>
      </c>
      <c r="E186" s="188" t="s">
        <v>4954</v>
      </c>
      <c r="F186" s="189" t="s">
        <v>4955</v>
      </c>
      <c r="G186" s="190" t="s">
        <v>623</v>
      </c>
      <c r="H186" s="191">
        <v>1</v>
      </c>
      <c r="I186" s="192"/>
      <c r="J186" s="191">
        <f t="shared" si="30"/>
        <v>0</v>
      </c>
      <c r="K186" s="193"/>
      <c r="L186" s="194"/>
      <c r="M186" s="195" t="s">
        <v>1</v>
      </c>
      <c r="N186" s="196" t="s">
        <v>42</v>
      </c>
      <c r="P186" s="154">
        <f t="shared" si="31"/>
        <v>0</v>
      </c>
      <c r="Q186" s="154">
        <v>0</v>
      </c>
      <c r="R186" s="154">
        <f t="shared" si="32"/>
        <v>0</v>
      </c>
      <c r="S186" s="154">
        <v>0</v>
      </c>
      <c r="T186" s="155">
        <f t="shared" si="33"/>
        <v>0</v>
      </c>
      <c r="AR186" s="156" t="s">
        <v>2175</v>
      </c>
      <c r="AT186" s="156" t="s">
        <v>641</v>
      </c>
      <c r="AU186" s="156" t="s">
        <v>98</v>
      </c>
      <c r="AY186" s="17" t="s">
        <v>345</v>
      </c>
      <c r="BE186" s="157">
        <f t="shared" si="34"/>
        <v>0</v>
      </c>
      <c r="BF186" s="157">
        <f t="shared" si="35"/>
        <v>0</v>
      </c>
      <c r="BG186" s="157">
        <f t="shared" si="36"/>
        <v>0</v>
      </c>
      <c r="BH186" s="157">
        <f t="shared" si="37"/>
        <v>0</v>
      </c>
      <c r="BI186" s="157">
        <f t="shared" si="38"/>
        <v>0</v>
      </c>
      <c r="BJ186" s="17" t="s">
        <v>98</v>
      </c>
      <c r="BK186" s="158">
        <f t="shared" si="39"/>
        <v>0</v>
      </c>
      <c r="BL186" s="17" t="s">
        <v>750</v>
      </c>
      <c r="BM186" s="156" t="s">
        <v>900</v>
      </c>
    </row>
    <row r="187" spans="2:65" s="1" customFormat="1" ht="33" customHeight="1">
      <c r="B187" s="32"/>
      <c r="C187" s="145" t="s">
        <v>647</v>
      </c>
      <c r="D187" s="145" t="s">
        <v>347</v>
      </c>
      <c r="E187" s="146" t="s">
        <v>4956</v>
      </c>
      <c r="F187" s="147" t="s">
        <v>4957</v>
      </c>
      <c r="G187" s="148" t="s">
        <v>597</v>
      </c>
      <c r="H187" s="149">
        <v>19</v>
      </c>
      <c r="I187" s="150"/>
      <c r="J187" s="149">
        <f t="shared" si="30"/>
        <v>0</v>
      </c>
      <c r="K187" s="151"/>
      <c r="L187" s="32"/>
      <c r="M187" s="152" t="s">
        <v>1</v>
      </c>
      <c r="N187" s="153" t="s">
        <v>42</v>
      </c>
      <c r="P187" s="154">
        <f t="shared" si="31"/>
        <v>0</v>
      </c>
      <c r="Q187" s="154">
        <v>0</v>
      </c>
      <c r="R187" s="154">
        <f t="shared" si="32"/>
        <v>0</v>
      </c>
      <c r="S187" s="154">
        <v>0</v>
      </c>
      <c r="T187" s="155">
        <f t="shared" si="33"/>
        <v>0</v>
      </c>
      <c r="AR187" s="156" t="s">
        <v>750</v>
      </c>
      <c r="AT187" s="156" t="s">
        <v>347</v>
      </c>
      <c r="AU187" s="156" t="s">
        <v>98</v>
      </c>
      <c r="AY187" s="17" t="s">
        <v>345</v>
      </c>
      <c r="BE187" s="157">
        <f t="shared" si="34"/>
        <v>0</v>
      </c>
      <c r="BF187" s="157">
        <f t="shared" si="35"/>
        <v>0</v>
      </c>
      <c r="BG187" s="157">
        <f t="shared" si="36"/>
        <v>0</v>
      </c>
      <c r="BH187" s="157">
        <f t="shared" si="37"/>
        <v>0</v>
      </c>
      <c r="BI187" s="157">
        <f t="shared" si="38"/>
        <v>0</v>
      </c>
      <c r="BJ187" s="17" t="s">
        <v>98</v>
      </c>
      <c r="BK187" s="158">
        <f t="shared" si="39"/>
        <v>0</v>
      </c>
      <c r="BL187" s="17" t="s">
        <v>750</v>
      </c>
      <c r="BM187" s="156" t="s">
        <v>908</v>
      </c>
    </row>
    <row r="188" spans="2:65" s="1" customFormat="1" ht="21.75" customHeight="1">
      <c r="B188" s="32"/>
      <c r="C188" s="187" t="s">
        <v>652</v>
      </c>
      <c r="D188" s="187" t="s">
        <v>641</v>
      </c>
      <c r="E188" s="188" t="s">
        <v>4958</v>
      </c>
      <c r="F188" s="189" t="s">
        <v>4959</v>
      </c>
      <c r="G188" s="190" t="s">
        <v>597</v>
      </c>
      <c r="H188" s="191">
        <v>19</v>
      </c>
      <c r="I188" s="192"/>
      <c r="J188" s="191">
        <f t="shared" si="30"/>
        <v>0</v>
      </c>
      <c r="K188" s="193"/>
      <c r="L188" s="194"/>
      <c r="M188" s="195" t="s">
        <v>1</v>
      </c>
      <c r="N188" s="196" t="s">
        <v>42</v>
      </c>
      <c r="P188" s="154">
        <f t="shared" si="31"/>
        <v>0</v>
      </c>
      <c r="Q188" s="154">
        <v>4.2999999999999999E-4</v>
      </c>
      <c r="R188" s="154">
        <f t="shared" si="32"/>
        <v>8.1700000000000002E-3</v>
      </c>
      <c r="S188" s="154">
        <v>0</v>
      </c>
      <c r="T188" s="155">
        <f t="shared" si="33"/>
        <v>0</v>
      </c>
      <c r="AR188" s="156" t="s">
        <v>2175</v>
      </c>
      <c r="AT188" s="156" t="s">
        <v>641</v>
      </c>
      <c r="AU188" s="156" t="s">
        <v>98</v>
      </c>
      <c r="AY188" s="17" t="s">
        <v>345</v>
      </c>
      <c r="BE188" s="157">
        <f t="shared" si="34"/>
        <v>0</v>
      </c>
      <c r="BF188" s="157">
        <f t="shared" si="35"/>
        <v>0</v>
      </c>
      <c r="BG188" s="157">
        <f t="shared" si="36"/>
        <v>0</v>
      </c>
      <c r="BH188" s="157">
        <f t="shared" si="37"/>
        <v>0</v>
      </c>
      <c r="BI188" s="157">
        <f t="shared" si="38"/>
        <v>0</v>
      </c>
      <c r="BJ188" s="17" t="s">
        <v>98</v>
      </c>
      <c r="BK188" s="158">
        <f t="shared" si="39"/>
        <v>0</v>
      </c>
      <c r="BL188" s="17" t="s">
        <v>750</v>
      </c>
      <c r="BM188" s="156" t="s">
        <v>919</v>
      </c>
    </row>
    <row r="189" spans="2:65" s="1" customFormat="1" ht="16.5" customHeight="1">
      <c r="B189" s="32"/>
      <c r="C189" s="187" t="s">
        <v>657</v>
      </c>
      <c r="D189" s="187" t="s">
        <v>641</v>
      </c>
      <c r="E189" s="188" t="s">
        <v>4960</v>
      </c>
      <c r="F189" s="189" t="s">
        <v>4961</v>
      </c>
      <c r="G189" s="190" t="s">
        <v>623</v>
      </c>
      <c r="H189" s="191">
        <v>1</v>
      </c>
      <c r="I189" s="192"/>
      <c r="J189" s="191">
        <f t="shared" si="30"/>
        <v>0</v>
      </c>
      <c r="K189" s="193"/>
      <c r="L189" s="194"/>
      <c r="M189" s="195" t="s">
        <v>1</v>
      </c>
      <c r="N189" s="196" t="s">
        <v>42</v>
      </c>
      <c r="P189" s="154">
        <f t="shared" si="31"/>
        <v>0</v>
      </c>
      <c r="Q189" s="154">
        <v>0</v>
      </c>
      <c r="R189" s="154">
        <f t="shared" si="32"/>
        <v>0</v>
      </c>
      <c r="S189" s="154">
        <v>0</v>
      </c>
      <c r="T189" s="155">
        <f t="shared" si="33"/>
        <v>0</v>
      </c>
      <c r="AR189" s="156" t="s">
        <v>2175</v>
      </c>
      <c r="AT189" s="156" t="s">
        <v>641</v>
      </c>
      <c r="AU189" s="156" t="s">
        <v>98</v>
      </c>
      <c r="AY189" s="17" t="s">
        <v>345</v>
      </c>
      <c r="BE189" s="157">
        <f t="shared" si="34"/>
        <v>0</v>
      </c>
      <c r="BF189" s="157">
        <f t="shared" si="35"/>
        <v>0</v>
      </c>
      <c r="BG189" s="157">
        <f t="shared" si="36"/>
        <v>0</v>
      </c>
      <c r="BH189" s="157">
        <f t="shared" si="37"/>
        <v>0</v>
      </c>
      <c r="BI189" s="157">
        <f t="shared" si="38"/>
        <v>0</v>
      </c>
      <c r="BJ189" s="17" t="s">
        <v>98</v>
      </c>
      <c r="BK189" s="158">
        <f t="shared" si="39"/>
        <v>0</v>
      </c>
      <c r="BL189" s="17" t="s">
        <v>750</v>
      </c>
      <c r="BM189" s="156" t="s">
        <v>930</v>
      </c>
    </row>
    <row r="190" spans="2:65" s="1" customFormat="1" ht="16.5" customHeight="1">
      <c r="B190" s="32"/>
      <c r="C190" s="187" t="s">
        <v>662</v>
      </c>
      <c r="D190" s="187" t="s">
        <v>641</v>
      </c>
      <c r="E190" s="188" t="s">
        <v>4962</v>
      </c>
      <c r="F190" s="189" t="s">
        <v>4963</v>
      </c>
      <c r="G190" s="190" t="s">
        <v>623</v>
      </c>
      <c r="H190" s="191">
        <v>1</v>
      </c>
      <c r="I190" s="192"/>
      <c r="J190" s="191">
        <f t="shared" si="30"/>
        <v>0</v>
      </c>
      <c r="K190" s="193"/>
      <c r="L190" s="194"/>
      <c r="M190" s="195" t="s">
        <v>1</v>
      </c>
      <c r="N190" s="196" t="s">
        <v>42</v>
      </c>
      <c r="P190" s="154">
        <f t="shared" si="31"/>
        <v>0</v>
      </c>
      <c r="Q190" s="154">
        <v>0</v>
      </c>
      <c r="R190" s="154">
        <f t="shared" si="32"/>
        <v>0</v>
      </c>
      <c r="S190" s="154">
        <v>0</v>
      </c>
      <c r="T190" s="155">
        <f t="shared" si="33"/>
        <v>0</v>
      </c>
      <c r="AR190" s="156" t="s">
        <v>2175</v>
      </c>
      <c r="AT190" s="156" t="s">
        <v>641</v>
      </c>
      <c r="AU190" s="156" t="s">
        <v>98</v>
      </c>
      <c r="AY190" s="17" t="s">
        <v>345</v>
      </c>
      <c r="BE190" s="157">
        <f t="shared" si="34"/>
        <v>0</v>
      </c>
      <c r="BF190" s="157">
        <f t="shared" si="35"/>
        <v>0</v>
      </c>
      <c r="BG190" s="157">
        <f t="shared" si="36"/>
        <v>0</v>
      </c>
      <c r="BH190" s="157">
        <f t="shared" si="37"/>
        <v>0</v>
      </c>
      <c r="BI190" s="157">
        <f t="shared" si="38"/>
        <v>0</v>
      </c>
      <c r="BJ190" s="17" t="s">
        <v>98</v>
      </c>
      <c r="BK190" s="158">
        <f t="shared" si="39"/>
        <v>0</v>
      </c>
      <c r="BL190" s="17" t="s">
        <v>750</v>
      </c>
      <c r="BM190" s="156" t="s">
        <v>944</v>
      </c>
    </row>
    <row r="191" spans="2:65" s="1" customFormat="1" ht="24.2" customHeight="1">
      <c r="B191" s="32"/>
      <c r="C191" s="145" t="s">
        <v>667</v>
      </c>
      <c r="D191" s="145" t="s">
        <v>347</v>
      </c>
      <c r="E191" s="146" t="s">
        <v>4964</v>
      </c>
      <c r="F191" s="147" t="s">
        <v>4965</v>
      </c>
      <c r="G191" s="148" t="s">
        <v>623</v>
      </c>
      <c r="H191" s="149">
        <v>1</v>
      </c>
      <c r="I191" s="150"/>
      <c r="J191" s="149">
        <f t="shared" si="30"/>
        <v>0</v>
      </c>
      <c r="K191" s="151"/>
      <c r="L191" s="32"/>
      <c r="M191" s="152" t="s">
        <v>1</v>
      </c>
      <c r="N191" s="153" t="s">
        <v>42</v>
      </c>
      <c r="P191" s="154">
        <f t="shared" si="31"/>
        <v>0</v>
      </c>
      <c r="Q191" s="154">
        <v>0</v>
      </c>
      <c r="R191" s="154">
        <f t="shared" si="32"/>
        <v>0</v>
      </c>
      <c r="S191" s="154">
        <v>0</v>
      </c>
      <c r="T191" s="155">
        <f t="shared" si="33"/>
        <v>0</v>
      </c>
      <c r="AR191" s="156" t="s">
        <v>750</v>
      </c>
      <c r="AT191" s="156" t="s">
        <v>347</v>
      </c>
      <c r="AU191" s="156" t="s">
        <v>98</v>
      </c>
      <c r="AY191" s="17" t="s">
        <v>345</v>
      </c>
      <c r="BE191" s="157">
        <f t="shared" si="34"/>
        <v>0</v>
      </c>
      <c r="BF191" s="157">
        <f t="shared" si="35"/>
        <v>0</v>
      </c>
      <c r="BG191" s="157">
        <f t="shared" si="36"/>
        <v>0</v>
      </c>
      <c r="BH191" s="157">
        <f t="shared" si="37"/>
        <v>0</v>
      </c>
      <c r="BI191" s="157">
        <f t="shared" si="38"/>
        <v>0</v>
      </c>
      <c r="BJ191" s="17" t="s">
        <v>98</v>
      </c>
      <c r="BK191" s="158">
        <f t="shared" si="39"/>
        <v>0</v>
      </c>
      <c r="BL191" s="17" t="s">
        <v>750</v>
      </c>
      <c r="BM191" s="156" t="s">
        <v>952</v>
      </c>
    </row>
    <row r="192" spans="2:65" s="1" customFormat="1" ht="24.2" customHeight="1">
      <c r="B192" s="32"/>
      <c r="C192" s="187" t="s">
        <v>672</v>
      </c>
      <c r="D192" s="187" t="s">
        <v>641</v>
      </c>
      <c r="E192" s="188" t="s">
        <v>4966</v>
      </c>
      <c r="F192" s="189" t="s">
        <v>4967</v>
      </c>
      <c r="G192" s="190" t="s">
        <v>623</v>
      </c>
      <c r="H192" s="191">
        <v>1</v>
      </c>
      <c r="I192" s="192"/>
      <c r="J192" s="191">
        <f t="shared" si="30"/>
        <v>0</v>
      </c>
      <c r="K192" s="193"/>
      <c r="L192" s="194"/>
      <c r="M192" s="195" t="s">
        <v>1</v>
      </c>
      <c r="N192" s="196" t="s">
        <v>42</v>
      </c>
      <c r="P192" s="154">
        <f t="shared" si="31"/>
        <v>0</v>
      </c>
      <c r="Q192" s="154">
        <v>1.1E-4</v>
      </c>
      <c r="R192" s="154">
        <f t="shared" si="32"/>
        <v>1.1E-4</v>
      </c>
      <c r="S192" s="154">
        <v>0</v>
      </c>
      <c r="T192" s="155">
        <f t="shared" si="33"/>
        <v>0</v>
      </c>
      <c r="AR192" s="156" t="s">
        <v>2175</v>
      </c>
      <c r="AT192" s="156" t="s">
        <v>641</v>
      </c>
      <c r="AU192" s="156" t="s">
        <v>98</v>
      </c>
      <c r="AY192" s="17" t="s">
        <v>345</v>
      </c>
      <c r="BE192" s="157">
        <f t="shared" si="34"/>
        <v>0</v>
      </c>
      <c r="BF192" s="157">
        <f t="shared" si="35"/>
        <v>0</v>
      </c>
      <c r="BG192" s="157">
        <f t="shared" si="36"/>
        <v>0</v>
      </c>
      <c r="BH192" s="157">
        <f t="shared" si="37"/>
        <v>0</v>
      </c>
      <c r="BI192" s="157">
        <f t="shared" si="38"/>
        <v>0</v>
      </c>
      <c r="BJ192" s="17" t="s">
        <v>98</v>
      </c>
      <c r="BK192" s="158">
        <f t="shared" si="39"/>
        <v>0</v>
      </c>
      <c r="BL192" s="17" t="s">
        <v>750</v>
      </c>
      <c r="BM192" s="156" t="s">
        <v>978</v>
      </c>
    </row>
    <row r="193" spans="2:65" s="1" customFormat="1" ht="24.2" customHeight="1">
      <c r="B193" s="32"/>
      <c r="C193" s="145" t="s">
        <v>677</v>
      </c>
      <c r="D193" s="145" t="s">
        <v>347</v>
      </c>
      <c r="E193" s="146" t="s">
        <v>4968</v>
      </c>
      <c r="F193" s="147" t="s">
        <v>4969</v>
      </c>
      <c r="G193" s="148" t="s">
        <v>623</v>
      </c>
      <c r="H193" s="149">
        <v>1</v>
      </c>
      <c r="I193" s="150"/>
      <c r="J193" s="149">
        <f t="shared" si="30"/>
        <v>0</v>
      </c>
      <c r="K193" s="151"/>
      <c r="L193" s="32"/>
      <c r="M193" s="152" t="s">
        <v>1</v>
      </c>
      <c r="N193" s="153" t="s">
        <v>42</v>
      </c>
      <c r="P193" s="154">
        <f t="shared" si="31"/>
        <v>0</v>
      </c>
      <c r="Q193" s="154">
        <v>6.9999999999999994E-5</v>
      </c>
      <c r="R193" s="154">
        <f t="shared" si="32"/>
        <v>6.9999999999999994E-5</v>
      </c>
      <c r="S193" s="154">
        <v>0</v>
      </c>
      <c r="T193" s="155">
        <f t="shared" si="33"/>
        <v>0</v>
      </c>
      <c r="AR193" s="156" t="s">
        <v>750</v>
      </c>
      <c r="AT193" s="156" t="s">
        <v>347</v>
      </c>
      <c r="AU193" s="156" t="s">
        <v>98</v>
      </c>
      <c r="AY193" s="17" t="s">
        <v>345</v>
      </c>
      <c r="BE193" s="157">
        <f t="shared" si="34"/>
        <v>0</v>
      </c>
      <c r="BF193" s="157">
        <f t="shared" si="35"/>
        <v>0</v>
      </c>
      <c r="BG193" s="157">
        <f t="shared" si="36"/>
        <v>0</v>
      </c>
      <c r="BH193" s="157">
        <f t="shared" si="37"/>
        <v>0</v>
      </c>
      <c r="BI193" s="157">
        <f t="shared" si="38"/>
        <v>0</v>
      </c>
      <c r="BJ193" s="17" t="s">
        <v>98</v>
      </c>
      <c r="BK193" s="158">
        <f t="shared" si="39"/>
        <v>0</v>
      </c>
      <c r="BL193" s="17" t="s">
        <v>750</v>
      </c>
      <c r="BM193" s="156" t="s">
        <v>988</v>
      </c>
    </row>
    <row r="194" spans="2:65" s="1" customFormat="1" ht="24.2" customHeight="1">
      <c r="B194" s="32"/>
      <c r="C194" s="187" t="s">
        <v>682</v>
      </c>
      <c r="D194" s="187" t="s">
        <v>641</v>
      </c>
      <c r="E194" s="188" t="s">
        <v>4970</v>
      </c>
      <c r="F194" s="189" t="s">
        <v>4971</v>
      </c>
      <c r="G194" s="190" t="s">
        <v>623</v>
      </c>
      <c r="H194" s="191">
        <v>1</v>
      </c>
      <c r="I194" s="192"/>
      <c r="J194" s="191">
        <f t="shared" si="30"/>
        <v>0</v>
      </c>
      <c r="K194" s="193"/>
      <c r="L194" s="194"/>
      <c r="M194" s="195" t="s">
        <v>1</v>
      </c>
      <c r="N194" s="196" t="s">
        <v>42</v>
      </c>
      <c r="P194" s="154">
        <f t="shared" si="31"/>
        <v>0</v>
      </c>
      <c r="Q194" s="154">
        <v>1.6000000000000001E-3</v>
      </c>
      <c r="R194" s="154">
        <f t="shared" si="32"/>
        <v>1.6000000000000001E-3</v>
      </c>
      <c r="S194" s="154">
        <v>0</v>
      </c>
      <c r="T194" s="155">
        <f t="shared" si="33"/>
        <v>0</v>
      </c>
      <c r="AR194" s="156" t="s">
        <v>2175</v>
      </c>
      <c r="AT194" s="156" t="s">
        <v>641</v>
      </c>
      <c r="AU194" s="156" t="s">
        <v>98</v>
      </c>
      <c r="AY194" s="17" t="s">
        <v>345</v>
      </c>
      <c r="BE194" s="157">
        <f t="shared" si="34"/>
        <v>0</v>
      </c>
      <c r="BF194" s="157">
        <f t="shared" si="35"/>
        <v>0</v>
      </c>
      <c r="BG194" s="157">
        <f t="shared" si="36"/>
        <v>0</v>
      </c>
      <c r="BH194" s="157">
        <f t="shared" si="37"/>
        <v>0</v>
      </c>
      <c r="BI194" s="157">
        <f t="shared" si="38"/>
        <v>0</v>
      </c>
      <c r="BJ194" s="17" t="s">
        <v>98</v>
      </c>
      <c r="BK194" s="158">
        <f t="shared" si="39"/>
        <v>0</v>
      </c>
      <c r="BL194" s="17" t="s">
        <v>750</v>
      </c>
      <c r="BM194" s="156" t="s">
        <v>998</v>
      </c>
    </row>
    <row r="195" spans="2:65" s="1" customFormat="1" ht="24.2" customHeight="1">
      <c r="B195" s="32"/>
      <c r="C195" s="145" t="s">
        <v>687</v>
      </c>
      <c r="D195" s="145" t="s">
        <v>347</v>
      </c>
      <c r="E195" s="146" t="s">
        <v>4972</v>
      </c>
      <c r="F195" s="147" t="s">
        <v>4973</v>
      </c>
      <c r="G195" s="148" t="s">
        <v>623</v>
      </c>
      <c r="H195" s="149">
        <v>1</v>
      </c>
      <c r="I195" s="150"/>
      <c r="J195" s="149">
        <f t="shared" si="30"/>
        <v>0</v>
      </c>
      <c r="K195" s="151"/>
      <c r="L195" s="32"/>
      <c r="M195" s="152" t="s">
        <v>1</v>
      </c>
      <c r="N195" s="153" t="s">
        <v>42</v>
      </c>
      <c r="P195" s="154">
        <f t="shared" si="31"/>
        <v>0</v>
      </c>
      <c r="Q195" s="154">
        <v>0</v>
      </c>
      <c r="R195" s="154">
        <f t="shared" si="32"/>
        <v>0</v>
      </c>
      <c r="S195" s="154">
        <v>0</v>
      </c>
      <c r="T195" s="155">
        <f t="shared" si="33"/>
        <v>0</v>
      </c>
      <c r="AR195" s="156" t="s">
        <v>750</v>
      </c>
      <c r="AT195" s="156" t="s">
        <v>347</v>
      </c>
      <c r="AU195" s="156" t="s">
        <v>98</v>
      </c>
      <c r="AY195" s="17" t="s">
        <v>345</v>
      </c>
      <c r="BE195" s="157">
        <f t="shared" si="34"/>
        <v>0</v>
      </c>
      <c r="BF195" s="157">
        <f t="shared" si="35"/>
        <v>0</v>
      </c>
      <c r="BG195" s="157">
        <f t="shared" si="36"/>
        <v>0</v>
      </c>
      <c r="BH195" s="157">
        <f t="shared" si="37"/>
        <v>0</v>
      </c>
      <c r="BI195" s="157">
        <f t="shared" si="38"/>
        <v>0</v>
      </c>
      <c r="BJ195" s="17" t="s">
        <v>98</v>
      </c>
      <c r="BK195" s="158">
        <f t="shared" si="39"/>
        <v>0</v>
      </c>
      <c r="BL195" s="17" t="s">
        <v>750</v>
      </c>
      <c r="BM195" s="156" t="s">
        <v>1007</v>
      </c>
    </row>
    <row r="196" spans="2:65" s="1" customFormat="1" ht="24.2" customHeight="1">
      <c r="B196" s="32"/>
      <c r="C196" s="187" t="s">
        <v>692</v>
      </c>
      <c r="D196" s="187" t="s">
        <v>641</v>
      </c>
      <c r="E196" s="188" t="s">
        <v>4974</v>
      </c>
      <c r="F196" s="189" t="s">
        <v>4975</v>
      </c>
      <c r="G196" s="190" t="s">
        <v>623</v>
      </c>
      <c r="H196" s="191">
        <v>1</v>
      </c>
      <c r="I196" s="192"/>
      <c r="J196" s="191">
        <f t="shared" si="30"/>
        <v>0</v>
      </c>
      <c r="K196" s="193"/>
      <c r="L196" s="194"/>
      <c r="M196" s="195" t="s">
        <v>1</v>
      </c>
      <c r="N196" s="196" t="s">
        <v>42</v>
      </c>
      <c r="P196" s="154">
        <f t="shared" si="31"/>
        <v>0</v>
      </c>
      <c r="Q196" s="154">
        <v>6.0999999999999997E-4</v>
      </c>
      <c r="R196" s="154">
        <f t="shared" si="32"/>
        <v>6.0999999999999997E-4</v>
      </c>
      <c r="S196" s="154">
        <v>0</v>
      </c>
      <c r="T196" s="155">
        <f t="shared" si="33"/>
        <v>0</v>
      </c>
      <c r="AR196" s="156" t="s">
        <v>2175</v>
      </c>
      <c r="AT196" s="156" t="s">
        <v>641</v>
      </c>
      <c r="AU196" s="156" t="s">
        <v>98</v>
      </c>
      <c r="AY196" s="17" t="s">
        <v>345</v>
      </c>
      <c r="BE196" s="157">
        <f t="shared" si="34"/>
        <v>0</v>
      </c>
      <c r="BF196" s="157">
        <f t="shared" si="35"/>
        <v>0</v>
      </c>
      <c r="BG196" s="157">
        <f t="shared" si="36"/>
        <v>0</v>
      </c>
      <c r="BH196" s="157">
        <f t="shared" si="37"/>
        <v>0</v>
      </c>
      <c r="BI196" s="157">
        <f t="shared" si="38"/>
        <v>0</v>
      </c>
      <c r="BJ196" s="17" t="s">
        <v>98</v>
      </c>
      <c r="BK196" s="158">
        <f t="shared" si="39"/>
        <v>0</v>
      </c>
      <c r="BL196" s="17" t="s">
        <v>750</v>
      </c>
      <c r="BM196" s="156" t="s">
        <v>1016</v>
      </c>
    </row>
    <row r="197" spans="2:65" s="1" customFormat="1" ht="16.5" customHeight="1">
      <c r="B197" s="32"/>
      <c r="C197" s="145" t="s">
        <v>699</v>
      </c>
      <c r="D197" s="145" t="s">
        <v>347</v>
      </c>
      <c r="E197" s="146" t="s">
        <v>4976</v>
      </c>
      <c r="F197" s="147" t="s">
        <v>4977</v>
      </c>
      <c r="G197" s="148" t="s">
        <v>623</v>
      </c>
      <c r="H197" s="149">
        <v>1</v>
      </c>
      <c r="I197" s="150"/>
      <c r="J197" s="149">
        <f t="shared" si="30"/>
        <v>0</v>
      </c>
      <c r="K197" s="151"/>
      <c r="L197" s="32"/>
      <c r="M197" s="152" t="s">
        <v>1</v>
      </c>
      <c r="N197" s="153" t="s">
        <v>42</v>
      </c>
      <c r="P197" s="154">
        <f t="shared" si="31"/>
        <v>0</v>
      </c>
      <c r="Q197" s="154">
        <v>0</v>
      </c>
      <c r="R197" s="154">
        <f t="shared" si="32"/>
        <v>0</v>
      </c>
      <c r="S197" s="154">
        <v>0</v>
      </c>
      <c r="T197" s="155">
        <f t="shared" si="33"/>
        <v>0</v>
      </c>
      <c r="AR197" s="156" t="s">
        <v>750</v>
      </c>
      <c r="AT197" s="156" t="s">
        <v>347</v>
      </c>
      <c r="AU197" s="156" t="s">
        <v>98</v>
      </c>
      <c r="AY197" s="17" t="s">
        <v>345</v>
      </c>
      <c r="BE197" s="157">
        <f t="shared" si="34"/>
        <v>0</v>
      </c>
      <c r="BF197" s="157">
        <f t="shared" si="35"/>
        <v>0</v>
      </c>
      <c r="BG197" s="157">
        <f t="shared" si="36"/>
        <v>0</v>
      </c>
      <c r="BH197" s="157">
        <f t="shared" si="37"/>
        <v>0</v>
      </c>
      <c r="BI197" s="157">
        <f t="shared" si="38"/>
        <v>0</v>
      </c>
      <c r="BJ197" s="17" t="s">
        <v>98</v>
      </c>
      <c r="BK197" s="158">
        <f t="shared" si="39"/>
        <v>0</v>
      </c>
      <c r="BL197" s="17" t="s">
        <v>750</v>
      </c>
      <c r="BM197" s="156" t="s">
        <v>1030</v>
      </c>
    </row>
    <row r="198" spans="2:65" s="1" customFormat="1" ht="16.5" customHeight="1">
      <c r="B198" s="32"/>
      <c r="C198" s="187" t="s">
        <v>705</v>
      </c>
      <c r="D198" s="187" t="s">
        <v>641</v>
      </c>
      <c r="E198" s="188" t="s">
        <v>4978</v>
      </c>
      <c r="F198" s="189" t="s">
        <v>4979</v>
      </c>
      <c r="G198" s="190" t="s">
        <v>623</v>
      </c>
      <c r="H198" s="191">
        <v>1</v>
      </c>
      <c r="I198" s="192"/>
      <c r="J198" s="191">
        <f t="shared" si="30"/>
        <v>0</v>
      </c>
      <c r="K198" s="193"/>
      <c r="L198" s="194"/>
      <c r="M198" s="195" t="s">
        <v>1</v>
      </c>
      <c r="N198" s="196" t="s">
        <v>42</v>
      </c>
      <c r="P198" s="154">
        <f t="shared" si="31"/>
        <v>0</v>
      </c>
      <c r="Q198" s="154">
        <v>7.4999999999999997E-3</v>
      </c>
      <c r="R198" s="154">
        <f t="shared" si="32"/>
        <v>7.4999999999999997E-3</v>
      </c>
      <c r="S198" s="154">
        <v>0</v>
      </c>
      <c r="T198" s="155">
        <f t="shared" si="33"/>
        <v>0</v>
      </c>
      <c r="AR198" s="156" t="s">
        <v>2175</v>
      </c>
      <c r="AT198" s="156" t="s">
        <v>641</v>
      </c>
      <c r="AU198" s="156" t="s">
        <v>98</v>
      </c>
      <c r="AY198" s="17" t="s">
        <v>345</v>
      </c>
      <c r="BE198" s="157">
        <f t="shared" si="34"/>
        <v>0</v>
      </c>
      <c r="BF198" s="157">
        <f t="shared" si="35"/>
        <v>0</v>
      </c>
      <c r="BG198" s="157">
        <f t="shared" si="36"/>
        <v>0</v>
      </c>
      <c r="BH198" s="157">
        <f t="shared" si="37"/>
        <v>0</v>
      </c>
      <c r="BI198" s="157">
        <f t="shared" si="38"/>
        <v>0</v>
      </c>
      <c r="BJ198" s="17" t="s">
        <v>98</v>
      </c>
      <c r="BK198" s="158">
        <f t="shared" si="39"/>
        <v>0</v>
      </c>
      <c r="BL198" s="17" t="s">
        <v>750</v>
      </c>
      <c r="BM198" s="156" t="s">
        <v>1050</v>
      </c>
    </row>
    <row r="199" spans="2:65" s="1" customFormat="1" ht="16.5" customHeight="1">
      <c r="B199" s="32"/>
      <c r="C199" s="145" t="s">
        <v>711</v>
      </c>
      <c r="D199" s="145" t="s">
        <v>347</v>
      </c>
      <c r="E199" s="146" t="s">
        <v>4980</v>
      </c>
      <c r="F199" s="147" t="s">
        <v>4981</v>
      </c>
      <c r="G199" s="148" t="s">
        <v>623</v>
      </c>
      <c r="H199" s="149">
        <v>1</v>
      </c>
      <c r="I199" s="150"/>
      <c r="J199" s="149">
        <f t="shared" si="30"/>
        <v>0</v>
      </c>
      <c r="K199" s="151"/>
      <c r="L199" s="32"/>
      <c r="M199" s="152" t="s">
        <v>1</v>
      </c>
      <c r="N199" s="153" t="s">
        <v>42</v>
      </c>
      <c r="P199" s="154">
        <f t="shared" si="31"/>
        <v>0</v>
      </c>
      <c r="Q199" s="154">
        <v>0</v>
      </c>
      <c r="R199" s="154">
        <f t="shared" si="32"/>
        <v>0</v>
      </c>
      <c r="S199" s="154">
        <v>0</v>
      </c>
      <c r="T199" s="155">
        <f t="shared" si="33"/>
        <v>0</v>
      </c>
      <c r="AR199" s="156" t="s">
        <v>750</v>
      </c>
      <c r="AT199" s="156" t="s">
        <v>347</v>
      </c>
      <c r="AU199" s="156" t="s">
        <v>98</v>
      </c>
      <c r="AY199" s="17" t="s">
        <v>345</v>
      </c>
      <c r="BE199" s="157">
        <f t="shared" si="34"/>
        <v>0</v>
      </c>
      <c r="BF199" s="157">
        <f t="shared" si="35"/>
        <v>0</v>
      </c>
      <c r="BG199" s="157">
        <f t="shared" si="36"/>
        <v>0</v>
      </c>
      <c r="BH199" s="157">
        <f t="shared" si="37"/>
        <v>0</v>
      </c>
      <c r="BI199" s="157">
        <f t="shared" si="38"/>
        <v>0</v>
      </c>
      <c r="BJ199" s="17" t="s">
        <v>98</v>
      </c>
      <c r="BK199" s="158">
        <f t="shared" si="39"/>
        <v>0</v>
      </c>
      <c r="BL199" s="17" t="s">
        <v>750</v>
      </c>
      <c r="BM199" s="156" t="s">
        <v>1060</v>
      </c>
    </row>
    <row r="200" spans="2:65" s="1" customFormat="1" ht="16.5" customHeight="1">
      <c r="B200" s="32"/>
      <c r="C200" s="145" t="s">
        <v>719</v>
      </c>
      <c r="D200" s="145" t="s">
        <v>347</v>
      </c>
      <c r="E200" s="146" t="s">
        <v>4982</v>
      </c>
      <c r="F200" s="147" t="s">
        <v>4983</v>
      </c>
      <c r="G200" s="148" t="s">
        <v>623</v>
      </c>
      <c r="H200" s="149">
        <v>1</v>
      </c>
      <c r="I200" s="150"/>
      <c r="J200" s="149">
        <f t="shared" si="30"/>
        <v>0</v>
      </c>
      <c r="K200" s="151"/>
      <c r="L200" s="32"/>
      <c r="M200" s="152" t="s">
        <v>1</v>
      </c>
      <c r="N200" s="153" t="s">
        <v>42</v>
      </c>
      <c r="P200" s="154">
        <f t="shared" si="31"/>
        <v>0</v>
      </c>
      <c r="Q200" s="154">
        <v>0</v>
      </c>
      <c r="R200" s="154">
        <f t="shared" si="32"/>
        <v>0</v>
      </c>
      <c r="S200" s="154">
        <v>0</v>
      </c>
      <c r="T200" s="155">
        <f t="shared" si="33"/>
        <v>0</v>
      </c>
      <c r="AR200" s="156" t="s">
        <v>750</v>
      </c>
      <c r="AT200" s="156" t="s">
        <v>347</v>
      </c>
      <c r="AU200" s="156" t="s">
        <v>98</v>
      </c>
      <c r="AY200" s="17" t="s">
        <v>345</v>
      </c>
      <c r="BE200" s="157">
        <f t="shared" si="34"/>
        <v>0</v>
      </c>
      <c r="BF200" s="157">
        <f t="shared" si="35"/>
        <v>0</v>
      </c>
      <c r="BG200" s="157">
        <f t="shared" si="36"/>
        <v>0</v>
      </c>
      <c r="BH200" s="157">
        <f t="shared" si="37"/>
        <v>0</v>
      </c>
      <c r="BI200" s="157">
        <f t="shared" si="38"/>
        <v>0</v>
      </c>
      <c r="BJ200" s="17" t="s">
        <v>98</v>
      </c>
      <c r="BK200" s="158">
        <f t="shared" si="39"/>
        <v>0</v>
      </c>
      <c r="BL200" s="17" t="s">
        <v>750</v>
      </c>
      <c r="BM200" s="156" t="s">
        <v>1068</v>
      </c>
    </row>
    <row r="201" spans="2:65" s="1" customFormat="1" ht="21.75" customHeight="1">
      <c r="B201" s="32"/>
      <c r="C201" s="187" t="s">
        <v>724</v>
      </c>
      <c r="D201" s="187" t="s">
        <v>641</v>
      </c>
      <c r="E201" s="188" t="s">
        <v>4984</v>
      </c>
      <c r="F201" s="189" t="s">
        <v>4985</v>
      </c>
      <c r="G201" s="190" t="s">
        <v>597</v>
      </c>
      <c r="H201" s="191">
        <v>2</v>
      </c>
      <c r="I201" s="192"/>
      <c r="J201" s="191">
        <f t="shared" si="30"/>
        <v>0</v>
      </c>
      <c r="K201" s="193"/>
      <c r="L201" s="194"/>
      <c r="M201" s="195" t="s">
        <v>1</v>
      </c>
      <c r="N201" s="196" t="s">
        <v>42</v>
      </c>
      <c r="P201" s="154">
        <f t="shared" si="31"/>
        <v>0</v>
      </c>
      <c r="Q201" s="154">
        <v>2.7999999999999998E-4</v>
      </c>
      <c r="R201" s="154">
        <f t="shared" si="32"/>
        <v>5.5999999999999995E-4</v>
      </c>
      <c r="S201" s="154">
        <v>0</v>
      </c>
      <c r="T201" s="155">
        <f t="shared" si="33"/>
        <v>0</v>
      </c>
      <c r="AR201" s="156" t="s">
        <v>2175</v>
      </c>
      <c r="AT201" s="156" t="s">
        <v>641</v>
      </c>
      <c r="AU201" s="156" t="s">
        <v>98</v>
      </c>
      <c r="AY201" s="17" t="s">
        <v>345</v>
      </c>
      <c r="BE201" s="157">
        <f t="shared" si="34"/>
        <v>0</v>
      </c>
      <c r="BF201" s="157">
        <f t="shared" si="35"/>
        <v>0</v>
      </c>
      <c r="BG201" s="157">
        <f t="shared" si="36"/>
        <v>0</v>
      </c>
      <c r="BH201" s="157">
        <f t="shared" si="37"/>
        <v>0</v>
      </c>
      <c r="BI201" s="157">
        <f t="shared" si="38"/>
        <v>0</v>
      </c>
      <c r="BJ201" s="17" t="s">
        <v>98</v>
      </c>
      <c r="BK201" s="158">
        <f t="shared" si="39"/>
        <v>0</v>
      </c>
      <c r="BL201" s="17" t="s">
        <v>750</v>
      </c>
      <c r="BM201" s="156" t="s">
        <v>1087</v>
      </c>
    </row>
    <row r="202" spans="2:65" s="1" customFormat="1" ht="21.75" customHeight="1">
      <c r="B202" s="32"/>
      <c r="C202" s="145" t="s">
        <v>730</v>
      </c>
      <c r="D202" s="145" t="s">
        <v>347</v>
      </c>
      <c r="E202" s="146" t="s">
        <v>4986</v>
      </c>
      <c r="F202" s="147" t="s">
        <v>4987</v>
      </c>
      <c r="G202" s="148" t="s">
        <v>597</v>
      </c>
      <c r="H202" s="149">
        <v>19</v>
      </c>
      <c r="I202" s="150"/>
      <c r="J202" s="149">
        <f t="shared" si="30"/>
        <v>0</v>
      </c>
      <c r="K202" s="151"/>
      <c r="L202" s="32"/>
      <c r="M202" s="152" t="s">
        <v>1</v>
      </c>
      <c r="N202" s="153" t="s">
        <v>42</v>
      </c>
      <c r="P202" s="154">
        <f t="shared" si="31"/>
        <v>0</v>
      </c>
      <c r="Q202" s="154">
        <v>0</v>
      </c>
      <c r="R202" s="154">
        <f t="shared" si="32"/>
        <v>0</v>
      </c>
      <c r="S202" s="154">
        <v>0</v>
      </c>
      <c r="T202" s="155">
        <f t="shared" si="33"/>
        <v>0</v>
      </c>
      <c r="AR202" s="156" t="s">
        <v>750</v>
      </c>
      <c r="AT202" s="156" t="s">
        <v>347</v>
      </c>
      <c r="AU202" s="156" t="s">
        <v>98</v>
      </c>
      <c r="AY202" s="17" t="s">
        <v>345</v>
      </c>
      <c r="BE202" s="157">
        <f t="shared" si="34"/>
        <v>0</v>
      </c>
      <c r="BF202" s="157">
        <f t="shared" si="35"/>
        <v>0</v>
      </c>
      <c r="BG202" s="157">
        <f t="shared" si="36"/>
        <v>0</v>
      </c>
      <c r="BH202" s="157">
        <f t="shared" si="37"/>
        <v>0</v>
      </c>
      <c r="BI202" s="157">
        <f t="shared" si="38"/>
        <v>0</v>
      </c>
      <c r="BJ202" s="17" t="s">
        <v>98</v>
      </c>
      <c r="BK202" s="158">
        <f t="shared" si="39"/>
        <v>0</v>
      </c>
      <c r="BL202" s="17" t="s">
        <v>750</v>
      </c>
      <c r="BM202" s="156" t="s">
        <v>1108</v>
      </c>
    </row>
    <row r="203" spans="2:65" s="1" customFormat="1" ht="24.2" customHeight="1">
      <c r="B203" s="32"/>
      <c r="C203" s="145" t="s">
        <v>734</v>
      </c>
      <c r="D203" s="145" t="s">
        <v>347</v>
      </c>
      <c r="E203" s="146" t="s">
        <v>4988</v>
      </c>
      <c r="F203" s="147" t="s">
        <v>4989</v>
      </c>
      <c r="G203" s="148" t="s">
        <v>4990</v>
      </c>
      <c r="H203" s="149">
        <v>1</v>
      </c>
      <c r="I203" s="150"/>
      <c r="J203" s="149">
        <f t="shared" si="30"/>
        <v>0</v>
      </c>
      <c r="K203" s="151"/>
      <c r="L203" s="32"/>
      <c r="M203" s="152" t="s">
        <v>1</v>
      </c>
      <c r="N203" s="153" t="s">
        <v>42</v>
      </c>
      <c r="P203" s="154">
        <f t="shared" si="31"/>
        <v>0</v>
      </c>
      <c r="Q203" s="154">
        <v>0</v>
      </c>
      <c r="R203" s="154">
        <f t="shared" si="32"/>
        <v>0</v>
      </c>
      <c r="S203" s="154">
        <v>0</v>
      </c>
      <c r="T203" s="155">
        <f t="shared" si="33"/>
        <v>0</v>
      </c>
      <c r="AR203" s="156" t="s">
        <v>750</v>
      </c>
      <c r="AT203" s="156" t="s">
        <v>347</v>
      </c>
      <c r="AU203" s="156" t="s">
        <v>98</v>
      </c>
      <c r="AY203" s="17" t="s">
        <v>345</v>
      </c>
      <c r="BE203" s="157">
        <f t="shared" si="34"/>
        <v>0</v>
      </c>
      <c r="BF203" s="157">
        <f t="shared" si="35"/>
        <v>0</v>
      </c>
      <c r="BG203" s="157">
        <f t="shared" si="36"/>
        <v>0</v>
      </c>
      <c r="BH203" s="157">
        <f t="shared" si="37"/>
        <v>0</v>
      </c>
      <c r="BI203" s="157">
        <f t="shared" si="38"/>
        <v>0</v>
      </c>
      <c r="BJ203" s="17" t="s">
        <v>98</v>
      </c>
      <c r="BK203" s="158">
        <f t="shared" si="39"/>
        <v>0</v>
      </c>
      <c r="BL203" s="17" t="s">
        <v>750</v>
      </c>
      <c r="BM203" s="156" t="s">
        <v>1141</v>
      </c>
    </row>
    <row r="204" spans="2:65" s="1" customFormat="1" ht="16.5" customHeight="1">
      <c r="B204" s="32"/>
      <c r="C204" s="145" t="s">
        <v>738</v>
      </c>
      <c r="D204" s="145" t="s">
        <v>347</v>
      </c>
      <c r="E204" s="146" t="s">
        <v>4991</v>
      </c>
      <c r="F204" s="147" t="s">
        <v>4992</v>
      </c>
      <c r="G204" s="148" t="s">
        <v>597</v>
      </c>
      <c r="H204" s="149">
        <v>19</v>
      </c>
      <c r="I204" s="150"/>
      <c r="J204" s="149">
        <f t="shared" si="30"/>
        <v>0</v>
      </c>
      <c r="K204" s="151"/>
      <c r="L204" s="32"/>
      <c r="M204" s="152" t="s">
        <v>1</v>
      </c>
      <c r="N204" s="153" t="s">
        <v>42</v>
      </c>
      <c r="P204" s="154">
        <f t="shared" si="31"/>
        <v>0</v>
      </c>
      <c r="Q204" s="154">
        <v>0</v>
      </c>
      <c r="R204" s="154">
        <f t="shared" si="32"/>
        <v>0</v>
      </c>
      <c r="S204" s="154">
        <v>0</v>
      </c>
      <c r="T204" s="155">
        <f t="shared" si="33"/>
        <v>0</v>
      </c>
      <c r="AR204" s="156" t="s">
        <v>750</v>
      </c>
      <c r="AT204" s="156" t="s">
        <v>347</v>
      </c>
      <c r="AU204" s="156" t="s">
        <v>98</v>
      </c>
      <c r="AY204" s="17" t="s">
        <v>345</v>
      </c>
      <c r="BE204" s="157">
        <f t="shared" si="34"/>
        <v>0</v>
      </c>
      <c r="BF204" s="157">
        <f t="shared" si="35"/>
        <v>0</v>
      </c>
      <c r="BG204" s="157">
        <f t="shared" si="36"/>
        <v>0</v>
      </c>
      <c r="BH204" s="157">
        <f t="shared" si="37"/>
        <v>0</v>
      </c>
      <c r="BI204" s="157">
        <f t="shared" si="38"/>
        <v>0</v>
      </c>
      <c r="BJ204" s="17" t="s">
        <v>98</v>
      </c>
      <c r="BK204" s="158">
        <f t="shared" si="39"/>
        <v>0</v>
      </c>
      <c r="BL204" s="17" t="s">
        <v>750</v>
      </c>
      <c r="BM204" s="156" t="s">
        <v>1185</v>
      </c>
    </row>
    <row r="205" spans="2:65" s="11" customFormat="1" ht="25.9" customHeight="1">
      <c r="B205" s="133"/>
      <c r="D205" s="134" t="s">
        <v>75</v>
      </c>
      <c r="E205" s="135" t="s">
        <v>3317</v>
      </c>
      <c r="F205" s="135" t="s">
        <v>4050</v>
      </c>
      <c r="I205" s="136"/>
      <c r="J205" s="137">
        <f>BK205</f>
        <v>0</v>
      </c>
      <c r="L205" s="133"/>
      <c r="M205" s="138"/>
      <c r="P205" s="139">
        <f>SUM(P206:P208)</f>
        <v>0</v>
      </c>
      <c r="R205" s="139">
        <f>SUM(R206:R208)</f>
        <v>0</v>
      </c>
      <c r="T205" s="140">
        <f>SUM(T206:T208)</f>
        <v>0</v>
      </c>
      <c r="AR205" s="134" t="s">
        <v>351</v>
      </c>
      <c r="AT205" s="141" t="s">
        <v>75</v>
      </c>
      <c r="AU205" s="141" t="s">
        <v>76</v>
      </c>
      <c r="AY205" s="134" t="s">
        <v>345</v>
      </c>
      <c r="BK205" s="142">
        <f>SUM(BK206:BK208)</f>
        <v>0</v>
      </c>
    </row>
    <row r="206" spans="2:65" s="1" customFormat="1" ht="49.15" customHeight="1">
      <c r="B206" s="32"/>
      <c r="C206" s="145" t="s">
        <v>742</v>
      </c>
      <c r="D206" s="145" t="s">
        <v>347</v>
      </c>
      <c r="E206" s="146" t="s">
        <v>4993</v>
      </c>
      <c r="F206" s="147" t="s">
        <v>4994</v>
      </c>
      <c r="G206" s="148" t="s">
        <v>3322</v>
      </c>
      <c r="H206" s="149">
        <v>8</v>
      </c>
      <c r="I206" s="150"/>
      <c r="J206" s="149">
        <f>ROUND(I206*H206,3)</f>
        <v>0</v>
      </c>
      <c r="K206" s="151"/>
      <c r="L206" s="32"/>
      <c r="M206" s="152" t="s">
        <v>1</v>
      </c>
      <c r="N206" s="153" t="s">
        <v>42</v>
      </c>
      <c r="P206" s="154">
        <f>O206*H206</f>
        <v>0</v>
      </c>
      <c r="Q206" s="154">
        <v>0</v>
      </c>
      <c r="R206" s="154">
        <f>Q206*H206</f>
        <v>0</v>
      </c>
      <c r="S206" s="154">
        <v>0</v>
      </c>
      <c r="T206" s="155">
        <f>S206*H206</f>
        <v>0</v>
      </c>
      <c r="AR206" s="156" t="s">
        <v>4053</v>
      </c>
      <c r="AT206" s="156" t="s">
        <v>347</v>
      </c>
      <c r="AU206" s="156" t="s">
        <v>84</v>
      </c>
      <c r="AY206" s="17" t="s">
        <v>345</v>
      </c>
      <c r="BE206" s="157">
        <f>IF(N206="základná",J206,0)</f>
        <v>0</v>
      </c>
      <c r="BF206" s="157">
        <f>IF(N206="znížená",J206,0)</f>
        <v>0</v>
      </c>
      <c r="BG206" s="157">
        <f>IF(N206="zákl. prenesená",J206,0)</f>
        <v>0</v>
      </c>
      <c r="BH206" s="157">
        <f>IF(N206="zníž. prenesená",J206,0)</f>
        <v>0</v>
      </c>
      <c r="BI206" s="157">
        <f>IF(N206="nulová",J206,0)</f>
        <v>0</v>
      </c>
      <c r="BJ206" s="17" t="s">
        <v>98</v>
      </c>
      <c r="BK206" s="158">
        <f>ROUND(I206*H206,3)</f>
        <v>0</v>
      </c>
      <c r="BL206" s="17" t="s">
        <v>4053</v>
      </c>
      <c r="BM206" s="156" t="s">
        <v>1198</v>
      </c>
    </row>
    <row r="207" spans="2:65" s="1" customFormat="1" ht="16.5" customHeight="1">
      <c r="B207" s="32"/>
      <c r="C207" s="145" t="s">
        <v>746</v>
      </c>
      <c r="D207" s="145" t="s">
        <v>347</v>
      </c>
      <c r="E207" s="146" t="s">
        <v>4995</v>
      </c>
      <c r="F207" s="147" t="s">
        <v>4996</v>
      </c>
      <c r="G207" s="148" t="s">
        <v>623</v>
      </c>
      <c r="H207" s="149">
        <v>1</v>
      </c>
      <c r="I207" s="150"/>
      <c r="J207" s="149">
        <f>ROUND(I207*H207,3)</f>
        <v>0</v>
      </c>
      <c r="K207" s="151"/>
      <c r="L207" s="32"/>
      <c r="M207" s="152" t="s">
        <v>1</v>
      </c>
      <c r="N207" s="153" t="s">
        <v>42</v>
      </c>
      <c r="P207" s="154">
        <f>O207*H207</f>
        <v>0</v>
      </c>
      <c r="Q207" s="154">
        <v>0</v>
      </c>
      <c r="R207" s="154">
        <f>Q207*H207</f>
        <v>0</v>
      </c>
      <c r="S207" s="154">
        <v>0</v>
      </c>
      <c r="T207" s="155">
        <f>S207*H207</f>
        <v>0</v>
      </c>
      <c r="AR207" s="156" t="s">
        <v>4053</v>
      </c>
      <c r="AT207" s="156" t="s">
        <v>347</v>
      </c>
      <c r="AU207" s="156" t="s">
        <v>84</v>
      </c>
      <c r="AY207" s="17" t="s">
        <v>345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17" t="s">
        <v>98</v>
      </c>
      <c r="BK207" s="158">
        <f>ROUND(I207*H207,3)</f>
        <v>0</v>
      </c>
      <c r="BL207" s="17" t="s">
        <v>4053</v>
      </c>
      <c r="BM207" s="156" t="s">
        <v>1226</v>
      </c>
    </row>
    <row r="208" spans="2:65" s="1" customFormat="1" ht="16.5" customHeight="1">
      <c r="B208" s="32"/>
      <c r="C208" s="145" t="s">
        <v>750</v>
      </c>
      <c r="D208" s="145" t="s">
        <v>347</v>
      </c>
      <c r="E208" s="146" t="s">
        <v>4997</v>
      </c>
      <c r="F208" s="147" t="s">
        <v>4998</v>
      </c>
      <c r="G208" s="148" t="s">
        <v>623</v>
      </c>
      <c r="H208" s="149">
        <v>1</v>
      </c>
      <c r="I208" s="150"/>
      <c r="J208" s="149">
        <f>ROUND(I208*H208,3)</f>
        <v>0</v>
      </c>
      <c r="K208" s="151"/>
      <c r="L208" s="32"/>
      <c r="M208" s="197" t="s">
        <v>1</v>
      </c>
      <c r="N208" s="198" t="s">
        <v>42</v>
      </c>
      <c r="O208" s="199"/>
      <c r="P208" s="200">
        <f>O208*H208</f>
        <v>0</v>
      </c>
      <c r="Q208" s="200">
        <v>0</v>
      </c>
      <c r="R208" s="200">
        <f>Q208*H208</f>
        <v>0</v>
      </c>
      <c r="S208" s="200">
        <v>0</v>
      </c>
      <c r="T208" s="201">
        <f>S208*H208</f>
        <v>0</v>
      </c>
      <c r="AR208" s="156" t="s">
        <v>4053</v>
      </c>
      <c r="AT208" s="156" t="s">
        <v>347</v>
      </c>
      <c r="AU208" s="156" t="s">
        <v>84</v>
      </c>
      <c r="AY208" s="17" t="s">
        <v>345</v>
      </c>
      <c r="BE208" s="157">
        <f>IF(N208="základná",J208,0)</f>
        <v>0</v>
      </c>
      <c r="BF208" s="157">
        <f>IF(N208="znížená",J208,0)</f>
        <v>0</v>
      </c>
      <c r="BG208" s="157">
        <f>IF(N208="zákl. prenesená",J208,0)</f>
        <v>0</v>
      </c>
      <c r="BH208" s="157">
        <f>IF(N208="zníž. prenesená",J208,0)</f>
        <v>0</v>
      </c>
      <c r="BI208" s="157">
        <f>IF(N208="nulová",J208,0)</f>
        <v>0</v>
      </c>
      <c r="BJ208" s="17" t="s">
        <v>98</v>
      </c>
      <c r="BK208" s="158">
        <f>ROUND(I208*H208,3)</f>
        <v>0</v>
      </c>
      <c r="BL208" s="17" t="s">
        <v>4053</v>
      </c>
      <c r="BM208" s="156" t="s">
        <v>1235</v>
      </c>
    </row>
    <row r="209" spans="2:12" s="1" customFormat="1" ht="6.95" customHeight="1">
      <c r="B209" s="46"/>
      <c r="C209" s="47"/>
      <c r="D209" s="47"/>
      <c r="E209" s="47"/>
      <c r="F209" s="47"/>
      <c r="G209" s="47"/>
      <c r="H209" s="47"/>
      <c r="I209" s="47"/>
      <c r="J209" s="47"/>
      <c r="K209" s="47"/>
      <c r="L209" s="32"/>
    </row>
  </sheetData>
  <sheetProtection sheet="1" objects="1" scenarios="1" formatColumns="0" formatRows="0" autoFilter="0"/>
  <autoFilter ref="C131:K208" xr:uid="{00000000-0009-0000-0000-00000A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4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7" t="s">
        <v>123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134</v>
      </c>
      <c r="L4" s="20"/>
      <c r="M4" s="95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55" t="str">
        <f>'Rekapitulácia stavby'!K6</f>
        <v>Rekonštrukcia bytovky DD a DSS</v>
      </c>
      <c r="F7" s="256"/>
      <c r="G7" s="256"/>
      <c r="H7" s="256"/>
      <c r="L7" s="20"/>
    </row>
    <row r="8" spans="2:46" ht="12" customHeight="1">
      <c r="B8" s="20"/>
      <c r="D8" s="27" t="s">
        <v>143</v>
      </c>
      <c r="L8" s="20"/>
    </row>
    <row r="9" spans="2:46" s="1" customFormat="1" ht="16.5" customHeight="1">
      <c r="B9" s="32"/>
      <c r="E9" s="255" t="s">
        <v>4866</v>
      </c>
      <c r="F9" s="254"/>
      <c r="G9" s="254"/>
      <c r="H9" s="254"/>
      <c r="L9" s="32"/>
    </row>
    <row r="10" spans="2:46" s="1" customFormat="1" ht="12" customHeight="1">
      <c r="B10" s="32"/>
      <c r="D10" s="27" t="s">
        <v>4055</v>
      </c>
      <c r="L10" s="32"/>
    </row>
    <row r="11" spans="2:46" s="1" customFormat="1" ht="16.5" customHeight="1">
      <c r="B11" s="32"/>
      <c r="E11" s="214" t="s">
        <v>4999</v>
      </c>
      <c r="F11" s="254"/>
      <c r="G11" s="254"/>
      <c r="H11" s="254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4" t="str">
        <f>'Rekapitulácia stavby'!AN8</f>
        <v>12. 8. 2021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7" t="str">
        <f>'Rekapitulácia stavby'!E14</f>
        <v>Vyplň údaj</v>
      </c>
      <c r="F20" s="225"/>
      <c r="G20" s="225"/>
      <c r="H20" s="225"/>
      <c r="I20" s="27" t="s">
        <v>25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4868</v>
      </c>
      <c r="I26" s="27" t="s">
        <v>25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83.25" customHeight="1">
      <c r="B29" s="96"/>
      <c r="E29" s="230" t="s">
        <v>183</v>
      </c>
      <c r="F29" s="230"/>
      <c r="G29" s="230"/>
      <c r="H29" s="230"/>
      <c r="L29" s="96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5"/>
      <c r="E31" s="55"/>
      <c r="F31" s="55"/>
      <c r="G31" s="55"/>
      <c r="H31" s="55"/>
      <c r="I31" s="55"/>
      <c r="J31" s="55"/>
      <c r="K31" s="55"/>
      <c r="L31" s="32"/>
    </row>
    <row r="32" spans="2:12" s="1" customFormat="1" ht="25.35" customHeight="1">
      <c r="B32" s="32"/>
      <c r="D32" s="98" t="s">
        <v>36</v>
      </c>
      <c r="J32" s="67">
        <f>ROUND(J126, 2)</f>
        <v>0</v>
      </c>
      <c r="L32" s="32"/>
    </row>
    <row r="33" spans="2:12" s="1" customFormat="1" ht="6.95" customHeight="1">
      <c r="B33" s="32"/>
      <c r="D33" s="55"/>
      <c r="E33" s="55"/>
      <c r="F33" s="55"/>
      <c r="G33" s="55"/>
      <c r="H33" s="55"/>
      <c r="I33" s="55"/>
      <c r="J33" s="55"/>
      <c r="K33" s="55"/>
      <c r="L33" s="32"/>
    </row>
    <row r="34" spans="2:12" s="1" customFormat="1" ht="14.45" customHeight="1">
      <c r="B34" s="32"/>
      <c r="F34" s="99" t="s">
        <v>38</v>
      </c>
      <c r="I34" s="99" t="s">
        <v>37</v>
      </c>
      <c r="J34" s="99" t="s">
        <v>39</v>
      </c>
      <c r="L34" s="32"/>
    </row>
    <row r="35" spans="2:12" s="1" customFormat="1" ht="14.45" customHeight="1">
      <c r="B35" s="32"/>
      <c r="D35" s="100" t="s">
        <v>40</v>
      </c>
      <c r="E35" s="36" t="s">
        <v>41</v>
      </c>
      <c r="F35" s="101">
        <f>ROUND((SUM(BE126:BE147)),  2)</f>
        <v>0</v>
      </c>
      <c r="G35" s="102"/>
      <c r="H35" s="102"/>
      <c r="I35" s="103">
        <v>0.2</v>
      </c>
      <c r="J35" s="101">
        <f>ROUND(((SUM(BE126:BE147))*I35),  2)</f>
        <v>0</v>
      </c>
      <c r="L35" s="32"/>
    </row>
    <row r="36" spans="2:12" s="1" customFormat="1" ht="14.45" customHeight="1">
      <c r="B36" s="32"/>
      <c r="E36" s="36" t="s">
        <v>42</v>
      </c>
      <c r="F36" s="101">
        <f>ROUND((SUM(BF126:BF147)),  2)</f>
        <v>0</v>
      </c>
      <c r="G36" s="102"/>
      <c r="H36" s="102"/>
      <c r="I36" s="103">
        <v>0.2</v>
      </c>
      <c r="J36" s="101">
        <f>ROUND(((SUM(BF126:BF147))*I36),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7">
        <f>ROUND((SUM(BG126:BG147)),  2)</f>
        <v>0</v>
      </c>
      <c r="I37" s="104">
        <v>0.2</v>
      </c>
      <c r="J37" s="87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7">
        <f>ROUND((SUM(BH126:BH147)),  2)</f>
        <v>0</v>
      </c>
      <c r="I38" s="104">
        <v>0.2</v>
      </c>
      <c r="J38" s="87">
        <f>0</f>
        <v>0</v>
      </c>
      <c r="L38" s="32"/>
    </row>
    <row r="39" spans="2:12" s="1" customFormat="1" ht="14.45" hidden="1" customHeight="1">
      <c r="B39" s="32"/>
      <c r="E39" s="36" t="s">
        <v>45</v>
      </c>
      <c r="F39" s="101">
        <f>ROUND((SUM(BI126:BI147)),  2)</f>
        <v>0</v>
      </c>
      <c r="G39" s="102"/>
      <c r="H39" s="102"/>
      <c r="I39" s="103">
        <v>0</v>
      </c>
      <c r="J39" s="101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5"/>
      <c r="D41" s="106" t="s">
        <v>46</v>
      </c>
      <c r="E41" s="58"/>
      <c r="F41" s="58"/>
      <c r="G41" s="107" t="s">
        <v>47</v>
      </c>
      <c r="H41" s="108" t="s">
        <v>48</v>
      </c>
      <c r="I41" s="58"/>
      <c r="J41" s="109">
        <f>SUM(J32:J39)</f>
        <v>0</v>
      </c>
      <c r="K41" s="110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5" t="s">
        <v>51</v>
      </c>
      <c r="E61" s="34"/>
      <c r="F61" s="111" t="s">
        <v>52</v>
      </c>
      <c r="G61" s="45" t="s">
        <v>51</v>
      </c>
      <c r="H61" s="34"/>
      <c r="I61" s="34"/>
      <c r="J61" s="112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5" t="s">
        <v>51</v>
      </c>
      <c r="E76" s="34"/>
      <c r="F76" s="111" t="s">
        <v>52</v>
      </c>
      <c r="G76" s="45" t="s">
        <v>51</v>
      </c>
      <c r="H76" s="34"/>
      <c r="I76" s="34"/>
      <c r="J76" s="112" t="s">
        <v>52</v>
      </c>
      <c r="K76" s="34"/>
      <c r="L76" s="32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2"/>
    </row>
    <row r="81" spans="2:12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2"/>
    </row>
    <row r="82" spans="2:12" s="1" customFormat="1" ht="24.95" customHeight="1">
      <c r="B82" s="32"/>
      <c r="C82" s="21" t="s">
        <v>290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14</v>
      </c>
      <c r="L84" s="32"/>
    </row>
    <row r="85" spans="2:12" s="1" customFormat="1" ht="16.5" customHeight="1">
      <c r="B85" s="32"/>
      <c r="E85" s="255" t="str">
        <f>E7</f>
        <v>Rekonštrukcia bytovky DD a DSS</v>
      </c>
      <c r="F85" s="256"/>
      <c r="G85" s="256"/>
      <c r="H85" s="256"/>
      <c r="L85" s="32"/>
    </row>
    <row r="86" spans="2:12" ht="12" customHeight="1">
      <c r="B86" s="20"/>
      <c r="C86" s="27" t="s">
        <v>143</v>
      </c>
      <c r="L86" s="20"/>
    </row>
    <row r="87" spans="2:12" s="1" customFormat="1" ht="16.5" customHeight="1">
      <c r="B87" s="32"/>
      <c r="E87" s="255" t="s">
        <v>4866</v>
      </c>
      <c r="F87" s="254"/>
      <c r="G87" s="254"/>
      <c r="H87" s="254"/>
      <c r="L87" s="32"/>
    </row>
    <row r="88" spans="2:12" s="1" customFormat="1" ht="12" customHeight="1">
      <c r="B88" s="32"/>
      <c r="C88" s="27" t="s">
        <v>4055</v>
      </c>
      <c r="L88" s="32"/>
    </row>
    <row r="89" spans="2:12" s="1" customFormat="1" ht="16.5" customHeight="1">
      <c r="B89" s="32"/>
      <c r="E89" s="214" t="str">
        <f>E11</f>
        <v>IX.b - Vnútorný plynovod</v>
      </c>
      <c r="F89" s="254"/>
      <c r="G89" s="254"/>
      <c r="H89" s="254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18</v>
      </c>
      <c r="F91" s="25" t="str">
        <f>F14</f>
        <v>A.H.Škultétyho 327/98, Veľký Krtíš</v>
      </c>
      <c r="I91" s="27" t="s">
        <v>20</v>
      </c>
      <c r="J91" s="54" t="str">
        <f>IF(J14="","",J14)</f>
        <v>12. 8. 2021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22</v>
      </c>
      <c r="F93" s="25" t="str">
        <f>E17</f>
        <v>DD a DDS Veľký Krtíš</v>
      </c>
      <c r="I93" s="27" t="s">
        <v>28</v>
      </c>
      <c r="J93" s="30" t="str">
        <f>E23</f>
        <v>Ing.Attila Farkaš</v>
      </c>
      <c r="L93" s="32"/>
    </row>
    <row r="94" spans="2:12" s="1" customFormat="1" ht="15.2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 xml:space="preserve">Dezider Telek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3" t="s">
        <v>291</v>
      </c>
      <c r="D96" s="105"/>
      <c r="E96" s="105"/>
      <c r="F96" s="105"/>
      <c r="G96" s="105"/>
      <c r="H96" s="105"/>
      <c r="I96" s="105"/>
      <c r="J96" s="114" t="s">
        <v>292</v>
      </c>
      <c r="K96" s="105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5" t="s">
        <v>293</v>
      </c>
      <c r="J98" s="67">
        <f>J126</f>
        <v>0</v>
      </c>
      <c r="L98" s="32"/>
      <c r="AU98" s="17" t="s">
        <v>294</v>
      </c>
    </row>
    <row r="99" spans="2:47" s="8" customFormat="1" ht="24.95" customHeight="1">
      <c r="B99" s="116"/>
      <c r="D99" s="117" t="s">
        <v>3339</v>
      </c>
      <c r="E99" s="118"/>
      <c r="F99" s="118"/>
      <c r="G99" s="118"/>
      <c r="H99" s="118"/>
      <c r="I99" s="118"/>
      <c r="J99" s="119">
        <f>J127</f>
        <v>0</v>
      </c>
      <c r="L99" s="116"/>
    </row>
    <row r="100" spans="2:47" s="9" customFormat="1" ht="19.899999999999999" customHeight="1">
      <c r="B100" s="120"/>
      <c r="D100" s="121" t="s">
        <v>3344</v>
      </c>
      <c r="E100" s="122"/>
      <c r="F100" s="122"/>
      <c r="G100" s="122"/>
      <c r="H100" s="122"/>
      <c r="I100" s="122"/>
      <c r="J100" s="123">
        <f>J128</f>
        <v>0</v>
      </c>
      <c r="L100" s="120"/>
    </row>
    <row r="101" spans="2:47" s="8" customFormat="1" ht="24.95" customHeight="1">
      <c r="B101" s="116"/>
      <c r="D101" s="117" t="s">
        <v>3346</v>
      </c>
      <c r="E101" s="118"/>
      <c r="F101" s="118"/>
      <c r="G101" s="118"/>
      <c r="H101" s="118"/>
      <c r="I101" s="118"/>
      <c r="J101" s="119">
        <f>J131</f>
        <v>0</v>
      </c>
      <c r="L101" s="116"/>
    </row>
    <row r="102" spans="2:47" s="9" customFormat="1" ht="19.899999999999999" customHeight="1">
      <c r="B102" s="120"/>
      <c r="D102" s="121" t="s">
        <v>4871</v>
      </c>
      <c r="E102" s="122"/>
      <c r="F102" s="122"/>
      <c r="G102" s="122"/>
      <c r="H102" s="122"/>
      <c r="I102" s="122"/>
      <c r="J102" s="123">
        <f>J132</f>
        <v>0</v>
      </c>
      <c r="L102" s="120"/>
    </row>
    <row r="103" spans="2:47" s="9" customFormat="1" ht="19.899999999999999" customHeight="1">
      <c r="B103" s="120"/>
      <c r="D103" s="121" t="s">
        <v>3809</v>
      </c>
      <c r="E103" s="122"/>
      <c r="F103" s="122"/>
      <c r="G103" s="122"/>
      <c r="H103" s="122"/>
      <c r="I103" s="122"/>
      <c r="J103" s="123">
        <f>J144</f>
        <v>0</v>
      </c>
      <c r="L103" s="120"/>
    </row>
    <row r="104" spans="2:47" s="8" customFormat="1" ht="24.95" customHeight="1">
      <c r="B104" s="116"/>
      <c r="D104" s="117" t="s">
        <v>3814</v>
      </c>
      <c r="E104" s="118"/>
      <c r="F104" s="118"/>
      <c r="G104" s="118"/>
      <c r="H104" s="118"/>
      <c r="I104" s="118"/>
      <c r="J104" s="119">
        <f>J146</f>
        <v>0</v>
      </c>
      <c r="L104" s="116"/>
    </row>
    <row r="105" spans="2:47" s="1" customFormat="1" ht="21.75" customHeight="1">
      <c r="B105" s="32"/>
      <c r="L105" s="32"/>
    </row>
    <row r="106" spans="2:47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10" spans="2:47" s="1" customFormat="1" ht="6.95" customHeight="1">
      <c r="B110" s="48"/>
      <c r="C110" s="49"/>
      <c r="D110" s="49"/>
      <c r="E110" s="49"/>
      <c r="F110" s="49"/>
      <c r="G110" s="49"/>
      <c r="H110" s="49"/>
      <c r="I110" s="49"/>
      <c r="J110" s="49"/>
      <c r="K110" s="49"/>
      <c r="L110" s="32"/>
    </row>
    <row r="111" spans="2:47" s="1" customFormat="1" ht="24.95" customHeight="1">
      <c r="B111" s="32"/>
      <c r="C111" s="21" t="s">
        <v>331</v>
      </c>
      <c r="L111" s="32"/>
    </row>
    <row r="112" spans="2:47" s="1" customFormat="1" ht="6.95" customHeight="1">
      <c r="B112" s="32"/>
      <c r="L112" s="32"/>
    </row>
    <row r="113" spans="2:63" s="1" customFormat="1" ht="12" customHeight="1">
      <c r="B113" s="32"/>
      <c r="C113" s="27" t="s">
        <v>14</v>
      </c>
      <c r="L113" s="32"/>
    </row>
    <row r="114" spans="2:63" s="1" customFormat="1" ht="16.5" customHeight="1">
      <c r="B114" s="32"/>
      <c r="E114" s="255" t="str">
        <f>E7</f>
        <v>Rekonštrukcia bytovky DD a DSS</v>
      </c>
      <c r="F114" s="256"/>
      <c r="G114" s="256"/>
      <c r="H114" s="256"/>
      <c r="L114" s="32"/>
    </row>
    <row r="115" spans="2:63" ht="12" customHeight="1">
      <c r="B115" s="20"/>
      <c r="C115" s="27" t="s">
        <v>143</v>
      </c>
      <c r="L115" s="20"/>
    </row>
    <row r="116" spans="2:63" s="1" customFormat="1" ht="16.5" customHeight="1">
      <c r="B116" s="32"/>
      <c r="E116" s="255" t="s">
        <v>4866</v>
      </c>
      <c r="F116" s="254"/>
      <c r="G116" s="254"/>
      <c r="H116" s="254"/>
      <c r="L116" s="32"/>
    </row>
    <row r="117" spans="2:63" s="1" customFormat="1" ht="12" customHeight="1">
      <c r="B117" s="32"/>
      <c r="C117" s="27" t="s">
        <v>4055</v>
      </c>
      <c r="L117" s="32"/>
    </row>
    <row r="118" spans="2:63" s="1" customFormat="1" ht="16.5" customHeight="1">
      <c r="B118" s="32"/>
      <c r="E118" s="214" t="str">
        <f>E11</f>
        <v>IX.b - Vnútorný plynovod</v>
      </c>
      <c r="F118" s="254"/>
      <c r="G118" s="254"/>
      <c r="H118" s="254"/>
      <c r="L118" s="32"/>
    </row>
    <row r="119" spans="2:63" s="1" customFormat="1" ht="6.95" customHeight="1">
      <c r="B119" s="32"/>
      <c r="L119" s="32"/>
    </row>
    <row r="120" spans="2:63" s="1" customFormat="1" ht="12" customHeight="1">
      <c r="B120" s="32"/>
      <c r="C120" s="27" t="s">
        <v>18</v>
      </c>
      <c r="F120" s="25" t="str">
        <f>F14</f>
        <v>A.H.Škultétyho 327/98, Veľký Krtíš</v>
      </c>
      <c r="I120" s="27" t="s">
        <v>20</v>
      </c>
      <c r="J120" s="54" t="str">
        <f>IF(J14="","",J14)</f>
        <v>12. 8. 2021</v>
      </c>
      <c r="L120" s="32"/>
    </row>
    <row r="121" spans="2:63" s="1" customFormat="1" ht="6.95" customHeight="1">
      <c r="B121" s="32"/>
      <c r="L121" s="32"/>
    </row>
    <row r="122" spans="2:63" s="1" customFormat="1" ht="15.2" customHeight="1">
      <c r="B122" s="32"/>
      <c r="C122" s="27" t="s">
        <v>22</v>
      </c>
      <c r="F122" s="25" t="str">
        <f>E17</f>
        <v>DD a DDS Veľký Krtíš</v>
      </c>
      <c r="I122" s="27" t="s">
        <v>28</v>
      </c>
      <c r="J122" s="30" t="str">
        <f>E23</f>
        <v>Ing.Attila Farkaš</v>
      </c>
      <c r="L122" s="32"/>
    </row>
    <row r="123" spans="2:63" s="1" customFormat="1" ht="15.2" customHeight="1">
      <c r="B123" s="32"/>
      <c r="C123" s="27" t="s">
        <v>26</v>
      </c>
      <c r="F123" s="25" t="str">
        <f>IF(E20="","",E20)</f>
        <v>Vyplň údaj</v>
      </c>
      <c r="I123" s="27" t="s">
        <v>32</v>
      </c>
      <c r="J123" s="30" t="str">
        <f>E26</f>
        <v xml:space="preserve">Dezider Telek </v>
      </c>
      <c r="L123" s="32"/>
    </row>
    <row r="124" spans="2:63" s="1" customFormat="1" ht="10.35" customHeight="1">
      <c r="B124" s="32"/>
      <c r="L124" s="32"/>
    </row>
    <row r="125" spans="2:63" s="10" customFormat="1" ht="29.25" customHeight="1">
      <c r="B125" s="124"/>
      <c r="C125" s="125" t="s">
        <v>332</v>
      </c>
      <c r="D125" s="126" t="s">
        <v>61</v>
      </c>
      <c r="E125" s="126" t="s">
        <v>57</v>
      </c>
      <c r="F125" s="126" t="s">
        <v>58</v>
      </c>
      <c r="G125" s="126" t="s">
        <v>333</v>
      </c>
      <c r="H125" s="126" t="s">
        <v>334</v>
      </c>
      <c r="I125" s="126" t="s">
        <v>335</v>
      </c>
      <c r="J125" s="127" t="s">
        <v>292</v>
      </c>
      <c r="K125" s="128" t="s">
        <v>336</v>
      </c>
      <c r="L125" s="124"/>
      <c r="M125" s="60" t="s">
        <v>1</v>
      </c>
      <c r="N125" s="61" t="s">
        <v>40</v>
      </c>
      <c r="O125" s="61" t="s">
        <v>337</v>
      </c>
      <c r="P125" s="61" t="s">
        <v>338</v>
      </c>
      <c r="Q125" s="61" t="s">
        <v>339</v>
      </c>
      <c r="R125" s="61" t="s">
        <v>340</v>
      </c>
      <c r="S125" s="61" t="s">
        <v>341</v>
      </c>
      <c r="T125" s="62" t="s">
        <v>342</v>
      </c>
    </row>
    <row r="126" spans="2:63" s="1" customFormat="1" ht="22.9" customHeight="1">
      <c r="B126" s="32"/>
      <c r="C126" s="65" t="s">
        <v>293</v>
      </c>
      <c r="J126" s="129">
        <f>BK126</f>
        <v>0</v>
      </c>
      <c r="L126" s="32"/>
      <c r="M126" s="63"/>
      <c r="N126" s="55"/>
      <c r="O126" s="55"/>
      <c r="P126" s="130">
        <f>P127+P131+P146</f>
        <v>0</v>
      </c>
      <c r="Q126" s="55"/>
      <c r="R126" s="130">
        <f>R127+R131+R146</f>
        <v>0.8543599999999999</v>
      </c>
      <c r="S126" s="55"/>
      <c r="T126" s="131">
        <f>T127+T131+T146</f>
        <v>0</v>
      </c>
      <c r="AT126" s="17" t="s">
        <v>75</v>
      </c>
      <c r="AU126" s="17" t="s">
        <v>294</v>
      </c>
      <c r="BK126" s="132">
        <f>BK127+BK131+BK146</f>
        <v>0</v>
      </c>
    </row>
    <row r="127" spans="2:63" s="11" customFormat="1" ht="25.9" customHeight="1">
      <c r="B127" s="133"/>
      <c r="D127" s="134" t="s">
        <v>75</v>
      </c>
      <c r="E127" s="135" t="s">
        <v>343</v>
      </c>
      <c r="F127" s="135" t="s">
        <v>3356</v>
      </c>
      <c r="I127" s="136"/>
      <c r="J127" s="137">
        <f>BK127</f>
        <v>0</v>
      </c>
      <c r="L127" s="133"/>
      <c r="M127" s="138"/>
      <c r="P127" s="139">
        <f>P128</f>
        <v>0</v>
      </c>
      <c r="R127" s="139">
        <f>R128</f>
        <v>0</v>
      </c>
      <c r="T127" s="140">
        <f>T128</f>
        <v>0</v>
      </c>
      <c r="AR127" s="134" t="s">
        <v>84</v>
      </c>
      <c r="AT127" s="141" t="s">
        <v>75</v>
      </c>
      <c r="AU127" s="141" t="s">
        <v>76</v>
      </c>
      <c r="AY127" s="134" t="s">
        <v>345</v>
      </c>
      <c r="BK127" s="142">
        <f>BK128</f>
        <v>0</v>
      </c>
    </row>
    <row r="128" spans="2:63" s="11" customFormat="1" ht="22.9" customHeight="1">
      <c r="B128" s="133"/>
      <c r="D128" s="134" t="s">
        <v>75</v>
      </c>
      <c r="E128" s="143" t="s">
        <v>417</v>
      </c>
      <c r="F128" s="143" t="s">
        <v>3395</v>
      </c>
      <c r="I128" s="136"/>
      <c r="J128" s="144">
        <f>BK128</f>
        <v>0</v>
      </c>
      <c r="L128" s="133"/>
      <c r="M128" s="138"/>
      <c r="P128" s="139">
        <f>SUM(P129:P130)</f>
        <v>0</v>
      </c>
      <c r="R128" s="139">
        <f>SUM(R129:R130)</f>
        <v>0</v>
      </c>
      <c r="T128" s="140">
        <f>SUM(T129:T130)</f>
        <v>0</v>
      </c>
      <c r="AR128" s="134" t="s">
        <v>84</v>
      </c>
      <c r="AT128" s="141" t="s">
        <v>75</v>
      </c>
      <c r="AU128" s="141" t="s">
        <v>84</v>
      </c>
      <c r="AY128" s="134" t="s">
        <v>345</v>
      </c>
      <c r="BK128" s="142">
        <f>SUM(BK129:BK130)</f>
        <v>0</v>
      </c>
    </row>
    <row r="129" spans="2:65" s="1" customFormat="1" ht="24.2" customHeight="1">
      <c r="B129" s="32"/>
      <c r="C129" s="145" t="s">
        <v>84</v>
      </c>
      <c r="D129" s="145" t="s">
        <v>347</v>
      </c>
      <c r="E129" s="146" t="s">
        <v>5000</v>
      </c>
      <c r="F129" s="147" t="s">
        <v>5001</v>
      </c>
      <c r="G129" s="148" t="s">
        <v>623</v>
      </c>
      <c r="H129" s="149">
        <v>1</v>
      </c>
      <c r="I129" s="150"/>
      <c r="J129" s="149">
        <f>ROUND(I129*H129,3)</f>
        <v>0</v>
      </c>
      <c r="K129" s="151"/>
      <c r="L129" s="32"/>
      <c r="M129" s="152" t="s">
        <v>1</v>
      </c>
      <c r="N129" s="153" t="s">
        <v>42</v>
      </c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AR129" s="156" t="s">
        <v>351</v>
      </c>
      <c r="AT129" s="156" t="s">
        <v>347</v>
      </c>
      <c r="AU129" s="156" t="s">
        <v>98</v>
      </c>
      <c r="AY129" s="17" t="s">
        <v>345</v>
      </c>
      <c r="BE129" s="157">
        <f>IF(N129="základná",J129,0)</f>
        <v>0</v>
      </c>
      <c r="BF129" s="157">
        <f>IF(N129="znížená",J129,0)</f>
        <v>0</v>
      </c>
      <c r="BG129" s="157">
        <f>IF(N129="zákl. prenesená",J129,0)</f>
        <v>0</v>
      </c>
      <c r="BH129" s="157">
        <f>IF(N129="zníž. prenesená",J129,0)</f>
        <v>0</v>
      </c>
      <c r="BI129" s="157">
        <f>IF(N129="nulová",J129,0)</f>
        <v>0</v>
      </c>
      <c r="BJ129" s="17" t="s">
        <v>98</v>
      </c>
      <c r="BK129" s="158">
        <f>ROUND(I129*H129,3)</f>
        <v>0</v>
      </c>
      <c r="BL129" s="17" t="s">
        <v>351</v>
      </c>
      <c r="BM129" s="156" t="s">
        <v>98</v>
      </c>
    </row>
    <row r="130" spans="2:65" s="1" customFormat="1" ht="24.2" customHeight="1">
      <c r="B130" s="32"/>
      <c r="C130" s="145" t="s">
        <v>98</v>
      </c>
      <c r="D130" s="145" t="s">
        <v>347</v>
      </c>
      <c r="E130" s="146" t="s">
        <v>2002</v>
      </c>
      <c r="F130" s="147" t="s">
        <v>2003</v>
      </c>
      <c r="G130" s="148" t="s">
        <v>460</v>
      </c>
      <c r="H130" s="149">
        <v>2E-3</v>
      </c>
      <c r="I130" s="150"/>
      <c r="J130" s="149">
        <f>ROUND(I130*H130,3)</f>
        <v>0</v>
      </c>
      <c r="K130" s="151"/>
      <c r="L130" s="32"/>
      <c r="M130" s="152" t="s">
        <v>1</v>
      </c>
      <c r="N130" s="153" t="s">
        <v>42</v>
      </c>
      <c r="P130" s="154">
        <f>O130*H130</f>
        <v>0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AR130" s="156" t="s">
        <v>351</v>
      </c>
      <c r="AT130" s="156" t="s">
        <v>347</v>
      </c>
      <c r="AU130" s="156" t="s">
        <v>98</v>
      </c>
      <c r="AY130" s="17" t="s">
        <v>345</v>
      </c>
      <c r="BE130" s="157">
        <f>IF(N130="základná",J130,0)</f>
        <v>0</v>
      </c>
      <c r="BF130" s="157">
        <f>IF(N130="znížená",J130,0)</f>
        <v>0</v>
      </c>
      <c r="BG130" s="157">
        <f>IF(N130="zákl. prenesená",J130,0)</f>
        <v>0</v>
      </c>
      <c r="BH130" s="157">
        <f>IF(N130="zníž. prenesená",J130,0)</f>
        <v>0</v>
      </c>
      <c r="BI130" s="157">
        <f>IF(N130="nulová",J130,0)</f>
        <v>0</v>
      </c>
      <c r="BJ130" s="17" t="s">
        <v>98</v>
      </c>
      <c r="BK130" s="158">
        <f>ROUND(I130*H130,3)</f>
        <v>0</v>
      </c>
      <c r="BL130" s="17" t="s">
        <v>351</v>
      </c>
      <c r="BM130" s="156" t="s">
        <v>351</v>
      </c>
    </row>
    <row r="131" spans="2:65" s="11" customFormat="1" ht="25.9" customHeight="1">
      <c r="B131" s="133"/>
      <c r="D131" s="134" t="s">
        <v>75</v>
      </c>
      <c r="E131" s="135" t="s">
        <v>2018</v>
      </c>
      <c r="F131" s="135" t="s">
        <v>3436</v>
      </c>
      <c r="I131" s="136"/>
      <c r="J131" s="137">
        <f>BK131</f>
        <v>0</v>
      </c>
      <c r="L131" s="133"/>
      <c r="M131" s="138"/>
      <c r="P131" s="139">
        <f>P132+P144</f>
        <v>0</v>
      </c>
      <c r="R131" s="139">
        <f>R132+R144</f>
        <v>0.8543599999999999</v>
      </c>
      <c r="T131" s="140">
        <f>T132+T144</f>
        <v>0</v>
      </c>
      <c r="AR131" s="134" t="s">
        <v>98</v>
      </c>
      <c r="AT131" s="141" t="s">
        <v>75</v>
      </c>
      <c r="AU131" s="141" t="s">
        <v>76</v>
      </c>
      <c r="AY131" s="134" t="s">
        <v>345</v>
      </c>
      <c r="BK131" s="142">
        <f>BK132+BK144</f>
        <v>0</v>
      </c>
    </row>
    <row r="132" spans="2:65" s="11" customFormat="1" ht="22.9" customHeight="1">
      <c r="B132" s="133"/>
      <c r="D132" s="134" t="s">
        <v>75</v>
      </c>
      <c r="E132" s="143" t="s">
        <v>4918</v>
      </c>
      <c r="F132" s="143" t="s">
        <v>4919</v>
      </c>
      <c r="I132" s="136"/>
      <c r="J132" s="144">
        <f>BK132</f>
        <v>0</v>
      </c>
      <c r="L132" s="133"/>
      <c r="M132" s="138"/>
      <c r="P132" s="139">
        <f>SUM(P133:P143)</f>
        <v>0</v>
      </c>
      <c r="R132" s="139">
        <f>SUM(R133:R143)</f>
        <v>2.6960000000000005E-2</v>
      </c>
      <c r="T132" s="140">
        <f>SUM(T133:T143)</f>
        <v>0</v>
      </c>
      <c r="AR132" s="134" t="s">
        <v>98</v>
      </c>
      <c r="AT132" s="141" t="s">
        <v>75</v>
      </c>
      <c r="AU132" s="141" t="s">
        <v>84</v>
      </c>
      <c r="AY132" s="134" t="s">
        <v>345</v>
      </c>
      <c r="BK132" s="142">
        <f>SUM(BK133:BK143)</f>
        <v>0</v>
      </c>
    </row>
    <row r="133" spans="2:65" s="1" customFormat="1" ht="24.2" customHeight="1">
      <c r="B133" s="32"/>
      <c r="C133" s="145" t="s">
        <v>359</v>
      </c>
      <c r="D133" s="145" t="s">
        <v>347</v>
      </c>
      <c r="E133" s="146" t="s">
        <v>5002</v>
      </c>
      <c r="F133" s="147" t="s">
        <v>5003</v>
      </c>
      <c r="G133" s="148" t="s">
        <v>597</v>
      </c>
      <c r="H133" s="149">
        <v>0.6</v>
      </c>
      <c r="I133" s="150"/>
      <c r="J133" s="149">
        <f t="shared" ref="J133:J143" si="0">ROUND(I133*H133,3)</f>
        <v>0</v>
      </c>
      <c r="K133" s="151"/>
      <c r="L133" s="32"/>
      <c r="M133" s="152" t="s">
        <v>1</v>
      </c>
      <c r="N133" s="153" t="s">
        <v>42</v>
      </c>
      <c r="P133" s="154">
        <f t="shared" ref="P133:P143" si="1">O133*H133</f>
        <v>0</v>
      </c>
      <c r="Q133" s="154">
        <v>1.8500000000000001E-3</v>
      </c>
      <c r="R133" s="154">
        <f t="shared" ref="R133:R143" si="2">Q133*H133</f>
        <v>1.1100000000000001E-3</v>
      </c>
      <c r="S133" s="154">
        <v>0</v>
      </c>
      <c r="T133" s="155">
        <f t="shared" ref="T133:T143" si="3">S133*H133</f>
        <v>0</v>
      </c>
      <c r="AR133" s="156" t="s">
        <v>453</v>
      </c>
      <c r="AT133" s="156" t="s">
        <v>347</v>
      </c>
      <c r="AU133" s="156" t="s">
        <v>98</v>
      </c>
      <c r="AY133" s="17" t="s">
        <v>345</v>
      </c>
      <c r="BE133" s="157">
        <f t="shared" ref="BE133:BE143" si="4">IF(N133="základná",J133,0)</f>
        <v>0</v>
      </c>
      <c r="BF133" s="157">
        <f t="shared" ref="BF133:BF143" si="5">IF(N133="znížená",J133,0)</f>
        <v>0</v>
      </c>
      <c r="BG133" s="157">
        <f t="shared" ref="BG133:BG143" si="6">IF(N133="zákl. prenesená",J133,0)</f>
        <v>0</v>
      </c>
      <c r="BH133" s="157">
        <f t="shared" ref="BH133:BH143" si="7">IF(N133="zníž. prenesená",J133,0)</f>
        <v>0</v>
      </c>
      <c r="BI133" s="157">
        <f t="shared" ref="BI133:BI143" si="8">IF(N133="nulová",J133,0)</f>
        <v>0</v>
      </c>
      <c r="BJ133" s="17" t="s">
        <v>98</v>
      </c>
      <c r="BK133" s="158">
        <f t="shared" ref="BK133:BK143" si="9">ROUND(I133*H133,3)</f>
        <v>0</v>
      </c>
      <c r="BL133" s="17" t="s">
        <v>453</v>
      </c>
      <c r="BM133" s="156" t="s">
        <v>388</v>
      </c>
    </row>
    <row r="134" spans="2:65" s="1" customFormat="1" ht="24.2" customHeight="1">
      <c r="B134" s="32"/>
      <c r="C134" s="145" t="s">
        <v>351</v>
      </c>
      <c r="D134" s="145" t="s">
        <v>347</v>
      </c>
      <c r="E134" s="146" t="s">
        <v>4920</v>
      </c>
      <c r="F134" s="147" t="s">
        <v>4921</v>
      </c>
      <c r="G134" s="148" t="s">
        <v>597</v>
      </c>
      <c r="H134" s="149">
        <v>0.5</v>
      </c>
      <c r="I134" s="150"/>
      <c r="J134" s="149">
        <f t="shared" si="0"/>
        <v>0</v>
      </c>
      <c r="K134" s="151"/>
      <c r="L134" s="32"/>
      <c r="M134" s="152" t="s">
        <v>1</v>
      </c>
      <c r="N134" s="153" t="s">
        <v>42</v>
      </c>
      <c r="P134" s="154">
        <f t="shared" si="1"/>
        <v>0</v>
      </c>
      <c r="Q134" s="154">
        <v>2.7200000000000002E-3</v>
      </c>
      <c r="R134" s="154">
        <f t="shared" si="2"/>
        <v>1.3600000000000001E-3</v>
      </c>
      <c r="S134" s="154">
        <v>0</v>
      </c>
      <c r="T134" s="155">
        <f t="shared" si="3"/>
        <v>0</v>
      </c>
      <c r="AR134" s="156" t="s">
        <v>453</v>
      </c>
      <c r="AT134" s="156" t="s">
        <v>347</v>
      </c>
      <c r="AU134" s="156" t="s">
        <v>98</v>
      </c>
      <c r="AY134" s="17" t="s">
        <v>345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98</v>
      </c>
      <c r="BK134" s="158">
        <f t="shared" si="9"/>
        <v>0</v>
      </c>
      <c r="BL134" s="17" t="s">
        <v>453</v>
      </c>
      <c r="BM134" s="156" t="s">
        <v>407</v>
      </c>
    </row>
    <row r="135" spans="2:65" s="1" customFormat="1" ht="24.2" customHeight="1">
      <c r="B135" s="32"/>
      <c r="C135" s="145" t="s">
        <v>380</v>
      </c>
      <c r="D135" s="145" t="s">
        <v>347</v>
      </c>
      <c r="E135" s="146" t="s">
        <v>5004</v>
      </c>
      <c r="F135" s="147" t="s">
        <v>5005</v>
      </c>
      <c r="G135" s="148" t="s">
        <v>597</v>
      </c>
      <c r="H135" s="149">
        <v>4</v>
      </c>
      <c r="I135" s="150"/>
      <c r="J135" s="149">
        <f t="shared" si="0"/>
        <v>0</v>
      </c>
      <c r="K135" s="151"/>
      <c r="L135" s="32"/>
      <c r="M135" s="152" t="s">
        <v>1</v>
      </c>
      <c r="N135" s="153" t="s">
        <v>42</v>
      </c>
      <c r="P135" s="154">
        <f t="shared" si="1"/>
        <v>0</v>
      </c>
      <c r="Q135" s="154">
        <v>3.5300000000000002E-3</v>
      </c>
      <c r="R135" s="154">
        <f t="shared" si="2"/>
        <v>1.4120000000000001E-2</v>
      </c>
      <c r="S135" s="154">
        <v>0</v>
      </c>
      <c r="T135" s="155">
        <f t="shared" si="3"/>
        <v>0</v>
      </c>
      <c r="AR135" s="156" t="s">
        <v>453</v>
      </c>
      <c r="AT135" s="156" t="s">
        <v>347</v>
      </c>
      <c r="AU135" s="156" t="s">
        <v>98</v>
      </c>
      <c r="AY135" s="17" t="s">
        <v>345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98</v>
      </c>
      <c r="BK135" s="158">
        <f t="shared" si="9"/>
        <v>0</v>
      </c>
      <c r="BL135" s="17" t="s">
        <v>453</v>
      </c>
      <c r="BM135" s="156" t="s">
        <v>424</v>
      </c>
    </row>
    <row r="136" spans="2:65" s="1" customFormat="1" ht="33" customHeight="1">
      <c r="B136" s="32"/>
      <c r="C136" s="145" t="s">
        <v>388</v>
      </c>
      <c r="D136" s="145" t="s">
        <v>347</v>
      </c>
      <c r="E136" s="146" t="s">
        <v>5006</v>
      </c>
      <c r="F136" s="147" t="s">
        <v>5007</v>
      </c>
      <c r="G136" s="148" t="s">
        <v>623</v>
      </c>
      <c r="H136" s="149">
        <v>1</v>
      </c>
      <c r="I136" s="150"/>
      <c r="J136" s="149">
        <f t="shared" si="0"/>
        <v>0</v>
      </c>
      <c r="K136" s="151"/>
      <c r="L136" s="32"/>
      <c r="M136" s="152" t="s">
        <v>1</v>
      </c>
      <c r="N136" s="153" t="s">
        <v>42</v>
      </c>
      <c r="P136" s="154">
        <f t="shared" si="1"/>
        <v>0</v>
      </c>
      <c r="Q136" s="154">
        <v>1.0300000000000001E-3</v>
      </c>
      <c r="R136" s="154">
        <f t="shared" si="2"/>
        <v>1.0300000000000001E-3</v>
      </c>
      <c r="S136" s="154">
        <v>0</v>
      </c>
      <c r="T136" s="155">
        <f t="shared" si="3"/>
        <v>0</v>
      </c>
      <c r="AR136" s="156" t="s">
        <v>453</v>
      </c>
      <c r="AT136" s="156" t="s">
        <v>347</v>
      </c>
      <c r="AU136" s="156" t="s">
        <v>98</v>
      </c>
      <c r="AY136" s="17" t="s">
        <v>345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98</v>
      </c>
      <c r="BK136" s="158">
        <f t="shared" si="9"/>
        <v>0</v>
      </c>
      <c r="BL136" s="17" t="s">
        <v>453</v>
      </c>
      <c r="BM136" s="156" t="s">
        <v>432</v>
      </c>
    </row>
    <row r="137" spans="2:65" s="1" customFormat="1" ht="33" customHeight="1">
      <c r="B137" s="32"/>
      <c r="C137" s="145" t="s">
        <v>398</v>
      </c>
      <c r="D137" s="145" t="s">
        <v>347</v>
      </c>
      <c r="E137" s="146" t="s">
        <v>4922</v>
      </c>
      <c r="F137" s="147" t="s">
        <v>4923</v>
      </c>
      <c r="G137" s="148" t="s">
        <v>623</v>
      </c>
      <c r="H137" s="149">
        <v>1</v>
      </c>
      <c r="I137" s="150"/>
      <c r="J137" s="149">
        <f t="shared" si="0"/>
        <v>0</v>
      </c>
      <c r="K137" s="151"/>
      <c r="L137" s="32"/>
      <c r="M137" s="152" t="s">
        <v>1</v>
      </c>
      <c r="N137" s="153" t="s">
        <v>42</v>
      </c>
      <c r="P137" s="154">
        <f t="shared" si="1"/>
        <v>0</v>
      </c>
      <c r="Q137" s="154">
        <v>1.15E-3</v>
      </c>
      <c r="R137" s="154">
        <f t="shared" si="2"/>
        <v>1.15E-3</v>
      </c>
      <c r="S137" s="154">
        <v>0</v>
      </c>
      <c r="T137" s="155">
        <f t="shared" si="3"/>
        <v>0</v>
      </c>
      <c r="AR137" s="156" t="s">
        <v>453</v>
      </c>
      <c r="AT137" s="156" t="s">
        <v>347</v>
      </c>
      <c r="AU137" s="156" t="s">
        <v>98</v>
      </c>
      <c r="AY137" s="17" t="s">
        <v>345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98</v>
      </c>
      <c r="BK137" s="158">
        <f t="shared" si="9"/>
        <v>0</v>
      </c>
      <c r="BL137" s="17" t="s">
        <v>453</v>
      </c>
      <c r="BM137" s="156" t="s">
        <v>442</v>
      </c>
    </row>
    <row r="138" spans="2:65" s="1" customFormat="1" ht="24.2" customHeight="1">
      <c r="B138" s="32"/>
      <c r="C138" s="145" t="s">
        <v>407</v>
      </c>
      <c r="D138" s="145" t="s">
        <v>347</v>
      </c>
      <c r="E138" s="146" t="s">
        <v>5008</v>
      </c>
      <c r="F138" s="147" t="s">
        <v>5009</v>
      </c>
      <c r="G138" s="148" t="s">
        <v>597</v>
      </c>
      <c r="H138" s="149">
        <v>0.6</v>
      </c>
      <c r="I138" s="150"/>
      <c r="J138" s="149">
        <f t="shared" si="0"/>
        <v>0</v>
      </c>
      <c r="K138" s="151"/>
      <c r="L138" s="32"/>
      <c r="M138" s="152" t="s">
        <v>1</v>
      </c>
      <c r="N138" s="153" t="s">
        <v>42</v>
      </c>
      <c r="P138" s="154">
        <f t="shared" si="1"/>
        <v>0</v>
      </c>
      <c r="Q138" s="154">
        <v>2.5666666666666698E-3</v>
      </c>
      <c r="R138" s="154">
        <f t="shared" si="2"/>
        <v>1.5400000000000019E-3</v>
      </c>
      <c r="S138" s="154">
        <v>0</v>
      </c>
      <c r="T138" s="155">
        <f t="shared" si="3"/>
        <v>0</v>
      </c>
      <c r="AR138" s="156" t="s">
        <v>453</v>
      </c>
      <c r="AT138" s="156" t="s">
        <v>347</v>
      </c>
      <c r="AU138" s="156" t="s">
        <v>98</v>
      </c>
      <c r="AY138" s="17" t="s">
        <v>345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98</v>
      </c>
      <c r="BK138" s="158">
        <f t="shared" si="9"/>
        <v>0</v>
      </c>
      <c r="BL138" s="17" t="s">
        <v>453</v>
      </c>
      <c r="BM138" s="156" t="s">
        <v>453</v>
      </c>
    </row>
    <row r="139" spans="2:65" s="1" customFormat="1" ht="24.2" customHeight="1">
      <c r="B139" s="32"/>
      <c r="C139" s="145" t="s">
        <v>417</v>
      </c>
      <c r="D139" s="145" t="s">
        <v>347</v>
      </c>
      <c r="E139" s="146" t="s">
        <v>5010</v>
      </c>
      <c r="F139" s="147" t="s">
        <v>5011</v>
      </c>
      <c r="G139" s="148" t="s">
        <v>3659</v>
      </c>
      <c r="H139" s="149">
        <v>1</v>
      </c>
      <c r="I139" s="150"/>
      <c r="J139" s="149">
        <f t="shared" si="0"/>
        <v>0</v>
      </c>
      <c r="K139" s="151"/>
      <c r="L139" s="32"/>
      <c r="M139" s="152" t="s">
        <v>1</v>
      </c>
      <c r="N139" s="153" t="s">
        <v>42</v>
      </c>
      <c r="P139" s="154">
        <f t="shared" si="1"/>
        <v>0</v>
      </c>
      <c r="Q139" s="154">
        <v>5.11E-3</v>
      </c>
      <c r="R139" s="154">
        <f t="shared" si="2"/>
        <v>5.11E-3</v>
      </c>
      <c r="S139" s="154">
        <v>0</v>
      </c>
      <c r="T139" s="155">
        <f t="shared" si="3"/>
        <v>0</v>
      </c>
      <c r="AR139" s="156" t="s">
        <v>453</v>
      </c>
      <c r="AT139" s="156" t="s">
        <v>347</v>
      </c>
      <c r="AU139" s="156" t="s">
        <v>98</v>
      </c>
      <c r="AY139" s="17" t="s">
        <v>345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98</v>
      </c>
      <c r="BK139" s="158">
        <f t="shared" si="9"/>
        <v>0</v>
      </c>
      <c r="BL139" s="17" t="s">
        <v>453</v>
      </c>
      <c r="BM139" s="156" t="s">
        <v>463</v>
      </c>
    </row>
    <row r="140" spans="2:65" s="1" customFormat="1" ht="37.9" customHeight="1">
      <c r="B140" s="32"/>
      <c r="C140" s="145" t="s">
        <v>424</v>
      </c>
      <c r="D140" s="145" t="s">
        <v>347</v>
      </c>
      <c r="E140" s="146" t="s">
        <v>5012</v>
      </c>
      <c r="F140" s="147" t="s">
        <v>5013</v>
      </c>
      <c r="G140" s="148" t="s">
        <v>623</v>
      </c>
      <c r="H140" s="149">
        <v>2</v>
      </c>
      <c r="I140" s="150"/>
      <c r="J140" s="149">
        <f t="shared" si="0"/>
        <v>0</v>
      </c>
      <c r="K140" s="151"/>
      <c r="L140" s="32"/>
      <c r="M140" s="152" t="s">
        <v>1</v>
      </c>
      <c r="N140" s="153" t="s">
        <v>42</v>
      </c>
      <c r="P140" s="154">
        <f t="shared" si="1"/>
        <v>0</v>
      </c>
      <c r="Q140" s="154">
        <v>2.2000000000000001E-4</v>
      </c>
      <c r="R140" s="154">
        <f t="shared" si="2"/>
        <v>4.4000000000000002E-4</v>
      </c>
      <c r="S140" s="154">
        <v>0</v>
      </c>
      <c r="T140" s="155">
        <f t="shared" si="3"/>
        <v>0</v>
      </c>
      <c r="AR140" s="156" t="s">
        <v>453</v>
      </c>
      <c r="AT140" s="156" t="s">
        <v>347</v>
      </c>
      <c r="AU140" s="156" t="s">
        <v>98</v>
      </c>
      <c r="AY140" s="17" t="s">
        <v>345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98</v>
      </c>
      <c r="BK140" s="158">
        <f t="shared" si="9"/>
        <v>0</v>
      </c>
      <c r="BL140" s="17" t="s">
        <v>453</v>
      </c>
      <c r="BM140" s="156" t="s">
        <v>7</v>
      </c>
    </row>
    <row r="141" spans="2:65" s="1" customFormat="1" ht="16.5" customHeight="1">
      <c r="B141" s="32"/>
      <c r="C141" s="145" t="s">
        <v>428</v>
      </c>
      <c r="D141" s="145" t="s">
        <v>347</v>
      </c>
      <c r="E141" s="146" t="s">
        <v>5014</v>
      </c>
      <c r="F141" s="147" t="s">
        <v>5015</v>
      </c>
      <c r="G141" s="148" t="s">
        <v>623</v>
      </c>
      <c r="H141" s="149">
        <v>2</v>
      </c>
      <c r="I141" s="150"/>
      <c r="J141" s="149">
        <f t="shared" si="0"/>
        <v>0</v>
      </c>
      <c r="K141" s="151"/>
      <c r="L141" s="32"/>
      <c r="M141" s="152" t="s">
        <v>1</v>
      </c>
      <c r="N141" s="153" t="s">
        <v>42</v>
      </c>
      <c r="P141" s="154">
        <f t="shared" si="1"/>
        <v>0</v>
      </c>
      <c r="Q141" s="154">
        <v>1.0000000000000001E-5</v>
      </c>
      <c r="R141" s="154">
        <f t="shared" si="2"/>
        <v>2.0000000000000002E-5</v>
      </c>
      <c r="S141" s="154">
        <v>0</v>
      </c>
      <c r="T141" s="155">
        <f t="shared" si="3"/>
        <v>0</v>
      </c>
      <c r="AR141" s="156" t="s">
        <v>453</v>
      </c>
      <c r="AT141" s="156" t="s">
        <v>347</v>
      </c>
      <c r="AU141" s="156" t="s">
        <v>98</v>
      </c>
      <c r="AY141" s="17" t="s">
        <v>345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7" t="s">
        <v>98</v>
      </c>
      <c r="BK141" s="158">
        <f t="shared" si="9"/>
        <v>0</v>
      </c>
      <c r="BL141" s="17" t="s">
        <v>453</v>
      </c>
      <c r="BM141" s="156" t="s">
        <v>487</v>
      </c>
    </row>
    <row r="142" spans="2:65" s="1" customFormat="1" ht="24.2" customHeight="1">
      <c r="B142" s="32"/>
      <c r="C142" s="187" t="s">
        <v>432</v>
      </c>
      <c r="D142" s="187" t="s">
        <v>641</v>
      </c>
      <c r="E142" s="188" t="s">
        <v>5016</v>
      </c>
      <c r="F142" s="189" t="s">
        <v>5017</v>
      </c>
      <c r="G142" s="190" t="s">
        <v>623</v>
      </c>
      <c r="H142" s="191">
        <v>2</v>
      </c>
      <c r="I142" s="192"/>
      <c r="J142" s="191">
        <f t="shared" si="0"/>
        <v>0</v>
      </c>
      <c r="K142" s="193"/>
      <c r="L142" s="194"/>
      <c r="M142" s="195" t="s">
        <v>1</v>
      </c>
      <c r="N142" s="196" t="s">
        <v>42</v>
      </c>
      <c r="P142" s="154">
        <f t="shared" si="1"/>
        <v>0</v>
      </c>
      <c r="Q142" s="154">
        <v>5.4000000000000001E-4</v>
      </c>
      <c r="R142" s="154">
        <f t="shared" si="2"/>
        <v>1.08E-3</v>
      </c>
      <c r="S142" s="154">
        <v>0</v>
      </c>
      <c r="T142" s="155">
        <f t="shared" si="3"/>
        <v>0</v>
      </c>
      <c r="AR142" s="156" t="s">
        <v>544</v>
      </c>
      <c r="AT142" s="156" t="s">
        <v>641</v>
      </c>
      <c r="AU142" s="156" t="s">
        <v>98</v>
      </c>
      <c r="AY142" s="17" t="s">
        <v>345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98</v>
      </c>
      <c r="BK142" s="158">
        <f t="shared" si="9"/>
        <v>0</v>
      </c>
      <c r="BL142" s="17" t="s">
        <v>453</v>
      </c>
      <c r="BM142" s="156" t="s">
        <v>498</v>
      </c>
    </row>
    <row r="143" spans="2:65" s="1" customFormat="1" ht="24.2" customHeight="1">
      <c r="B143" s="32"/>
      <c r="C143" s="145" t="s">
        <v>437</v>
      </c>
      <c r="D143" s="145" t="s">
        <v>347</v>
      </c>
      <c r="E143" s="146" t="s">
        <v>4938</v>
      </c>
      <c r="F143" s="147" t="s">
        <v>4939</v>
      </c>
      <c r="G143" s="148" t="s">
        <v>460</v>
      </c>
      <c r="H143" s="149">
        <v>2.7E-2</v>
      </c>
      <c r="I143" s="150"/>
      <c r="J143" s="149">
        <f t="shared" si="0"/>
        <v>0</v>
      </c>
      <c r="K143" s="151"/>
      <c r="L143" s="32"/>
      <c r="M143" s="152" t="s">
        <v>1</v>
      </c>
      <c r="N143" s="153" t="s">
        <v>42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AR143" s="156" t="s">
        <v>453</v>
      </c>
      <c r="AT143" s="156" t="s">
        <v>347</v>
      </c>
      <c r="AU143" s="156" t="s">
        <v>98</v>
      </c>
      <c r="AY143" s="17" t="s">
        <v>345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98</v>
      </c>
      <c r="BK143" s="158">
        <f t="shared" si="9"/>
        <v>0</v>
      </c>
      <c r="BL143" s="17" t="s">
        <v>453</v>
      </c>
      <c r="BM143" s="156" t="s">
        <v>513</v>
      </c>
    </row>
    <row r="144" spans="2:65" s="11" customFormat="1" ht="22.9" customHeight="1">
      <c r="B144" s="133"/>
      <c r="D144" s="134" t="s">
        <v>75</v>
      </c>
      <c r="E144" s="143" t="s">
        <v>3835</v>
      </c>
      <c r="F144" s="143" t="s">
        <v>3836</v>
      </c>
      <c r="I144" s="136"/>
      <c r="J144" s="144">
        <f>BK144</f>
        <v>0</v>
      </c>
      <c r="L144" s="133"/>
      <c r="M144" s="138"/>
      <c r="P144" s="139">
        <f>P145</f>
        <v>0</v>
      </c>
      <c r="R144" s="139">
        <f>R145</f>
        <v>0.82739999999999991</v>
      </c>
      <c r="T144" s="140">
        <f>T145</f>
        <v>0</v>
      </c>
      <c r="AR144" s="134" t="s">
        <v>98</v>
      </c>
      <c r="AT144" s="141" t="s">
        <v>75</v>
      </c>
      <c r="AU144" s="141" t="s">
        <v>84</v>
      </c>
      <c r="AY144" s="134" t="s">
        <v>345</v>
      </c>
      <c r="BK144" s="142">
        <f>BK145</f>
        <v>0</v>
      </c>
    </row>
    <row r="145" spans="2:65" s="1" customFormat="1" ht="21.75" customHeight="1">
      <c r="B145" s="32"/>
      <c r="C145" s="145" t="s">
        <v>442</v>
      </c>
      <c r="D145" s="145" t="s">
        <v>347</v>
      </c>
      <c r="E145" s="146" t="s">
        <v>5018</v>
      </c>
      <c r="F145" s="147" t="s">
        <v>5019</v>
      </c>
      <c r="G145" s="148" t="s">
        <v>597</v>
      </c>
      <c r="H145" s="149">
        <v>12</v>
      </c>
      <c r="I145" s="150"/>
      <c r="J145" s="149">
        <f>ROUND(I145*H145,3)</f>
        <v>0</v>
      </c>
      <c r="K145" s="151"/>
      <c r="L145" s="32"/>
      <c r="M145" s="152" t="s">
        <v>1</v>
      </c>
      <c r="N145" s="153" t="s">
        <v>42</v>
      </c>
      <c r="P145" s="154">
        <f>O145*H145</f>
        <v>0</v>
      </c>
      <c r="Q145" s="154">
        <v>6.8949999999999997E-2</v>
      </c>
      <c r="R145" s="154">
        <f>Q145*H145</f>
        <v>0.82739999999999991</v>
      </c>
      <c r="S145" s="154">
        <v>0</v>
      </c>
      <c r="T145" s="155">
        <f>S145*H145</f>
        <v>0</v>
      </c>
      <c r="AR145" s="156" t="s">
        <v>453</v>
      </c>
      <c r="AT145" s="156" t="s">
        <v>347</v>
      </c>
      <c r="AU145" s="156" t="s">
        <v>98</v>
      </c>
      <c r="AY145" s="17" t="s">
        <v>345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7" t="s">
        <v>98</v>
      </c>
      <c r="BK145" s="158">
        <f>ROUND(I145*H145,3)</f>
        <v>0</v>
      </c>
      <c r="BL145" s="17" t="s">
        <v>453</v>
      </c>
      <c r="BM145" s="156" t="s">
        <v>525</v>
      </c>
    </row>
    <row r="146" spans="2:65" s="11" customFormat="1" ht="25.9" customHeight="1">
      <c r="B146" s="133"/>
      <c r="D146" s="134" t="s">
        <v>75</v>
      </c>
      <c r="E146" s="135" t="s">
        <v>3317</v>
      </c>
      <c r="F146" s="135" t="s">
        <v>4050</v>
      </c>
      <c r="I146" s="136"/>
      <c r="J146" s="137">
        <f>BK146</f>
        <v>0</v>
      </c>
      <c r="L146" s="133"/>
      <c r="M146" s="138"/>
      <c r="P146" s="139">
        <f>P147</f>
        <v>0</v>
      </c>
      <c r="R146" s="139">
        <f>R147</f>
        <v>0</v>
      </c>
      <c r="T146" s="140">
        <f>T147</f>
        <v>0</v>
      </c>
      <c r="AR146" s="134" t="s">
        <v>351</v>
      </c>
      <c r="AT146" s="141" t="s">
        <v>75</v>
      </c>
      <c r="AU146" s="141" t="s">
        <v>76</v>
      </c>
      <c r="AY146" s="134" t="s">
        <v>345</v>
      </c>
      <c r="BK146" s="142">
        <f>BK147</f>
        <v>0</v>
      </c>
    </row>
    <row r="147" spans="2:65" s="1" customFormat="1" ht="49.15" customHeight="1">
      <c r="B147" s="32"/>
      <c r="C147" s="145" t="s">
        <v>448</v>
      </c>
      <c r="D147" s="145" t="s">
        <v>347</v>
      </c>
      <c r="E147" s="146" t="s">
        <v>5020</v>
      </c>
      <c r="F147" s="147" t="s">
        <v>5021</v>
      </c>
      <c r="G147" s="148" t="s">
        <v>3322</v>
      </c>
      <c r="H147" s="149">
        <v>4</v>
      </c>
      <c r="I147" s="150"/>
      <c r="J147" s="149">
        <f>ROUND(I147*H147,3)</f>
        <v>0</v>
      </c>
      <c r="K147" s="151"/>
      <c r="L147" s="32"/>
      <c r="M147" s="197" t="s">
        <v>1</v>
      </c>
      <c r="N147" s="198" t="s">
        <v>42</v>
      </c>
      <c r="O147" s="199"/>
      <c r="P147" s="200">
        <f>O147*H147</f>
        <v>0</v>
      </c>
      <c r="Q147" s="200">
        <v>0</v>
      </c>
      <c r="R147" s="200">
        <f>Q147*H147</f>
        <v>0</v>
      </c>
      <c r="S147" s="200">
        <v>0</v>
      </c>
      <c r="T147" s="201">
        <f>S147*H147</f>
        <v>0</v>
      </c>
      <c r="AR147" s="156" t="s">
        <v>4053</v>
      </c>
      <c r="AT147" s="156" t="s">
        <v>347</v>
      </c>
      <c r="AU147" s="156" t="s">
        <v>84</v>
      </c>
      <c r="AY147" s="17" t="s">
        <v>345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7" t="s">
        <v>98</v>
      </c>
      <c r="BK147" s="158">
        <f>ROUND(I147*H147,3)</f>
        <v>0</v>
      </c>
      <c r="BL147" s="17" t="s">
        <v>4053</v>
      </c>
      <c r="BM147" s="156" t="s">
        <v>535</v>
      </c>
    </row>
    <row r="148" spans="2:65" s="1" customFormat="1" ht="6.95" customHeight="1">
      <c r="B148" s="46"/>
      <c r="C148" s="47"/>
      <c r="D148" s="47"/>
      <c r="E148" s="47"/>
      <c r="F148" s="47"/>
      <c r="G148" s="47"/>
      <c r="H148" s="47"/>
      <c r="I148" s="47"/>
      <c r="J148" s="47"/>
      <c r="K148" s="47"/>
      <c r="L148" s="32"/>
    </row>
  </sheetData>
  <sheetProtection sheet="1" objects="1" scenarios="1" formatColumns="0" formatRows="0" autoFilter="0"/>
  <autoFilter ref="C125:K147" xr:uid="{00000000-0009-0000-0000-00000B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22"/>
  <sheetViews>
    <sheetView showGridLines="0" topLeftCell="A22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7" t="s">
        <v>126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134</v>
      </c>
      <c r="L4" s="20"/>
      <c r="M4" s="95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55" t="str">
        <f>'Rekapitulácia stavby'!K6</f>
        <v>Rekonštrukcia bytovky DD a DSS</v>
      </c>
      <c r="F7" s="256"/>
      <c r="G7" s="256"/>
      <c r="H7" s="256"/>
      <c r="L7" s="20"/>
    </row>
    <row r="8" spans="2:46" s="1" customFormat="1" ht="12" customHeight="1">
      <c r="B8" s="32"/>
      <c r="D8" s="27" t="s">
        <v>143</v>
      </c>
      <c r="L8" s="32"/>
    </row>
    <row r="9" spans="2:46" s="1" customFormat="1" ht="16.5" customHeight="1">
      <c r="B9" s="32"/>
      <c r="E9" s="214" t="s">
        <v>5022</v>
      </c>
      <c r="F9" s="254"/>
      <c r="G9" s="254"/>
      <c r="H9" s="254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16</v>
      </c>
      <c r="F11" s="25" t="s">
        <v>1</v>
      </c>
      <c r="I11" s="27" t="s">
        <v>17</v>
      </c>
      <c r="J11" s="25" t="s">
        <v>1</v>
      </c>
      <c r="L11" s="32"/>
    </row>
    <row r="12" spans="2:46" s="1" customFormat="1" ht="12" customHeight="1">
      <c r="B12" s="32"/>
      <c r="D12" s="27" t="s">
        <v>18</v>
      </c>
      <c r="F12" s="25" t="s">
        <v>19</v>
      </c>
      <c r="I12" s="27" t="s">
        <v>20</v>
      </c>
      <c r="J12" s="54" t="str">
        <f>'Rekapitulácia stavby'!AN8</f>
        <v>12. 8. 2021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7" t="str">
        <f>'Rekapitulácia stavby'!E14</f>
        <v>Vyplň údaj</v>
      </c>
      <c r="F18" s="225"/>
      <c r="G18" s="225"/>
      <c r="H18" s="225"/>
      <c r="I18" s="27" t="s">
        <v>25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25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83.25" customHeight="1">
      <c r="B27" s="96"/>
      <c r="E27" s="230" t="s">
        <v>183</v>
      </c>
      <c r="F27" s="230"/>
      <c r="G27" s="230"/>
      <c r="H27" s="230"/>
      <c r="L27" s="9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5"/>
      <c r="E29" s="55"/>
      <c r="F29" s="55"/>
      <c r="G29" s="55"/>
      <c r="H29" s="55"/>
      <c r="I29" s="55"/>
      <c r="J29" s="55"/>
      <c r="K29" s="55"/>
      <c r="L29" s="32"/>
    </row>
    <row r="30" spans="2:12" s="1" customFormat="1" ht="25.35" customHeight="1">
      <c r="B30" s="32"/>
      <c r="D30" s="98" t="s">
        <v>36</v>
      </c>
      <c r="J30" s="67">
        <f>ROUND(J118, 2)</f>
        <v>0</v>
      </c>
      <c r="L30" s="32"/>
    </row>
    <row r="31" spans="2:12" s="1" customFormat="1" ht="6.95" customHeight="1">
      <c r="B31" s="32"/>
      <c r="D31" s="55"/>
      <c r="E31" s="55"/>
      <c r="F31" s="55"/>
      <c r="G31" s="55"/>
      <c r="H31" s="55"/>
      <c r="I31" s="55"/>
      <c r="J31" s="55"/>
      <c r="K31" s="55"/>
      <c r="L31" s="32"/>
    </row>
    <row r="32" spans="2:12" s="1" customFormat="1" ht="14.45" customHeight="1">
      <c r="B32" s="32"/>
      <c r="F32" s="99" t="s">
        <v>38</v>
      </c>
      <c r="I32" s="99" t="s">
        <v>37</v>
      </c>
      <c r="J32" s="99" t="s">
        <v>39</v>
      </c>
      <c r="L32" s="32"/>
    </row>
    <row r="33" spans="2:12" s="1" customFormat="1" ht="14.45" customHeight="1">
      <c r="B33" s="32"/>
      <c r="D33" s="100" t="s">
        <v>40</v>
      </c>
      <c r="E33" s="36" t="s">
        <v>41</v>
      </c>
      <c r="F33" s="101">
        <f>ROUND((SUM(BE118:BE121)),  2)</f>
        <v>0</v>
      </c>
      <c r="G33" s="102"/>
      <c r="H33" s="102"/>
      <c r="I33" s="103">
        <v>0.2</v>
      </c>
      <c r="J33" s="101">
        <f>ROUND(((SUM(BE118:BE121))*I33),  2)</f>
        <v>0</v>
      </c>
      <c r="L33" s="32"/>
    </row>
    <row r="34" spans="2:12" s="1" customFormat="1" ht="14.45" customHeight="1">
      <c r="B34" s="32"/>
      <c r="E34" s="36" t="s">
        <v>42</v>
      </c>
      <c r="F34" s="101">
        <f>ROUND((SUM(BF118:BF121)),  2)</f>
        <v>0</v>
      </c>
      <c r="G34" s="102"/>
      <c r="H34" s="102"/>
      <c r="I34" s="103">
        <v>0.2</v>
      </c>
      <c r="J34" s="101">
        <f>ROUND(((SUM(BF118:BF121))*I34),  2)</f>
        <v>0</v>
      </c>
      <c r="L34" s="32"/>
    </row>
    <row r="35" spans="2:12" s="1" customFormat="1" ht="14.45" hidden="1" customHeight="1">
      <c r="B35" s="32"/>
      <c r="E35" s="27" t="s">
        <v>43</v>
      </c>
      <c r="F35" s="87">
        <f>ROUND((SUM(BG118:BG121)),  2)</f>
        <v>0</v>
      </c>
      <c r="I35" s="104">
        <v>0.2</v>
      </c>
      <c r="J35" s="87">
        <f>0</f>
        <v>0</v>
      </c>
      <c r="L35" s="32"/>
    </row>
    <row r="36" spans="2:12" s="1" customFormat="1" ht="14.45" hidden="1" customHeight="1">
      <c r="B36" s="32"/>
      <c r="E36" s="27" t="s">
        <v>44</v>
      </c>
      <c r="F36" s="87">
        <f>ROUND((SUM(BH118:BH121)),  2)</f>
        <v>0</v>
      </c>
      <c r="I36" s="104">
        <v>0.2</v>
      </c>
      <c r="J36" s="87">
        <f>0</f>
        <v>0</v>
      </c>
      <c r="L36" s="32"/>
    </row>
    <row r="37" spans="2:12" s="1" customFormat="1" ht="14.45" hidden="1" customHeight="1">
      <c r="B37" s="32"/>
      <c r="E37" s="36" t="s">
        <v>45</v>
      </c>
      <c r="F37" s="101">
        <f>ROUND((SUM(BI118:BI121)),  2)</f>
        <v>0</v>
      </c>
      <c r="G37" s="102"/>
      <c r="H37" s="102"/>
      <c r="I37" s="103">
        <v>0</v>
      </c>
      <c r="J37" s="10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5"/>
      <c r="D39" s="106" t="s">
        <v>46</v>
      </c>
      <c r="E39" s="58"/>
      <c r="F39" s="58"/>
      <c r="G39" s="107" t="s">
        <v>47</v>
      </c>
      <c r="H39" s="108" t="s">
        <v>48</v>
      </c>
      <c r="I39" s="58"/>
      <c r="J39" s="109">
        <f>SUM(J30:J37)</f>
        <v>0</v>
      </c>
      <c r="K39" s="110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5" t="s">
        <v>51</v>
      </c>
      <c r="E61" s="34"/>
      <c r="F61" s="111" t="s">
        <v>52</v>
      </c>
      <c r="G61" s="45" t="s">
        <v>51</v>
      </c>
      <c r="H61" s="34"/>
      <c r="I61" s="34"/>
      <c r="J61" s="112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5" t="s">
        <v>51</v>
      </c>
      <c r="E76" s="34"/>
      <c r="F76" s="111" t="s">
        <v>52</v>
      </c>
      <c r="G76" s="45" t="s">
        <v>51</v>
      </c>
      <c r="H76" s="34"/>
      <c r="I76" s="34"/>
      <c r="J76" s="112" t="s">
        <v>52</v>
      </c>
      <c r="K76" s="34"/>
      <c r="L76" s="32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2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2"/>
    </row>
    <row r="82" spans="2:47" s="1" customFormat="1" ht="24.95" customHeight="1">
      <c r="B82" s="32"/>
      <c r="C82" s="21" t="s">
        <v>290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14</v>
      </c>
      <c r="L84" s="32"/>
    </row>
    <row r="85" spans="2:47" s="1" customFormat="1" ht="16.5" customHeight="1">
      <c r="B85" s="32"/>
      <c r="E85" s="255" t="str">
        <f>E7</f>
        <v>Rekonštrukcia bytovky DD a DSS</v>
      </c>
      <c r="F85" s="256"/>
      <c r="G85" s="256"/>
      <c r="H85" s="256"/>
      <c r="L85" s="32"/>
    </row>
    <row r="86" spans="2:47" s="1" customFormat="1" ht="12" customHeight="1">
      <c r="B86" s="32"/>
      <c r="C86" s="27" t="s">
        <v>143</v>
      </c>
      <c r="L86" s="32"/>
    </row>
    <row r="87" spans="2:47" s="1" customFormat="1" ht="16.5" customHeight="1">
      <c r="B87" s="32"/>
      <c r="E87" s="214" t="str">
        <f>E9</f>
        <v>X. - Výťah</v>
      </c>
      <c r="F87" s="254"/>
      <c r="G87" s="254"/>
      <c r="H87" s="254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18</v>
      </c>
      <c r="F89" s="25" t="str">
        <f>F12</f>
        <v>A.H.Škultétyho 327/98, Veľký Krtíš</v>
      </c>
      <c r="I89" s="27" t="s">
        <v>20</v>
      </c>
      <c r="J89" s="54" t="str">
        <f>IF(J12="","",J12)</f>
        <v>12. 8. 2021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22</v>
      </c>
      <c r="F91" s="25" t="str">
        <f>E15</f>
        <v>DD a DDS Veľký Krtíš</v>
      </c>
      <c r="I91" s="27" t="s">
        <v>28</v>
      </c>
      <c r="J91" s="30" t="str">
        <f>E21</f>
        <v>Ing.Attila Farkaš</v>
      </c>
      <c r="L91" s="32"/>
    </row>
    <row r="92" spans="2:47" s="1" customFormat="1" ht="15.2" customHeight="1">
      <c r="B92" s="32"/>
      <c r="C92" s="27" t="s">
        <v>26</v>
      </c>
      <c r="F92" s="25" t="str">
        <f>IF(E18="","",E18)</f>
        <v>Vyplň údaj</v>
      </c>
      <c r="I92" s="27" t="s">
        <v>32</v>
      </c>
      <c r="J92" s="30" t="str">
        <f>E24</f>
        <v>Ing.Igor Janečka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3" t="s">
        <v>291</v>
      </c>
      <c r="D94" s="105"/>
      <c r="E94" s="105"/>
      <c r="F94" s="105"/>
      <c r="G94" s="105"/>
      <c r="H94" s="105"/>
      <c r="I94" s="105"/>
      <c r="J94" s="114" t="s">
        <v>292</v>
      </c>
      <c r="K94" s="105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5" t="s">
        <v>293</v>
      </c>
      <c r="J96" s="67">
        <f>J118</f>
        <v>0</v>
      </c>
      <c r="L96" s="32"/>
      <c r="AU96" s="17" t="s">
        <v>294</v>
      </c>
    </row>
    <row r="97" spans="2:12" s="8" customFormat="1" ht="24.95" customHeight="1">
      <c r="B97" s="116"/>
      <c r="D97" s="117" t="s">
        <v>325</v>
      </c>
      <c r="E97" s="118"/>
      <c r="F97" s="118"/>
      <c r="G97" s="118"/>
      <c r="H97" s="118"/>
      <c r="I97" s="118"/>
      <c r="J97" s="119">
        <f>J119</f>
        <v>0</v>
      </c>
      <c r="L97" s="116"/>
    </row>
    <row r="98" spans="2:12" s="9" customFormat="1" ht="19.899999999999999" customHeight="1">
      <c r="B98" s="120"/>
      <c r="D98" s="121" t="s">
        <v>5023</v>
      </c>
      <c r="E98" s="122"/>
      <c r="F98" s="122"/>
      <c r="G98" s="122"/>
      <c r="H98" s="122"/>
      <c r="I98" s="122"/>
      <c r="J98" s="123">
        <f>J120</f>
        <v>0</v>
      </c>
      <c r="L98" s="120"/>
    </row>
    <row r="99" spans="2:12" s="1" customFormat="1" ht="21.75" customHeight="1">
      <c r="B99" s="32"/>
      <c r="L99" s="32"/>
    </row>
    <row r="100" spans="2:12" s="1" customFormat="1" ht="6.95" customHeight="1"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32"/>
    </row>
    <row r="104" spans="2:12" s="1" customFormat="1" ht="6.95" customHeight="1"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32"/>
    </row>
    <row r="105" spans="2:12" s="1" customFormat="1" ht="24.95" customHeight="1">
      <c r="B105" s="32"/>
      <c r="C105" s="21" t="s">
        <v>331</v>
      </c>
      <c r="L105" s="32"/>
    </row>
    <row r="106" spans="2:12" s="1" customFormat="1" ht="6.95" customHeight="1">
      <c r="B106" s="32"/>
      <c r="L106" s="32"/>
    </row>
    <row r="107" spans="2:12" s="1" customFormat="1" ht="12" customHeight="1">
      <c r="B107" s="32"/>
      <c r="C107" s="27" t="s">
        <v>14</v>
      </c>
      <c r="L107" s="32"/>
    </row>
    <row r="108" spans="2:12" s="1" customFormat="1" ht="16.5" customHeight="1">
      <c r="B108" s="32"/>
      <c r="E108" s="255" t="str">
        <f>E7</f>
        <v>Rekonštrukcia bytovky DD a DSS</v>
      </c>
      <c r="F108" s="256"/>
      <c r="G108" s="256"/>
      <c r="H108" s="256"/>
      <c r="L108" s="32"/>
    </row>
    <row r="109" spans="2:12" s="1" customFormat="1" ht="12" customHeight="1">
      <c r="B109" s="32"/>
      <c r="C109" s="27" t="s">
        <v>143</v>
      </c>
      <c r="L109" s="32"/>
    </row>
    <row r="110" spans="2:12" s="1" customFormat="1" ht="16.5" customHeight="1">
      <c r="B110" s="32"/>
      <c r="E110" s="214" t="str">
        <f>E9</f>
        <v>X. - Výťah</v>
      </c>
      <c r="F110" s="254"/>
      <c r="G110" s="254"/>
      <c r="H110" s="254"/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18</v>
      </c>
      <c r="F112" s="25" t="str">
        <f>F12</f>
        <v>A.H.Škultétyho 327/98, Veľký Krtíš</v>
      </c>
      <c r="I112" s="27" t="s">
        <v>20</v>
      </c>
      <c r="J112" s="54" t="str">
        <f>IF(J12="","",J12)</f>
        <v>12. 8. 2021</v>
      </c>
      <c r="L112" s="32"/>
    </row>
    <row r="113" spans="2:65" s="1" customFormat="1" ht="6.95" customHeight="1">
      <c r="B113" s="32"/>
      <c r="L113" s="32"/>
    </row>
    <row r="114" spans="2:65" s="1" customFormat="1" ht="15.2" customHeight="1">
      <c r="B114" s="32"/>
      <c r="C114" s="27" t="s">
        <v>22</v>
      </c>
      <c r="F114" s="25" t="str">
        <f>E15</f>
        <v>DD a DDS Veľký Krtíš</v>
      </c>
      <c r="I114" s="27" t="s">
        <v>28</v>
      </c>
      <c r="J114" s="30" t="str">
        <f>E21</f>
        <v>Ing.Attila Farkaš</v>
      </c>
      <c r="L114" s="32"/>
    </row>
    <row r="115" spans="2:65" s="1" customFormat="1" ht="15.2" customHeight="1">
      <c r="B115" s="32"/>
      <c r="C115" s="27" t="s">
        <v>26</v>
      </c>
      <c r="F115" s="25" t="str">
        <f>IF(E18="","",E18)</f>
        <v>Vyplň údaj</v>
      </c>
      <c r="I115" s="27" t="s">
        <v>32</v>
      </c>
      <c r="J115" s="30" t="str">
        <f>E24</f>
        <v>Ing.Igor Janečka</v>
      </c>
      <c r="L115" s="32"/>
    </row>
    <row r="116" spans="2:65" s="1" customFormat="1" ht="10.35" customHeight="1">
      <c r="B116" s="32"/>
      <c r="L116" s="32"/>
    </row>
    <row r="117" spans="2:65" s="10" customFormat="1" ht="29.25" customHeight="1">
      <c r="B117" s="124"/>
      <c r="C117" s="125" t="s">
        <v>332</v>
      </c>
      <c r="D117" s="126" t="s">
        <v>61</v>
      </c>
      <c r="E117" s="126" t="s">
        <v>57</v>
      </c>
      <c r="F117" s="126" t="s">
        <v>58</v>
      </c>
      <c r="G117" s="126" t="s">
        <v>333</v>
      </c>
      <c r="H117" s="126" t="s">
        <v>334</v>
      </c>
      <c r="I117" s="126" t="s">
        <v>335</v>
      </c>
      <c r="J117" s="127" t="s">
        <v>292</v>
      </c>
      <c r="K117" s="128" t="s">
        <v>336</v>
      </c>
      <c r="L117" s="124"/>
      <c r="M117" s="60" t="s">
        <v>1</v>
      </c>
      <c r="N117" s="61" t="s">
        <v>40</v>
      </c>
      <c r="O117" s="61" t="s">
        <v>337</v>
      </c>
      <c r="P117" s="61" t="s">
        <v>338</v>
      </c>
      <c r="Q117" s="61" t="s">
        <v>339</v>
      </c>
      <c r="R117" s="61" t="s">
        <v>340</v>
      </c>
      <c r="S117" s="61" t="s">
        <v>341</v>
      </c>
      <c r="T117" s="62" t="s">
        <v>342</v>
      </c>
    </row>
    <row r="118" spans="2:65" s="1" customFormat="1" ht="22.9" customHeight="1">
      <c r="B118" s="32"/>
      <c r="C118" s="65" t="s">
        <v>293</v>
      </c>
      <c r="J118" s="129">
        <f>BK118</f>
        <v>0</v>
      </c>
      <c r="L118" s="32"/>
      <c r="M118" s="63"/>
      <c r="N118" s="55"/>
      <c r="O118" s="55"/>
      <c r="P118" s="130">
        <f>P119</f>
        <v>0</v>
      </c>
      <c r="Q118" s="55"/>
      <c r="R118" s="130">
        <f>R119</f>
        <v>0</v>
      </c>
      <c r="S118" s="55"/>
      <c r="T118" s="131">
        <f>T119</f>
        <v>0</v>
      </c>
      <c r="AT118" s="17" t="s">
        <v>75</v>
      </c>
      <c r="AU118" s="17" t="s">
        <v>294</v>
      </c>
      <c r="BK118" s="132">
        <f>BK119</f>
        <v>0</v>
      </c>
    </row>
    <row r="119" spans="2:65" s="11" customFormat="1" ht="25.9" customHeight="1">
      <c r="B119" s="133"/>
      <c r="D119" s="134" t="s">
        <v>75</v>
      </c>
      <c r="E119" s="135" t="s">
        <v>641</v>
      </c>
      <c r="F119" s="135" t="s">
        <v>3299</v>
      </c>
      <c r="I119" s="136"/>
      <c r="J119" s="137">
        <f>BK119</f>
        <v>0</v>
      </c>
      <c r="L119" s="133"/>
      <c r="M119" s="138"/>
      <c r="P119" s="139">
        <f>P120</f>
        <v>0</v>
      </c>
      <c r="R119" s="139">
        <f>R120</f>
        <v>0</v>
      </c>
      <c r="T119" s="140">
        <f>T120</f>
        <v>0</v>
      </c>
      <c r="AR119" s="134" t="s">
        <v>359</v>
      </c>
      <c r="AT119" s="141" t="s">
        <v>75</v>
      </c>
      <c r="AU119" s="141" t="s">
        <v>76</v>
      </c>
      <c r="AY119" s="134" t="s">
        <v>345</v>
      </c>
      <c r="BK119" s="142">
        <f>BK120</f>
        <v>0</v>
      </c>
    </row>
    <row r="120" spans="2:65" s="11" customFormat="1" ht="22.9" customHeight="1">
      <c r="B120" s="133"/>
      <c r="D120" s="134" t="s">
        <v>75</v>
      </c>
      <c r="E120" s="143" t="s">
        <v>5024</v>
      </c>
      <c r="F120" s="143" t="s">
        <v>5025</v>
      </c>
      <c r="I120" s="136"/>
      <c r="J120" s="144">
        <f>BK120</f>
        <v>0</v>
      </c>
      <c r="L120" s="133"/>
      <c r="M120" s="138"/>
      <c r="P120" s="139">
        <f>P121</f>
        <v>0</v>
      </c>
      <c r="R120" s="139">
        <f>R121</f>
        <v>0</v>
      </c>
      <c r="T120" s="140">
        <f>T121</f>
        <v>0</v>
      </c>
      <c r="AR120" s="134" t="s">
        <v>359</v>
      </c>
      <c r="AT120" s="141" t="s">
        <v>75</v>
      </c>
      <c r="AU120" s="141" t="s">
        <v>84</v>
      </c>
      <c r="AY120" s="134" t="s">
        <v>345</v>
      </c>
      <c r="BK120" s="142">
        <f>BK121</f>
        <v>0</v>
      </c>
    </row>
    <row r="121" spans="2:65" s="1" customFormat="1" ht="44.25" customHeight="1">
      <c r="B121" s="32"/>
      <c r="C121" s="145" t="s">
        <v>84</v>
      </c>
      <c r="D121" s="145" t="s">
        <v>347</v>
      </c>
      <c r="E121" s="146" t="s">
        <v>5026</v>
      </c>
      <c r="F121" s="147" t="s">
        <v>5027</v>
      </c>
      <c r="G121" s="148" t="s">
        <v>623</v>
      </c>
      <c r="H121" s="149">
        <v>1</v>
      </c>
      <c r="I121" s="150"/>
      <c r="J121" s="149">
        <f>ROUND(I121*H121,3)</f>
        <v>0</v>
      </c>
      <c r="K121" s="151"/>
      <c r="L121" s="32"/>
      <c r="M121" s="197" t="s">
        <v>1</v>
      </c>
      <c r="N121" s="198" t="s">
        <v>42</v>
      </c>
      <c r="O121" s="199"/>
      <c r="P121" s="200">
        <f>O121*H121</f>
        <v>0</v>
      </c>
      <c r="Q121" s="200">
        <v>0</v>
      </c>
      <c r="R121" s="200">
        <f>Q121*H121</f>
        <v>0</v>
      </c>
      <c r="S121" s="200">
        <v>0</v>
      </c>
      <c r="T121" s="201">
        <f>S121*H121</f>
        <v>0</v>
      </c>
      <c r="AR121" s="156" t="s">
        <v>750</v>
      </c>
      <c r="AT121" s="156" t="s">
        <v>347</v>
      </c>
      <c r="AU121" s="156" t="s">
        <v>98</v>
      </c>
      <c r="AY121" s="17" t="s">
        <v>345</v>
      </c>
      <c r="BE121" s="157">
        <f>IF(N121="základná",J121,0)</f>
        <v>0</v>
      </c>
      <c r="BF121" s="157">
        <f>IF(N121="znížená",J121,0)</f>
        <v>0</v>
      </c>
      <c r="BG121" s="157">
        <f>IF(N121="zákl. prenesená",J121,0)</f>
        <v>0</v>
      </c>
      <c r="BH121" s="157">
        <f>IF(N121="zníž. prenesená",J121,0)</f>
        <v>0</v>
      </c>
      <c r="BI121" s="157">
        <f>IF(N121="nulová",J121,0)</f>
        <v>0</v>
      </c>
      <c r="BJ121" s="17" t="s">
        <v>98</v>
      </c>
      <c r="BK121" s="158">
        <f>ROUND(I121*H121,3)</f>
        <v>0</v>
      </c>
      <c r="BL121" s="17" t="s">
        <v>750</v>
      </c>
      <c r="BM121" s="156" t="s">
        <v>5028</v>
      </c>
    </row>
    <row r="122" spans="2:65" s="1" customFormat="1" ht="6.95" customHeight="1">
      <c r="B122" s="46"/>
      <c r="C122" s="47"/>
      <c r="D122" s="47"/>
      <c r="E122" s="47"/>
      <c r="F122" s="47"/>
      <c r="G122" s="47"/>
      <c r="H122" s="47"/>
      <c r="I122" s="47"/>
      <c r="J122" s="47"/>
      <c r="K122" s="47"/>
      <c r="L122" s="32"/>
    </row>
  </sheetData>
  <sheetProtection sheet="1" objects="1" scenarios="1" formatColumns="0" formatRows="0" autoFilter="0"/>
  <autoFilter ref="C117:K121" xr:uid="{00000000-0009-0000-0000-00000C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207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7" t="s">
        <v>129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134</v>
      </c>
      <c r="L4" s="20"/>
      <c r="M4" s="95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55" t="str">
        <f>'Rekapitulácia stavby'!K6</f>
        <v>Rekonštrukcia bytovky DD a DSS</v>
      </c>
      <c r="F7" s="256"/>
      <c r="G7" s="256"/>
      <c r="H7" s="256"/>
      <c r="L7" s="20"/>
    </row>
    <row r="8" spans="2:46" s="1" customFormat="1" ht="12" customHeight="1">
      <c r="B8" s="32"/>
      <c r="D8" s="27" t="s">
        <v>143</v>
      </c>
      <c r="L8" s="32"/>
    </row>
    <row r="9" spans="2:46" s="1" customFormat="1" ht="16.5" customHeight="1">
      <c r="B9" s="32"/>
      <c r="E9" s="214" t="s">
        <v>5029</v>
      </c>
      <c r="F9" s="254"/>
      <c r="G9" s="254"/>
      <c r="H9" s="254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16</v>
      </c>
      <c r="F11" s="25" t="s">
        <v>1</v>
      </c>
      <c r="I11" s="27" t="s">
        <v>17</v>
      </c>
      <c r="J11" s="25" t="s">
        <v>1</v>
      </c>
      <c r="L11" s="32"/>
    </row>
    <row r="12" spans="2:46" s="1" customFormat="1" ht="12" customHeight="1">
      <c r="B12" s="32"/>
      <c r="D12" s="27" t="s">
        <v>18</v>
      </c>
      <c r="F12" s="25" t="s">
        <v>19</v>
      </c>
      <c r="I12" s="27" t="s">
        <v>20</v>
      </c>
      <c r="J12" s="54" t="str">
        <f>'Rekapitulácia stavby'!AN8</f>
        <v>12. 8. 2021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7" t="str">
        <f>'Rekapitulácia stavby'!E14</f>
        <v>Vyplň údaj</v>
      </c>
      <c r="F18" s="225"/>
      <c r="G18" s="225"/>
      <c r="H18" s="225"/>
      <c r="I18" s="27" t="s">
        <v>25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5030</v>
      </c>
      <c r="I24" s="27" t="s">
        <v>25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83.25" customHeight="1">
      <c r="B27" s="96"/>
      <c r="E27" s="230" t="s">
        <v>183</v>
      </c>
      <c r="F27" s="230"/>
      <c r="G27" s="230"/>
      <c r="H27" s="230"/>
      <c r="L27" s="9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5"/>
      <c r="E29" s="55"/>
      <c r="F29" s="55"/>
      <c r="G29" s="55"/>
      <c r="H29" s="55"/>
      <c r="I29" s="55"/>
      <c r="J29" s="55"/>
      <c r="K29" s="55"/>
      <c r="L29" s="32"/>
    </row>
    <row r="30" spans="2:12" s="1" customFormat="1" ht="25.35" customHeight="1">
      <c r="B30" s="32"/>
      <c r="D30" s="98" t="s">
        <v>36</v>
      </c>
      <c r="J30" s="67">
        <f>ROUND(J126, 2)</f>
        <v>0</v>
      </c>
      <c r="L30" s="32"/>
    </row>
    <row r="31" spans="2:12" s="1" customFormat="1" ht="6.95" customHeight="1">
      <c r="B31" s="32"/>
      <c r="D31" s="55"/>
      <c r="E31" s="55"/>
      <c r="F31" s="55"/>
      <c r="G31" s="55"/>
      <c r="H31" s="55"/>
      <c r="I31" s="55"/>
      <c r="J31" s="55"/>
      <c r="K31" s="55"/>
      <c r="L31" s="32"/>
    </row>
    <row r="32" spans="2:12" s="1" customFormat="1" ht="14.45" customHeight="1">
      <c r="B32" s="32"/>
      <c r="F32" s="99" t="s">
        <v>38</v>
      </c>
      <c r="I32" s="99" t="s">
        <v>37</v>
      </c>
      <c r="J32" s="99" t="s">
        <v>39</v>
      </c>
      <c r="L32" s="32"/>
    </row>
    <row r="33" spans="2:12" s="1" customFormat="1" ht="14.45" customHeight="1">
      <c r="B33" s="32"/>
      <c r="D33" s="100" t="s">
        <v>40</v>
      </c>
      <c r="E33" s="36" t="s">
        <v>41</v>
      </c>
      <c r="F33" s="101">
        <f>ROUND((SUM(BE126:BE206)),  2)</f>
        <v>0</v>
      </c>
      <c r="G33" s="102"/>
      <c r="H33" s="102"/>
      <c r="I33" s="103">
        <v>0.2</v>
      </c>
      <c r="J33" s="101">
        <f>ROUND(((SUM(BE126:BE206))*I33),  2)</f>
        <v>0</v>
      </c>
      <c r="L33" s="32"/>
    </row>
    <row r="34" spans="2:12" s="1" customFormat="1" ht="14.45" customHeight="1">
      <c r="B34" s="32"/>
      <c r="E34" s="36" t="s">
        <v>42</v>
      </c>
      <c r="F34" s="101">
        <f>ROUND((SUM(BF126:BF206)),  2)</f>
        <v>0</v>
      </c>
      <c r="G34" s="102"/>
      <c r="H34" s="102"/>
      <c r="I34" s="103">
        <v>0.2</v>
      </c>
      <c r="J34" s="101">
        <f>ROUND(((SUM(BF126:BF206))*I34),  2)</f>
        <v>0</v>
      </c>
      <c r="L34" s="32"/>
    </row>
    <row r="35" spans="2:12" s="1" customFormat="1" ht="14.45" hidden="1" customHeight="1">
      <c r="B35" s="32"/>
      <c r="E35" s="27" t="s">
        <v>43</v>
      </c>
      <c r="F35" s="87">
        <f>ROUND((SUM(BG126:BG206)),  2)</f>
        <v>0</v>
      </c>
      <c r="I35" s="104">
        <v>0.2</v>
      </c>
      <c r="J35" s="87">
        <f>0</f>
        <v>0</v>
      </c>
      <c r="L35" s="32"/>
    </row>
    <row r="36" spans="2:12" s="1" customFormat="1" ht="14.45" hidden="1" customHeight="1">
      <c r="B36" s="32"/>
      <c r="E36" s="27" t="s">
        <v>44</v>
      </c>
      <c r="F36" s="87">
        <f>ROUND((SUM(BH126:BH206)),  2)</f>
        <v>0</v>
      </c>
      <c r="I36" s="104">
        <v>0.2</v>
      </c>
      <c r="J36" s="87">
        <f>0</f>
        <v>0</v>
      </c>
      <c r="L36" s="32"/>
    </row>
    <row r="37" spans="2:12" s="1" customFormat="1" ht="14.45" hidden="1" customHeight="1">
      <c r="B37" s="32"/>
      <c r="E37" s="36" t="s">
        <v>45</v>
      </c>
      <c r="F37" s="101">
        <f>ROUND((SUM(BI126:BI206)),  2)</f>
        <v>0</v>
      </c>
      <c r="G37" s="102"/>
      <c r="H37" s="102"/>
      <c r="I37" s="103">
        <v>0</v>
      </c>
      <c r="J37" s="10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5"/>
      <c r="D39" s="106" t="s">
        <v>46</v>
      </c>
      <c r="E39" s="58"/>
      <c r="F39" s="58"/>
      <c r="G39" s="107" t="s">
        <v>47</v>
      </c>
      <c r="H39" s="108" t="s">
        <v>48</v>
      </c>
      <c r="I39" s="58"/>
      <c r="J39" s="109">
        <f>SUM(J30:J37)</f>
        <v>0</v>
      </c>
      <c r="K39" s="110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5" t="s">
        <v>51</v>
      </c>
      <c r="E61" s="34"/>
      <c r="F61" s="111" t="s">
        <v>52</v>
      </c>
      <c r="G61" s="45" t="s">
        <v>51</v>
      </c>
      <c r="H61" s="34"/>
      <c r="I61" s="34"/>
      <c r="J61" s="112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5" t="s">
        <v>51</v>
      </c>
      <c r="E76" s="34"/>
      <c r="F76" s="111" t="s">
        <v>52</v>
      </c>
      <c r="G76" s="45" t="s">
        <v>51</v>
      </c>
      <c r="H76" s="34"/>
      <c r="I76" s="34"/>
      <c r="J76" s="112" t="s">
        <v>52</v>
      </c>
      <c r="K76" s="34"/>
      <c r="L76" s="32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2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2"/>
    </row>
    <row r="82" spans="2:47" s="1" customFormat="1" ht="24.95" customHeight="1">
      <c r="B82" s="32"/>
      <c r="C82" s="21" t="s">
        <v>290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14</v>
      </c>
      <c r="L84" s="32"/>
    </row>
    <row r="85" spans="2:47" s="1" customFormat="1" ht="16.5" customHeight="1">
      <c r="B85" s="32"/>
      <c r="E85" s="255" t="str">
        <f>E7</f>
        <v>Rekonštrukcia bytovky DD a DSS</v>
      </c>
      <c r="F85" s="256"/>
      <c r="G85" s="256"/>
      <c r="H85" s="256"/>
      <c r="L85" s="32"/>
    </row>
    <row r="86" spans="2:47" s="1" customFormat="1" ht="12" customHeight="1">
      <c r="B86" s="32"/>
      <c r="C86" s="27" t="s">
        <v>143</v>
      </c>
      <c r="L86" s="32"/>
    </row>
    <row r="87" spans="2:47" s="1" customFormat="1" ht="16.5" customHeight="1">
      <c r="B87" s="32"/>
      <c r="E87" s="214" t="str">
        <f>E9</f>
        <v>XI. - Chodník</v>
      </c>
      <c r="F87" s="254"/>
      <c r="G87" s="254"/>
      <c r="H87" s="254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18</v>
      </c>
      <c r="F89" s="25" t="str">
        <f>F12</f>
        <v>A.H.Škultétyho 327/98, Veľký Krtíš</v>
      </c>
      <c r="I89" s="27" t="s">
        <v>20</v>
      </c>
      <c r="J89" s="54" t="str">
        <f>IF(J12="","",J12)</f>
        <v>12. 8. 2021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22</v>
      </c>
      <c r="F91" s="25" t="str">
        <f>E15</f>
        <v>DD a DDS Veľký Krtíš</v>
      </c>
      <c r="I91" s="27" t="s">
        <v>28</v>
      </c>
      <c r="J91" s="30" t="str">
        <f>E21</f>
        <v>Ing.Attila Farkaš</v>
      </c>
      <c r="L91" s="32"/>
    </row>
    <row r="92" spans="2:47" s="1" customFormat="1" ht="15.2" customHeight="1">
      <c r="B92" s="32"/>
      <c r="C92" s="27" t="s">
        <v>26</v>
      </c>
      <c r="F92" s="25" t="str">
        <f>IF(E18="","",E18)</f>
        <v>Vyplň údaj</v>
      </c>
      <c r="I92" s="27" t="s">
        <v>32</v>
      </c>
      <c r="J92" s="30" t="str">
        <f>E24</f>
        <v>Ing. Michal Slobodník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3" t="s">
        <v>291</v>
      </c>
      <c r="D94" s="105"/>
      <c r="E94" s="105"/>
      <c r="F94" s="105"/>
      <c r="G94" s="105"/>
      <c r="H94" s="105"/>
      <c r="I94" s="105"/>
      <c r="J94" s="114" t="s">
        <v>292</v>
      </c>
      <c r="K94" s="105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5" t="s">
        <v>293</v>
      </c>
      <c r="J96" s="67">
        <f>J126</f>
        <v>0</v>
      </c>
      <c r="L96" s="32"/>
      <c r="AU96" s="17" t="s">
        <v>294</v>
      </c>
    </row>
    <row r="97" spans="2:12" s="8" customFormat="1" ht="24.95" customHeight="1">
      <c r="B97" s="116"/>
      <c r="D97" s="117" t="s">
        <v>3339</v>
      </c>
      <c r="E97" s="118"/>
      <c r="F97" s="118"/>
      <c r="G97" s="118"/>
      <c r="H97" s="118"/>
      <c r="I97" s="118"/>
      <c r="J97" s="119">
        <f>J127</f>
        <v>0</v>
      </c>
      <c r="L97" s="116"/>
    </row>
    <row r="98" spans="2:12" s="9" customFormat="1" ht="19.899999999999999" customHeight="1">
      <c r="B98" s="120"/>
      <c r="D98" s="121" t="s">
        <v>3340</v>
      </c>
      <c r="E98" s="122"/>
      <c r="F98" s="122"/>
      <c r="G98" s="122"/>
      <c r="H98" s="122"/>
      <c r="I98" s="122"/>
      <c r="J98" s="123">
        <f>J128</f>
        <v>0</v>
      </c>
      <c r="L98" s="120"/>
    </row>
    <row r="99" spans="2:12" s="9" customFormat="1" ht="19.899999999999999" customHeight="1">
      <c r="B99" s="120"/>
      <c r="D99" s="121" t="s">
        <v>5031</v>
      </c>
      <c r="E99" s="122"/>
      <c r="F99" s="122"/>
      <c r="G99" s="122"/>
      <c r="H99" s="122"/>
      <c r="I99" s="122"/>
      <c r="J99" s="123">
        <f>J150</f>
        <v>0</v>
      </c>
      <c r="L99" s="120"/>
    </row>
    <row r="100" spans="2:12" s="9" customFormat="1" ht="19.899999999999999" customHeight="1">
      <c r="B100" s="120"/>
      <c r="D100" s="121" t="s">
        <v>4869</v>
      </c>
      <c r="E100" s="122"/>
      <c r="F100" s="122"/>
      <c r="G100" s="122"/>
      <c r="H100" s="122"/>
      <c r="I100" s="122"/>
      <c r="J100" s="123">
        <f>J152</f>
        <v>0</v>
      </c>
      <c r="L100" s="120"/>
    </row>
    <row r="101" spans="2:12" s="9" customFormat="1" ht="19.899999999999999" customHeight="1">
      <c r="B101" s="120"/>
      <c r="D101" s="121" t="s">
        <v>3344</v>
      </c>
      <c r="E101" s="122"/>
      <c r="F101" s="122"/>
      <c r="G101" s="122"/>
      <c r="H101" s="122"/>
      <c r="I101" s="122"/>
      <c r="J101" s="123">
        <f>J165</f>
        <v>0</v>
      </c>
      <c r="L101" s="120"/>
    </row>
    <row r="102" spans="2:12" s="9" customFormat="1" ht="19.899999999999999" customHeight="1">
      <c r="B102" s="120"/>
      <c r="D102" s="121" t="s">
        <v>3345</v>
      </c>
      <c r="E102" s="122"/>
      <c r="F102" s="122"/>
      <c r="G102" s="122"/>
      <c r="H102" s="122"/>
      <c r="I102" s="122"/>
      <c r="J102" s="123">
        <f>J190</f>
        <v>0</v>
      </c>
      <c r="L102" s="120"/>
    </row>
    <row r="103" spans="2:12" s="8" customFormat="1" ht="24.95" customHeight="1">
      <c r="B103" s="116"/>
      <c r="D103" s="117" t="s">
        <v>3346</v>
      </c>
      <c r="E103" s="118"/>
      <c r="F103" s="118"/>
      <c r="G103" s="118"/>
      <c r="H103" s="118"/>
      <c r="I103" s="118"/>
      <c r="J103" s="119">
        <f>J193</f>
        <v>0</v>
      </c>
      <c r="L103" s="116"/>
    </row>
    <row r="104" spans="2:12" s="9" customFormat="1" ht="19.899999999999999" customHeight="1">
      <c r="B104" s="120"/>
      <c r="D104" s="121" t="s">
        <v>3355</v>
      </c>
      <c r="E104" s="122"/>
      <c r="F104" s="122"/>
      <c r="G104" s="122"/>
      <c r="H104" s="122"/>
      <c r="I104" s="122"/>
      <c r="J104" s="123">
        <f>J194</f>
        <v>0</v>
      </c>
      <c r="L104" s="120"/>
    </row>
    <row r="105" spans="2:12" s="9" customFormat="1" ht="19.899999999999999" customHeight="1">
      <c r="B105" s="120"/>
      <c r="D105" s="121" t="s">
        <v>5032</v>
      </c>
      <c r="E105" s="122"/>
      <c r="F105" s="122"/>
      <c r="G105" s="122"/>
      <c r="H105" s="122"/>
      <c r="I105" s="122"/>
      <c r="J105" s="123">
        <f>J199</f>
        <v>0</v>
      </c>
      <c r="L105" s="120"/>
    </row>
    <row r="106" spans="2:12" s="8" customFormat="1" ht="24.95" customHeight="1">
      <c r="B106" s="116"/>
      <c r="D106" s="117" t="s">
        <v>3814</v>
      </c>
      <c r="E106" s="118"/>
      <c r="F106" s="118"/>
      <c r="G106" s="118"/>
      <c r="H106" s="118"/>
      <c r="I106" s="118"/>
      <c r="J106" s="119">
        <f>J202</f>
        <v>0</v>
      </c>
      <c r="L106" s="116"/>
    </row>
    <row r="107" spans="2:12" s="1" customFormat="1" ht="21.75" customHeight="1">
      <c r="B107" s="32"/>
      <c r="L107" s="32"/>
    </row>
    <row r="108" spans="2:12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12" spans="2:12" s="1" customFormat="1" ht="6.95" customHeight="1"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32"/>
    </row>
    <row r="113" spans="2:63" s="1" customFormat="1" ht="24.95" customHeight="1">
      <c r="B113" s="32"/>
      <c r="C113" s="21" t="s">
        <v>331</v>
      </c>
      <c r="L113" s="32"/>
    </row>
    <row r="114" spans="2:63" s="1" customFormat="1" ht="6.95" customHeight="1">
      <c r="B114" s="32"/>
      <c r="L114" s="32"/>
    </row>
    <row r="115" spans="2:63" s="1" customFormat="1" ht="12" customHeight="1">
      <c r="B115" s="32"/>
      <c r="C115" s="27" t="s">
        <v>14</v>
      </c>
      <c r="L115" s="32"/>
    </row>
    <row r="116" spans="2:63" s="1" customFormat="1" ht="16.5" customHeight="1">
      <c r="B116" s="32"/>
      <c r="E116" s="255" t="str">
        <f>E7</f>
        <v>Rekonštrukcia bytovky DD a DSS</v>
      </c>
      <c r="F116" s="256"/>
      <c r="G116" s="256"/>
      <c r="H116" s="256"/>
      <c r="L116" s="32"/>
    </row>
    <row r="117" spans="2:63" s="1" customFormat="1" ht="12" customHeight="1">
      <c r="B117" s="32"/>
      <c r="C117" s="27" t="s">
        <v>143</v>
      </c>
      <c r="L117" s="32"/>
    </row>
    <row r="118" spans="2:63" s="1" customFormat="1" ht="16.5" customHeight="1">
      <c r="B118" s="32"/>
      <c r="E118" s="214" t="str">
        <f>E9</f>
        <v>XI. - Chodník</v>
      </c>
      <c r="F118" s="254"/>
      <c r="G118" s="254"/>
      <c r="H118" s="254"/>
      <c r="L118" s="32"/>
    </row>
    <row r="119" spans="2:63" s="1" customFormat="1" ht="6.95" customHeight="1">
      <c r="B119" s="32"/>
      <c r="L119" s="32"/>
    </row>
    <row r="120" spans="2:63" s="1" customFormat="1" ht="12" customHeight="1">
      <c r="B120" s="32"/>
      <c r="C120" s="27" t="s">
        <v>18</v>
      </c>
      <c r="F120" s="25" t="str">
        <f>F12</f>
        <v>A.H.Škultétyho 327/98, Veľký Krtíš</v>
      </c>
      <c r="I120" s="27" t="s">
        <v>20</v>
      </c>
      <c r="J120" s="54" t="str">
        <f>IF(J12="","",J12)</f>
        <v>12. 8. 2021</v>
      </c>
      <c r="L120" s="32"/>
    </row>
    <row r="121" spans="2:63" s="1" customFormat="1" ht="6.95" customHeight="1">
      <c r="B121" s="32"/>
      <c r="L121" s="32"/>
    </row>
    <row r="122" spans="2:63" s="1" customFormat="1" ht="15.2" customHeight="1">
      <c r="B122" s="32"/>
      <c r="C122" s="27" t="s">
        <v>22</v>
      </c>
      <c r="F122" s="25" t="str">
        <f>E15</f>
        <v>DD a DDS Veľký Krtíš</v>
      </c>
      <c r="I122" s="27" t="s">
        <v>28</v>
      </c>
      <c r="J122" s="30" t="str">
        <f>E21</f>
        <v>Ing.Attila Farkaš</v>
      </c>
      <c r="L122" s="32"/>
    </row>
    <row r="123" spans="2:63" s="1" customFormat="1" ht="15.2" customHeight="1">
      <c r="B123" s="32"/>
      <c r="C123" s="27" t="s">
        <v>26</v>
      </c>
      <c r="F123" s="25" t="str">
        <f>IF(E18="","",E18)</f>
        <v>Vyplň údaj</v>
      </c>
      <c r="I123" s="27" t="s">
        <v>32</v>
      </c>
      <c r="J123" s="30" t="str">
        <f>E24</f>
        <v>Ing. Michal Slobodník</v>
      </c>
      <c r="L123" s="32"/>
    </row>
    <row r="124" spans="2:63" s="1" customFormat="1" ht="10.35" customHeight="1">
      <c r="B124" s="32"/>
      <c r="L124" s="32"/>
    </row>
    <row r="125" spans="2:63" s="10" customFormat="1" ht="29.25" customHeight="1">
      <c r="B125" s="124"/>
      <c r="C125" s="125" t="s">
        <v>332</v>
      </c>
      <c r="D125" s="126" t="s">
        <v>61</v>
      </c>
      <c r="E125" s="126" t="s">
        <v>57</v>
      </c>
      <c r="F125" s="126" t="s">
        <v>58</v>
      </c>
      <c r="G125" s="126" t="s">
        <v>333</v>
      </c>
      <c r="H125" s="126" t="s">
        <v>334</v>
      </c>
      <c r="I125" s="126" t="s">
        <v>335</v>
      </c>
      <c r="J125" s="127" t="s">
        <v>292</v>
      </c>
      <c r="K125" s="128" t="s">
        <v>336</v>
      </c>
      <c r="L125" s="124"/>
      <c r="M125" s="60" t="s">
        <v>1</v>
      </c>
      <c r="N125" s="61" t="s">
        <v>40</v>
      </c>
      <c r="O125" s="61" t="s">
        <v>337</v>
      </c>
      <c r="P125" s="61" t="s">
        <v>338</v>
      </c>
      <c r="Q125" s="61" t="s">
        <v>339</v>
      </c>
      <c r="R125" s="61" t="s">
        <v>340</v>
      </c>
      <c r="S125" s="61" t="s">
        <v>341</v>
      </c>
      <c r="T125" s="62" t="s">
        <v>342</v>
      </c>
    </row>
    <row r="126" spans="2:63" s="1" customFormat="1" ht="22.9" customHeight="1">
      <c r="B126" s="32"/>
      <c r="C126" s="65" t="s">
        <v>293</v>
      </c>
      <c r="J126" s="129">
        <f>BK126</f>
        <v>0</v>
      </c>
      <c r="L126" s="32"/>
      <c r="M126" s="63"/>
      <c r="N126" s="55"/>
      <c r="O126" s="55"/>
      <c r="P126" s="130">
        <f>P127+P193+P202</f>
        <v>0</v>
      </c>
      <c r="Q126" s="55"/>
      <c r="R126" s="130">
        <f>R127+R193+R202</f>
        <v>171.93011000000004</v>
      </c>
      <c r="S126" s="55"/>
      <c r="T126" s="131">
        <f>T127+T193+T202</f>
        <v>0</v>
      </c>
      <c r="AT126" s="17" t="s">
        <v>75</v>
      </c>
      <c r="AU126" s="17" t="s">
        <v>294</v>
      </c>
      <c r="BK126" s="132">
        <f>BK127+BK193+BK202</f>
        <v>0</v>
      </c>
    </row>
    <row r="127" spans="2:63" s="11" customFormat="1" ht="25.9" customHeight="1">
      <c r="B127" s="133"/>
      <c r="D127" s="134" t="s">
        <v>75</v>
      </c>
      <c r="E127" s="135" t="s">
        <v>343</v>
      </c>
      <c r="F127" s="135" t="s">
        <v>3356</v>
      </c>
      <c r="I127" s="136"/>
      <c r="J127" s="137">
        <f>BK127</f>
        <v>0</v>
      </c>
      <c r="L127" s="133"/>
      <c r="M127" s="138"/>
      <c r="P127" s="139">
        <f>P128+P150+P152+P165+P190</f>
        <v>0</v>
      </c>
      <c r="R127" s="139">
        <f>R128+R150+R152+R165+R190</f>
        <v>171.27456000000004</v>
      </c>
      <c r="T127" s="140">
        <f>T128+T150+T152+T165+T190</f>
        <v>0</v>
      </c>
      <c r="AR127" s="134" t="s">
        <v>84</v>
      </c>
      <c r="AT127" s="141" t="s">
        <v>75</v>
      </c>
      <c r="AU127" s="141" t="s">
        <v>76</v>
      </c>
      <c r="AY127" s="134" t="s">
        <v>345</v>
      </c>
      <c r="BK127" s="142">
        <f>BK128+BK150+BK152+BK165+BK190</f>
        <v>0</v>
      </c>
    </row>
    <row r="128" spans="2:63" s="11" customFormat="1" ht="22.9" customHeight="1">
      <c r="B128" s="133"/>
      <c r="D128" s="134" t="s">
        <v>75</v>
      </c>
      <c r="E128" s="143" t="s">
        <v>84</v>
      </c>
      <c r="F128" s="143" t="s">
        <v>3357</v>
      </c>
      <c r="I128" s="136"/>
      <c r="J128" s="144">
        <f>BK128</f>
        <v>0</v>
      </c>
      <c r="L128" s="133"/>
      <c r="M128" s="138"/>
      <c r="P128" s="139">
        <f>SUM(P129:P149)</f>
        <v>0</v>
      </c>
      <c r="R128" s="139">
        <f>SUM(R129:R149)</f>
        <v>12.970040000000001</v>
      </c>
      <c r="T128" s="140">
        <f>SUM(T129:T149)</f>
        <v>0</v>
      </c>
      <c r="AR128" s="134" t="s">
        <v>84</v>
      </c>
      <c r="AT128" s="141" t="s">
        <v>75</v>
      </c>
      <c r="AU128" s="141" t="s">
        <v>84</v>
      </c>
      <c r="AY128" s="134" t="s">
        <v>345</v>
      </c>
      <c r="BK128" s="142">
        <f>SUM(BK129:BK149)</f>
        <v>0</v>
      </c>
    </row>
    <row r="129" spans="2:65" s="1" customFormat="1" ht="16.5" customHeight="1">
      <c r="B129" s="32"/>
      <c r="C129" s="145" t="s">
        <v>84</v>
      </c>
      <c r="D129" s="145" t="s">
        <v>347</v>
      </c>
      <c r="E129" s="146" t="s">
        <v>5033</v>
      </c>
      <c r="F129" s="147" t="s">
        <v>5034</v>
      </c>
      <c r="G129" s="148" t="s">
        <v>597</v>
      </c>
      <c r="H129" s="149">
        <v>5</v>
      </c>
      <c r="I129" s="150"/>
      <c r="J129" s="149">
        <f t="shared" ref="J129:J149" si="0">ROUND(I129*H129,3)</f>
        <v>0</v>
      </c>
      <c r="K129" s="151"/>
      <c r="L129" s="32"/>
      <c r="M129" s="152" t="s">
        <v>1</v>
      </c>
      <c r="N129" s="153" t="s">
        <v>42</v>
      </c>
      <c r="P129" s="154">
        <f t="shared" ref="P129:P149" si="1">O129*H129</f>
        <v>0</v>
      </c>
      <c r="Q129" s="154">
        <v>0</v>
      </c>
      <c r="R129" s="154">
        <f t="shared" ref="R129:R149" si="2">Q129*H129</f>
        <v>0</v>
      </c>
      <c r="S129" s="154">
        <v>0</v>
      </c>
      <c r="T129" s="155">
        <f t="shared" ref="T129:T149" si="3">S129*H129</f>
        <v>0</v>
      </c>
      <c r="AR129" s="156" t="s">
        <v>351</v>
      </c>
      <c r="AT129" s="156" t="s">
        <v>347</v>
      </c>
      <c r="AU129" s="156" t="s">
        <v>98</v>
      </c>
      <c r="AY129" s="17" t="s">
        <v>345</v>
      </c>
      <c r="BE129" s="157">
        <f t="shared" ref="BE129:BE149" si="4">IF(N129="základná",J129,0)</f>
        <v>0</v>
      </c>
      <c r="BF129" s="157">
        <f t="shared" ref="BF129:BF149" si="5">IF(N129="znížená",J129,0)</f>
        <v>0</v>
      </c>
      <c r="BG129" s="157">
        <f t="shared" ref="BG129:BG149" si="6">IF(N129="zákl. prenesená",J129,0)</f>
        <v>0</v>
      </c>
      <c r="BH129" s="157">
        <f t="shared" ref="BH129:BH149" si="7">IF(N129="zníž. prenesená",J129,0)</f>
        <v>0</v>
      </c>
      <c r="BI129" s="157">
        <f t="shared" ref="BI129:BI149" si="8">IF(N129="nulová",J129,0)</f>
        <v>0</v>
      </c>
      <c r="BJ129" s="17" t="s">
        <v>98</v>
      </c>
      <c r="BK129" s="158">
        <f t="shared" ref="BK129:BK149" si="9">ROUND(I129*H129,3)</f>
        <v>0</v>
      </c>
      <c r="BL129" s="17" t="s">
        <v>351</v>
      </c>
      <c r="BM129" s="156" t="s">
        <v>98</v>
      </c>
    </row>
    <row r="130" spans="2:65" s="1" customFormat="1" ht="33" customHeight="1">
      <c r="B130" s="32"/>
      <c r="C130" s="145" t="s">
        <v>98</v>
      </c>
      <c r="D130" s="145" t="s">
        <v>347</v>
      </c>
      <c r="E130" s="146" t="s">
        <v>5035</v>
      </c>
      <c r="F130" s="147" t="s">
        <v>5036</v>
      </c>
      <c r="G130" s="148" t="s">
        <v>374</v>
      </c>
      <c r="H130" s="149">
        <v>40.758000000000003</v>
      </c>
      <c r="I130" s="150"/>
      <c r="J130" s="149">
        <f t="shared" si="0"/>
        <v>0</v>
      </c>
      <c r="K130" s="151"/>
      <c r="L130" s="32"/>
      <c r="M130" s="152" t="s">
        <v>1</v>
      </c>
      <c r="N130" s="153" t="s">
        <v>42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AR130" s="156" t="s">
        <v>351</v>
      </c>
      <c r="AT130" s="156" t="s">
        <v>347</v>
      </c>
      <c r="AU130" s="156" t="s">
        <v>98</v>
      </c>
      <c r="AY130" s="17" t="s">
        <v>345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7" t="s">
        <v>98</v>
      </c>
      <c r="BK130" s="158">
        <f t="shared" si="9"/>
        <v>0</v>
      </c>
      <c r="BL130" s="17" t="s">
        <v>351</v>
      </c>
      <c r="BM130" s="156" t="s">
        <v>351</v>
      </c>
    </row>
    <row r="131" spans="2:65" s="1" customFormat="1" ht="24.2" customHeight="1">
      <c r="B131" s="32"/>
      <c r="C131" s="145" t="s">
        <v>359</v>
      </c>
      <c r="D131" s="145" t="s">
        <v>347</v>
      </c>
      <c r="E131" s="146" t="s">
        <v>5037</v>
      </c>
      <c r="F131" s="147" t="s">
        <v>5038</v>
      </c>
      <c r="G131" s="148" t="s">
        <v>374</v>
      </c>
      <c r="H131" s="149">
        <v>101.687</v>
      </c>
      <c r="I131" s="150"/>
      <c r="J131" s="149">
        <f t="shared" si="0"/>
        <v>0</v>
      </c>
      <c r="K131" s="151"/>
      <c r="L131" s="32"/>
      <c r="M131" s="152" t="s">
        <v>1</v>
      </c>
      <c r="N131" s="153" t="s">
        <v>42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AR131" s="156" t="s">
        <v>351</v>
      </c>
      <c r="AT131" s="156" t="s">
        <v>347</v>
      </c>
      <c r="AU131" s="156" t="s">
        <v>98</v>
      </c>
      <c r="AY131" s="17" t="s">
        <v>345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98</v>
      </c>
      <c r="BK131" s="158">
        <f t="shared" si="9"/>
        <v>0</v>
      </c>
      <c r="BL131" s="17" t="s">
        <v>351</v>
      </c>
      <c r="BM131" s="156" t="s">
        <v>388</v>
      </c>
    </row>
    <row r="132" spans="2:65" s="1" customFormat="1" ht="24.2" customHeight="1">
      <c r="B132" s="32"/>
      <c r="C132" s="145" t="s">
        <v>351</v>
      </c>
      <c r="D132" s="145" t="s">
        <v>347</v>
      </c>
      <c r="E132" s="146" t="s">
        <v>5039</v>
      </c>
      <c r="F132" s="147" t="s">
        <v>5040</v>
      </c>
      <c r="G132" s="148" t="s">
        <v>374</v>
      </c>
      <c r="H132" s="149">
        <v>101.687</v>
      </c>
      <c r="I132" s="150"/>
      <c r="J132" s="149">
        <f t="shared" si="0"/>
        <v>0</v>
      </c>
      <c r="K132" s="151"/>
      <c r="L132" s="32"/>
      <c r="M132" s="152" t="s">
        <v>1</v>
      </c>
      <c r="N132" s="153" t="s">
        <v>42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AR132" s="156" t="s">
        <v>351</v>
      </c>
      <c r="AT132" s="156" t="s">
        <v>347</v>
      </c>
      <c r="AU132" s="156" t="s">
        <v>98</v>
      </c>
      <c r="AY132" s="17" t="s">
        <v>345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7" t="s">
        <v>98</v>
      </c>
      <c r="BK132" s="158">
        <f t="shared" si="9"/>
        <v>0</v>
      </c>
      <c r="BL132" s="17" t="s">
        <v>351</v>
      </c>
      <c r="BM132" s="156" t="s">
        <v>407</v>
      </c>
    </row>
    <row r="133" spans="2:65" s="1" customFormat="1" ht="24.2" customHeight="1">
      <c r="B133" s="32"/>
      <c r="C133" s="145" t="s">
        <v>380</v>
      </c>
      <c r="D133" s="145" t="s">
        <v>347</v>
      </c>
      <c r="E133" s="146" t="s">
        <v>5041</v>
      </c>
      <c r="F133" s="147" t="s">
        <v>5042</v>
      </c>
      <c r="G133" s="148" t="s">
        <v>374</v>
      </c>
      <c r="H133" s="149">
        <v>5.2</v>
      </c>
      <c r="I133" s="150"/>
      <c r="J133" s="149">
        <f t="shared" si="0"/>
        <v>0</v>
      </c>
      <c r="K133" s="151"/>
      <c r="L133" s="32"/>
      <c r="M133" s="152" t="s">
        <v>1</v>
      </c>
      <c r="N133" s="153" t="s">
        <v>42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AR133" s="156" t="s">
        <v>351</v>
      </c>
      <c r="AT133" s="156" t="s">
        <v>347</v>
      </c>
      <c r="AU133" s="156" t="s">
        <v>98</v>
      </c>
      <c r="AY133" s="17" t="s">
        <v>345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98</v>
      </c>
      <c r="BK133" s="158">
        <f t="shared" si="9"/>
        <v>0</v>
      </c>
      <c r="BL133" s="17" t="s">
        <v>351</v>
      </c>
      <c r="BM133" s="156" t="s">
        <v>424</v>
      </c>
    </row>
    <row r="134" spans="2:65" s="1" customFormat="1" ht="24.2" customHeight="1">
      <c r="B134" s="32"/>
      <c r="C134" s="145" t="s">
        <v>388</v>
      </c>
      <c r="D134" s="145" t="s">
        <v>347</v>
      </c>
      <c r="E134" s="146" t="s">
        <v>5043</v>
      </c>
      <c r="F134" s="147" t="s">
        <v>5044</v>
      </c>
      <c r="G134" s="148" t="s">
        <v>374</v>
      </c>
      <c r="H134" s="149">
        <v>5.2</v>
      </c>
      <c r="I134" s="150"/>
      <c r="J134" s="149">
        <f t="shared" si="0"/>
        <v>0</v>
      </c>
      <c r="K134" s="151"/>
      <c r="L134" s="32"/>
      <c r="M134" s="152" t="s">
        <v>1</v>
      </c>
      <c r="N134" s="153" t="s">
        <v>42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AR134" s="156" t="s">
        <v>351</v>
      </c>
      <c r="AT134" s="156" t="s">
        <v>347</v>
      </c>
      <c r="AU134" s="156" t="s">
        <v>98</v>
      </c>
      <c r="AY134" s="17" t="s">
        <v>345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98</v>
      </c>
      <c r="BK134" s="158">
        <f t="shared" si="9"/>
        <v>0</v>
      </c>
      <c r="BL134" s="17" t="s">
        <v>351</v>
      </c>
      <c r="BM134" s="156" t="s">
        <v>432</v>
      </c>
    </row>
    <row r="135" spans="2:65" s="1" customFormat="1" ht="24.2" customHeight="1">
      <c r="B135" s="32"/>
      <c r="C135" s="145" t="s">
        <v>398</v>
      </c>
      <c r="D135" s="145" t="s">
        <v>347</v>
      </c>
      <c r="E135" s="146" t="s">
        <v>5045</v>
      </c>
      <c r="F135" s="147" t="s">
        <v>5046</v>
      </c>
      <c r="G135" s="148" t="s">
        <v>374</v>
      </c>
      <c r="H135" s="149">
        <v>7.9050000000000002</v>
      </c>
      <c r="I135" s="150"/>
      <c r="J135" s="149">
        <f t="shared" si="0"/>
        <v>0</v>
      </c>
      <c r="K135" s="151"/>
      <c r="L135" s="32"/>
      <c r="M135" s="152" t="s">
        <v>1</v>
      </c>
      <c r="N135" s="153" t="s">
        <v>42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AR135" s="156" t="s">
        <v>351</v>
      </c>
      <c r="AT135" s="156" t="s">
        <v>347</v>
      </c>
      <c r="AU135" s="156" t="s">
        <v>98</v>
      </c>
      <c r="AY135" s="17" t="s">
        <v>345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98</v>
      </c>
      <c r="BK135" s="158">
        <f t="shared" si="9"/>
        <v>0</v>
      </c>
      <c r="BL135" s="17" t="s">
        <v>351</v>
      </c>
      <c r="BM135" s="156" t="s">
        <v>442</v>
      </c>
    </row>
    <row r="136" spans="2:65" s="1" customFormat="1" ht="24.2" customHeight="1">
      <c r="B136" s="32"/>
      <c r="C136" s="145" t="s">
        <v>407</v>
      </c>
      <c r="D136" s="145" t="s">
        <v>347</v>
      </c>
      <c r="E136" s="146" t="s">
        <v>5047</v>
      </c>
      <c r="F136" s="147" t="s">
        <v>5048</v>
      </c>
      <c r="G136" s="148" t="s">
        <v>374</v>
      </c>
      <c r="H136" s="149">
        <v>7.9050000000000002</v>
      </c>
      <c r="I136" s="150"/>
      <c r="J136" s="149">
        <f t="shared" si="0"/>
        <v>0</v>
      </c>
      <c r="K136" s="151"/>
      <c r="L136" s="32"/>
      <c r="M136" s="152" t="s">
        <v>1</v>
      </c>
      <c r="N136" s="153" t="s">
        <v>42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AR136" s="156" t="s">
        <v>351</v>
      </c>
      <c r="AT136" s="156" t="s">
        <v>347</v>
      </c>
      <c r="AU136" s="156" t="s">
        <v>98</v>
      </c>
      <c r="AY136" s="17" t="s">
        <v>345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98</v>
      </c>
      <c r="BK136" s="158">
        <f t="shared" si="9"/>
        <v>0</v>
      </c>
      <c r="BL136" s="17" t="s">
        <v>351</v>
      </c>
      <c r="BM136" s="156" t="s">
        <v>453</v>
      </c>
    </row>
    <row r="137" spans="2:65" s="1" customFormat="1" ht="24.2" customHeight="1">
      <c r="B137" s="32"/>
      <c r="C137" s="145" t="s">
        <v>417</v>
      </c>
      <c r="D137" s="145" t="s">
        <v>347</v>
      </c>
      <c r="E137" s="146" t="s">
        <v>438</v>
      </c>
      <c r="F137" s="147" t="s">
        <v>439</v>
      </c>
      <c r="G137" s="148" t="s">
        <v>374</v>
      </c>
      <c r="H137" s="149">
        <v>155.55000000000001</v>
      </c>
      <c r="I137" s="150"/>
      <c r="J137" s="149">
        <f t="shared" si="0"/>
        <v>0</v>
      </c>
      <c r="K137" s="151"/>
      <c r="L137" s="32"/>
      <c r="M137" s="152" t="s">
        <v>1</v>
      </c>
      <c r="N137" s="153" t="s">
        <v>42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AR137" s="156" t="s">
        <v>351</v>
      </c>
      <c r="AT137" s="156" t="s">
        <v>347</v>
      </c>
      <c r="AU137" s="156" t="s">
        <v>98</v>
      </c>
      <c r="AY137" s="17" t="s">
        <v>345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98</v>
      </c>
      <c r="BK137" s="158">
        <f t="shared" si="9"/>
        <v>0</v>
      </c>
      <c r="BL137" s="17" t="s">
        <v>351</v>
      </c>
      <c r="BM137" s="156" t="s">
        <v>463</v>
      </c>
    </row>
    <row r="138" spans="2:65" s="1" customFormat="1" ht="33" customHeight="1">
      <c r="B138" s="32"/>
      <c r="C138" s="145" t="s">
        <v>424</v>
      </c>
      <c r="D138" s="145" t="s">
        <v>347</v>
      </c>
      <c r="E138" s="146" t="s">
        <v>5049</v>
      </c>
      <c r="F138" s="147" t="s">
        <v>5050</v>
      </c>
      <c r="G138" s="148" t="s">
        <v>374</v>
      </c>
      <c r="H138" s="149">
        <v>53.863</v>
      </c>
      <c r="I138" s="150"/>
      <c r="J138" s="149">
        <f t="shared" si="0"/>
        <v>0</v>
      </c>
      <c r="K138" s="151"/>
      <c r="L138" s="32"/>
      <c r="M138" s="152" t="s">
        <v>1</v>
      </c>
      <c r="N138" s="153" t="s">
        <v>42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AR138" s="156" t="s">
        <v>351</v>
      </c>
      <c r="AT138" s="156" t="s">
        <v>347</v>
      </c>
      <c r="AU138" s="156" t="s">
        <v>98</v>
      </c>
      <c r="AY138" s="17" t="s">
        <v>345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98</v>
      </c>
      <c r="BK138" s="158">
        <f t="shared" si="9"/>
        <v>0</v>
      </c>
      <c r="BL138" s="17" t="s">
        <v>351</v>
      </c>
      <c r="BM138" s="156" t="s">
        <v>7</v>
      </c>
    </row>
    <row r="139" spans="2:65" s="1" customFormat="1" ht="37.9" customHeight="1">
      <c r="B139" s="32"/>
      <c r="C139" s="145" t="s">
        <v>428</v>
      </c>
      <c r="D139" s="145" t="s">
        <v>347</v>
      </c>
      <c r="E139" s="146" t="s">
        <v>5051</v>
      </c>
      <c r="F139" s="147" t="s">
        <v>5052</v>
      </c>
      <c r="G139" s="148" t="s">
        <v>374</v>
      </c>
      <c r="H139" s="149">
        <v>101.687</v>
      </c>
      <c r="I139" s="150"/>
      <c r="J139" s="149">
        <f t="shared" si="0"/>
        <v>0</v>
      </c>
      <c r="K139" s="151"/>
      <c r="L139" s="32"/>
      <c r="M139" s="152" t="s">
        <v>1</v>
      </c>
      <c r="N139" s="153" t="s">
        <v>42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AR139" s="156" t="s">
        <v>351</v>
      </c>
      <c r="AT139" s="156" t="s">
        <v>347</v>
      </c>
      <c r="AU139" s="156" t="s">
        <v>98</v>
      </c>
      <c r="AY139" s="17" t="s">
        <v>345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98</v>
      </c>
      <c r="BK139" s="158">
        <f t="shared" si="9"/>
        <v>0</v>
      </c>
      <c r="BL139" s="17" t="s">
        <v>351</v>
      </c>
      <c r="BM139" s="156" t="s">
        <v>487</v>
      </c>
    </row>
    <row r="140" spans="2:65" s="1" customFormat="1" ht="24.2" customHeight="1">
      <c r="B140" s="32"/>
      <c r="C140" s="145" t="s">
        <v>432</v>
      </c>
      <c r="D140" s="145" t="s">
        <v>347</v>
      </c>
      <c r="E140" s="146" t="s">
        <v>454</v>
      </c>
      <c r="F140" s="147" t="s">
        <v>455</v>
      </c>
      <c r="G140" s="148" t="s">
        <v>374</v>
      </c>
      <c r="H140" s="149">
        <v>107.726</v>
      </c>
      <c r="I140" s="150"/>
      <c r="J140" s="149">
        <f t="shared" si="0"/>
        <v>0</v>
      </c>
      <c r="K140" s="151"/>
      <c r="L140" s="32"/>
      <c r="M140" s="152" t="s">
        <v>1</v>
      </c>
      <c r="N140" s="153" t="s">
        <v>42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AR140" s="156" t="s">
        <v>351</v>
      </c>
      <c r="AT140" s="156" t="s">
        <v>347</v>
      </c>
      <c r="AU140" s="156" t="s">
        <v>98</v>
      </c>
      <c r="AY140" s="17" t="s">
        <v>345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98</v>
      </c>
      <c r="BK140" s="158">
        <f t="shared" si="9"/>
        <v>0</v>
      </c>
      <c r="BL140" s="17" t="s">
        <v>351</v>
      </c>
      <c r="BM140" s="156" t="s">
        <v>498</v>
      </c>
    </row>
    <row r="141" spans="2:65" s="1" customFormat="1" ht="24.2" customHeight="1">
      <c r="B141" s="32"/>
      <c r="C141" s="145" t="s">
        <v>437</v>
      </c>
      <c r="D141" s="145" t="s">
        <v>347</v>
      </c>
      <c r="E141" s="146" t="s">
        <v>5053</v>
      </c>
      <c r="F141" s="147" t="s">
        <v>5054</v>
      </c>
      <c r="G141" s="148" t="s">
        <v>374</v>
      </c>
      <c r="H141" s="149">
        <v>203.375</v>
      </c>
      <c r="I141" s="150"/>
      <c r="J141" s="149">
        <f t="shared" si="0"/>
        <v>0</v>
      </c>
      <c r="K141" s="151"/>
      <c r="L141" s="32"/>
      <c r="M141" s="152" t="s">
        <v>1</v>
      </c>
      <c r="N141" s="153" t="s">
        <v>42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AR141" s="156" t="s">
        <v>351</v>
      </c>
      <c r="AT141" s="156" t="s">
        <v>347</v>
      </c>
      <c r="AU141" s="156" t="s">
        <v>98</v>
      </c>
      <c r="AY141" s="17" t="s">
        <v>345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7" t="s">
        <v>98</v>
      </c>
      <c r="BK141" s="158">
        <f t="shared" si="9"/>
        <v>0</v>
      </c>
      <c r="BL141" s="17" t="s">
        <v>351</v>
      </c>
      <c r="BM141" s="156" t="s">
        <v>513</v>
      </c>
    </row>
    <row r="142" spans="2:65" s="1" customFormat="1" ht="16.5" customHeight="1">
      <c r="B142" s="32"/>
      <c r="C142" s="145" t="s">
        <v>442</v>
      </c>
      <c r="D142" s="145" t="s">
        <v>347</v>
      </c>
      <c r="E142" s="146" t="s">
        <v>4889</v>
      </c>
      <c r="F142" s="147" t="s">
        <v>3363</v>
      </c>
      <c r="G142" s="148" t="s">
        <v>374</v>
      </c>
      <c r="H142" s="149">
        <v>53.863</v>
      </c>
      <c r="I142" s="150"/>
      <c r="J142" s="149">
        <f t="shared" si="0"/>
        <v>0</v>
      </c>
      <c r="K142" s="151"/>
      <c r="L142" s="32"/>
      <c r="M142" s="152" t="s">
        <v>1</v>
      </c>
      <c r="N142" s="153" t="s">
        <v>42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AR142" s="156" t="s">
        <v>351</v>
      </c>
      <c r="AT142" s="156" t="s">
        <v>347</v>
      </c>
      <c r="AU142" s="156" t="s">
        <v>98</v>
      </c>
      <c r="AY142" s="17" t="s">
        <v>345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98</v>
      </c>
      <c r="BK142" s="158">
        <f t="shared" si="9"/>
        <v>0</v>
      </c>
      <c r="BL142" s="17" t="s">
        <v>351</v>
      </c>
      <c r="BM142" s="156" t="s">
        <v>525</v>
      </c>
    </row>
    <row r="143" spans="2:65" s="1" customFormat="1" ht="21.75" customHeight="1">
      <c r="B143" s="32"/>
      <c r="C143" s="145" t="s">
        <v>448</v>
      </c>
      <c r="D143" s="145" t="s">
        <v>347</v>
      </c>
      <c r="E143" s="146" t="s">
        <v>5055</v>
      </c>
      <c r="F143" s="147" t="s">
        <v>5056</v>
      </c>
      <c r="G143" s="148" t="s">
        <v>374</v>
      </c>
      <c r="H143" s="149">
        <v>101.687</v>
      </c>
      <c r="I143" s="150"/>
      <c r="J143" s="149">
        <f t="shared" si="0"/>
        <v>0</v>
      </c>
      <c r="K143" s="151"/>
      <c r="L143" s="32"/>
      <c r="M143" s="152" t="s">
        <v>1</v>
      </c>
      <c r="N143" s="153" t="s">
        <v>42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AR143" s="156" t="s">
        <v>351</v>
      </c>
      <c r="AT143" s="156" t="s">
        <v>347</v>
      </c>
      <c r="AU143" s="156" t="s">
        <v>98</v>
      </c>
      <c r="AY143" s="17" t="s">
        <v>345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98</v>
      </c>
      <c r="BK143" s="158">
        <f t="shared" si="9"/>
        <v>0</v>
      </c>
      <c r="BL143" s="17" t="s">
        <v>351</v>
      </c>
      <c r="BM143" s="156" t="s">
        <v>535</v>
      </c>
    </row>
    <row r="144" spans="2:65" s="1" customFormat="1" ht="24.2" customHeight="1">
      <c r="B144" s="32"/>
      <c r="C144" s="145" t="s">
        <v>453</v>
      </c>
      <c r="D144" s="145" t="s">
        <v>347</v>
      </c>
      <c r="E144" s="146" t="s">
        <v>5057</v>
      </c>
      <c r="F144" s="147" t="s">
        <v>5058</v>
      </c>
      <c r="G144" s="148" t="s">
        <v>374</v>
      </c>
      <c r="H144" s="149">
        <v>6.5880000000000001</v>
      </c>
      <c r="I144" s="150"/>
      <c r="J144" s="149">
        <f t="shared" si="0"/>
        <v>0</v>
      </c>
      <c r="K144" s="151"/>
      <c r="L144" s="32"/>
      <c r="M144" s="152" t="s">
        <v>1</v>
      </c>
      <c r="N144" s="153" t="s">
        <v>42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AR144" s="156" t="s">
        <v>351</v>
      </c>
      <c r="AT144" s="156" t="s">
        <v>347</v>
      </c>
      <c r="AU144" s="156" t="s">
        <v>98</v>
      </c>
      <c r="AY144" s="17" t="s">
        <v>345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7" t="s">
        <v>98</v>
      </c>
      <c r="BK144" s="158">
        <f t="shared" si="9"/>
        <v>0</v>
      </c>
      <c r="BL144" s="17" t="s">
        <v>351</v>
      </c>
      <c r="BM144" s="156" t="s">
        <v>544</v>
      </c>
    </row>
    <row r="145" spans="2:65" s="1" customFormat="1" ht="21.75" customHeight="1">
      <c r="B145" s="32"/>
      <c r="C145" s="187" t="s">
        <v>457</v>
      </c>
      <c r="D145" s="187" t="s">
        <v>641</v>
      </c>
      <c r="E145" s="188" t="s">
        <v>5059</v>
      </c>
      <c r="F145" s="189" t="s">
        <v>5060</v>
      </c>
      <c r="G145" s="190" t="s">
        <v>460</v>
      </c>
      <c r="H145" s="191">
        <v>12.938000000000001</v>
      </c>
      <c r="I145" s="192"/>
      <c r="J145" s="191">
        <f t="shared" si="0"/>
        <v>0</v>
      </c>
      <c r="K145" s="193"/>
      <c r="L145" s="194"/>
      <c r="M145" s="195" t="s">
        <v>1</v>
      </c>
      <c r="N145" s="196" t="s">
        <v>42</v>
      </c>
      <c r="P145" s="154">
        <f t="shared" si="1"/>
        <v>0</v>
      </c>
      <c r="Q145" s="154">
        <v>1</v>
      </c>
      <c r="R145" s="154">
        <f t="shared" si="2"/>
        <v>12.938000000000001</v>
      </c>
      <c r="S145" s="154">
        <v>0</v>
      </c>
      <c r="T145" s="155">
        <f t="shared" si="3"/>
        <v>0</v>
      </c>
      <c r="AR145" s="156" t="s">
        <v>407</v>
      </c>
      <c r="AT145" s="156" t="s">
        <v>641</v>
      </c>
      <c r="AU145" s="156" t="s">
        <v>98</v>
      </c>
      <c r="AY145" s="17" t="s">
        <v>345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7" t="s">
        <v>98</v>
      </c>
      <c r="BK145" s="158">
        <f t="shared" si="9"/>
        <v>0</v>
      </c>
      <c r="BL145" s="17" t="s">
        <v>351</v>
      </c>
      <c r="BM145" s="156" t="s">
        <v>554</v>
      </c>
    </row>
    <row r="146" spans="2:65" s="1" customFormat="1" ht="21.75" customHeight="1">
      <c r="B146" s="32"/>
      <c r="C146" s="145" t="s">
        <v>463</v>
      </c>
      <c r="D146" s="145" t="s">
        <v>347</v>
      </c>
      <c r="E146" s="146" t="s">
        <v>5061</v>
      </c>
      <c r="F146" s="147" t="s">
        <v>5062</v>
      </c>
      <c r="G146" s="148" t="s">
        <v>350</v>
      </c>
      <c r="H146" s="149">
        <v>1037.002</v>
      </c>
      <c r="I146" s="150"/>
      <c r="J146" s="149">
        <f t="shared" si="0"/>
        <v>0</v>
      </c>
      <c r="K146" s="151"/>
      <c r="L146" s="32"/>
      <c r="M146" s="152" t="s">
        <v>1</v>
      </c>
      <c r="N146" s="153" t="s">
        <v>42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AR146" s="156" t="s">
        <v>351</v>
      </c>
      <c r="AT146" s="156" t="s">
        <v>347</v>
      </c>
      <c r="AU146" s="156" t="s">
        <v>98</v>
      </c>
      <c r="AY146" s="17" t="s">
        <v>345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7" t="s">
        <v>98</v>
      </c>
      <c r="BK146" s="158">
        <f t="shared" si="9"/>
        <v>0</v>
      </c>
      <c r="BL146" s="17" t="s">
        <v>351</v>
      </c>
      <c r="BM146" s="156" t="s">
        <v>579</v>
      </c>
    </row>
    <row r="147" spans="2:65" s="1" customFormat="1" ht="16.5" customHeight="1">
      <c r="B147" s="32"/>
      <c r="C147" s="187" t="s">
        <v>471</v>
      </c>
      <c r="D147" s="187" t="s">
        <v>641</v>
      </c>
      <c r="E147" s="188" t="s">
        <v>5063</v>
      </c>
      <c r="F147" s="189" t="s">
        <v>5064</v>
      </c>
      <c r="G147" s="190" t="s">
        <v>644</v>
      </c>
      <c r="H147" s="191">
        <v>32.042999999999999</v>
      </c>
      <c r="I147" s="192"/>
      <c r="J147" s="191">
        <f t="shared" si="0"/>
        <v>0</v>
      </c>
      <c r="K147" s="193"/>
      <c r="L147" s="194"/>
      <c r="M147" s="195" t="s">
        <v>1</v>
      </c>
      <c r="N147" s="196" t="s">
        <v>42</v>
      </c>
      <c r="P147" s="154">
        <f t="shared" si="1"/>
        <v>0</v>
      </c>
      <c r="Q147" s="154">
        <v>9.9990637580750909E-4</v>
      </c>
      <c r="R147" s="154">
        <f t="shared" si="2"/>
        <v>3.2040000000000013E-2</v>
      </c>
      <c r="S147" s="154">
        <v>0</v>
      </c>
      <c r="T147" s="155">
        <f t="shared" si="3"/>
        <v>0</v>
      </c>
      <c r="AR147" s="156" t="s">
        <v>407</v>
      </c>
      <c r="AT147" s="156" t="s">
        <v>641</v>
      </c>
      <c r="AU147" s="156" t="s">
        <v>98</v>
      </c>
      <c r="AY147" s="17" t="s">
        <v>345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7" t="s">
        <v>98</v>
      </c>
      <c r="BK147" s="158">
        <f t="shared" si="9"/>
        <v>0</v>
      </c>
      <c r="BL147" s="17" t="s">
        <v>351</v>
      </c>
      <c r="BM147" s="156" t="s">
        <v>594</v>
      </c>
    </row>
    <row r="148" spans="2:65" s="1" customFormat="1" ht="21.75" customHeight="1">
      <c r="B148" s="32"/>
      <c r="C148" s="145" t="s">
        <v>7</v>
      </c>
      <c r="D148" s="145" t="s">
        <v>347</v>
      </c>
      <c r="E148" s="146" t="s">
        <v>5065</v>
      </c>
      <c r="F148" s="147" t="s">
        <v>5066</v>
      </c>
      <c r="G148" s="148" t="s">
        <v>350</v>
      </c>
      <c r="H148" s="149">
        <v>1037.002</v>
      </c>
      <c r="I148" s="150"/>
      <c r="J148" s="149">
        <f t="shared" si="0"/>
        <v>0</v>
      </c>
      <c r="K148" s="151"/>
      <c r="L148" s="32"/>
      <c r="M148" s="152" t="s">
        <v>1</v>
      </c>
      <c r="N148" s="153" t="s">
        <v>42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AR148" s="156" t="s">
        <v>351</v>
      </c>
      <c r="AT148" s="156" t="s">
        <v>347</v>
      </c>
      <c r="AU148" s="156" t="s">
        <v>98</v>
      </c>
      <c r="AY148" s="17" t="s">
        <v>345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7" t="s">
        <v>98</v>
      </c>
      <c r="BK148" s="158">
        <f t="shared" si="9"/>
        <v>0</v>
      </c>
      <c r="BL148" s="17" t="s">
        <v>351</v>
      </c>
      <c r="BM148" s="156" t="s">
        <v>615</v>
      </c>
    </row>
    <row r="149" spans="2:65" s="1" customFormat="1" ht="24.2" customHeight="1">
      <c r="B149" s="32"/>
      <c r="C149" s="145" t="s">
        <v>482</v>
      </c>
      <c r="D149" s="145" t="s">
        <v>347</v>
      </c>
      <c r="E149" s="146" t="s">
        <v>5067</v>
      </c>
      <c r="F149" s="147" t="s">
        <v>5068</v>
      </c>
      <c r="G149" s="148" t="s">
        <v>350</v>
      </c>
      <c r="H149" s="149">
        <v>1037.002</v>
      </c>
      <c r="I149" s="150"/>
      <c r="J149" s="149">
        <f t="shared" si="0"/>
        <v>0</v>
      </c>
      <c r="K149" s="151"/>
      <c r="L149" s="32"/>
      <c r="M149" s="152" t="s">
        <v>1</v>
      </c>
      <c r="N149" s="153" t="s">
        <v>42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AR149" s="156" t="s">
        <v>351</v>
      </c>
      <c r="AT149" s="156" t="s">
        <v>347</v>
      </c>
      <c r="AU149" s="156" t="s">
        <v>98</v>
      </c>
      <c r="AY149" s="17" t="s">
        <v>345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7" t="s">
        <v>98</v>
      </c>
      <c r="BK149" s="158">
        <f t="shared" si="9"/>
        <v>0</v>
      </c>
      <c r="BL149" s="17" t="s">
        <v>351</v>
      </c>
      <c r="BM149" s="156" t="s">
        <v>628</v>
      </c>
    </row>
    <row r="150" spans="2:65" s="11" customFormat="1" ht="22.9" customHeight="1">
      <c r="B150" s="133"/>
      <c r="D150" s="134" t="s">
        <v>75</v>
      </c>
      <c r="E150" s="143" t="s">
        <v>98</v>
      </c>
      <c r="F150" s="143" t="s">
        <v>5069</v>
      </c>
      <c r="I150" s="136"/>
      <c r="J150" s="144">
        <f>BK150</f>
        <v>0</v>
      </c>
      <c r="L150" s="133"/>
      <c r="M150" s="138"/>
      <c r="P150" s="139">
        <f>P151</f>
        <v>0</v>
      </c>
      <c r="R150" s="139">
        <f>R151</f>
        <v>0</v>
      </c>
      <c r="T150" s="140">
        <f>T151</f>
        <v>0</v>
      </c>
      <c r="AR150" s="134" t="s">
        <v>84</v>
      </c>
      <c r="AT150" s="141" t="s">
        <v>75</v>
      </c>
      <c r="AU150" s="141" t="s">
        <v>84</v>
      </c>
      <c r="AY150" s="134" t="s">
        <v>345</v>
      </c>
      <c r="BK150" s="142">
        <f>BK151</f>
        <v>0</v>
      </c>
    </row>
    <row r="151" spans="2:65" s="1" customFormat="1" ht="33" customHeight="1">
      <c r="B151" s="32"/>
      <c r="C151" s="145" t="s">
        <v>487</v>
      </c>
      <c r="D151" s="145" t="s">
        <v>347</v>
      </c>
      <c r="E151" s="146" t="s">
        <v>5070</v>
      </c>
      <c r="F151" s="147" t="s">
        <v>5071</v>
      </c>
      <c r="G151" s="148" t="s">
        <v>350</v>
      </c>
      <c r="H151" s="149">
        <v>163.03100000000001</v>
      </c>
      <c r="I151" s="150"/>
      <c r="J151" s="149">
        <f>ROUND(I151*H151,3)</f>
        <v>0</v>
      </c>
      <c r="K151" s="151"/>
      <c r="L151" s="32"/>
      <c r="M151" s="152" t="s">
        <v>1</v>
      </c>
      <c r="N151" s="153" t="s">
        <v>42</v>
      </c>
      <c r="P151" s="154">
        <f>O151*H151</f>
        <v>0</v>
      </c>
      <c r="Q151" s="154">
        <v>0</v>
      </c>
      <c r="R151" s="154">
        <f>Q151*H151</f>
        <v>0</v>
      </c>
      <c r="S151" s="154">
        <v>0</v>
      </c>
      <c r="T151" s="155">
        <f>S151*H151</f>
        <v>0</v>
      </c>
      <c r="AR151" s="156" t="s">
        <v>351</v>
      </c>
      <c r="AT151" s="156" t="s">
        <v>347</v>
      </c>
      <c r="AU151" s="156" t="s">
        <v>98</v>
      </c>
      <c r="AY151" s="17" t="s">
        <v>345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7" t="s">
        <v>98</v>
      </c>
      <c r="BK151" s="158">
        <f>ROUND(I151*H151,3)</f>
        <v>0</v>
      </c>
      <c r="BL151" s="17" t="s">
        <v>351</v>
      </c>
      <c r="BM151" s="156" t="s">
        <v>647</v>
      </c>
    </row>
    <row r="152" spans="2:65" s="11" customFormat="1" ht="22.9" customHeight="1">
      <c r="B152" s="133"/>
      <c r="D152" s="134" t="s">
        <v>75</v>
      </c>
      <c r="E152" s="143" t="s">
        <v>380</v>
      </c>
      <c r="F152" s="143" t="s">
        <v>4899</v>
      </c>
      <c r="I152" s="136"/>
      <c r="J152" s="144">
        <f>BK152</f>
        <v>0</v>
      </c>
      <c r="L152" s="133"/>
      <c r="M152" s="138"/>
      <c r="P152" s="139">
        <f>SUM(P153:P164)</f>
        <v>0</v>
      </c>
      <c r="R152" s="139">
        <f>SUM(R153:R164)</f>
        <v>132.19328000000002</v>
      </c>
      <c r="T152" s="140">
        <f>SUM(T153:T164)</f>
        <v>0</v>
      </c>
      <c r="AR152" s="134" t="s">
        <v>84</v>
      </c>
      <c r="AT152" s="141" t="s">
        <v>75</v>
      </c>
      <c r="AU152" s="141" t="s">
        <v>84</v>
      </c>
      <c r="AY152" s="134" t="s">
        <v>345</v>
      </c>
      <c r="BK152" s="142">
        <f>SUM(BK153:BK164)</f>
        <v>0</v>
      </c>
    </row>
    <row r="153" spans="2:65" s="1" customFormat="1" ht="24.2" customHeight="1">
      <c r="B153" s="32"/>
      <c r="C153" s="145" t="s">
        <v>494</v>
      </c>
      <c r="D153" s="145" t="s">
        <v>347</v>
      </c>
      <c r="E153" s="146" t="s">
        <v>5072</v>
      </c>
      <c r="F153" s="147" t="s">
        <v>5073</v>
      </c>
      <c r="G153" s="148" t="s">
        <v>350</v>
      </c>
      <c r="H153" s="149">
        <v>130.464</v>
      </c>
      <c r="I153" s="150"/>
      <c r="J153" s="149">
        <f t="shared" ref="J153:J164" si="10">ROUND(I153*H153,3)</f>
        <v>0</v>
      </c>
      <c r="K153" s="151"/>
      <c r="L153" s="32"/>
      <c r="M153" s="152" t="s">
        <v>1</v>
      </c>
      <c r="N153" s="153" t="s">
        <v>42</v>
      </c>
      <c r="P153" s="154">
        <f t="shared" ref="P153:P164" si="11">O153*H153</f>
        <v>0</v>
      </c>
      <c r="Q153" s="154">
        <v>0.27993998344370902</v>
      </c>
      <c r="R153" s="154">
        <f t="shared" ref="R153:R164" si="12">Q153*H153</f>
        <v>36.522090000000055</v>
      </c>
      <c r="S153" s="154">
        <v>0</v>
      </c>
      <c r="T153" s="155">
        <f t="shared" ref="T153:T164" si="13">S153*H153</f>
        <v>0</v>
      </c>
      <c r="AR153" s="156" t="s">
        <v>351</v>
      </c>
      <c r="AT153" s="156" t="s">
        <v>347</v>
      </c>
      <c r="AU153" s="156" t="s">
        <v>98</v>
      </c>
      <c r="AY153" s="17" t="s">
        <v>345</v>
      </c>
      <c r="BE153" s="157">
        <f t="shared" ref="BE153:BE164" si="14">IF(N153="základná",J153,0)</f>
        <v>0</v>
      </c>
      <c r="BF153" s="157">
        <f t="shared" ref="BF153:BF164" si="15">IF(N153="znížená",J153,0)</f>
        <v>0</v>
      </c>
      <c r="BG153" s="157">
        <f t="shared" ref="BG153:BG164" si="16">IF(N153="zákl. prenesená",J153,0)</f>
        <v>0</v>
      </c>
      <c r="BH153" s="157">
        <f t="shared" ref="BH153:BH164" si="17">IF(N153="zníž. prenesená",J153,0)</f>
        <v>0</v>
      </c>
      <c r="BI153" s="157">
        <f t="shared" ref="BI153:BI164" si="18">IF(N153="nulová",J153,0)</f>
        <v>0</v>
      </c>
      <c r="BJ153" s="17" t="s">
        <v>98</v>
      </c>
      <c r="BK153" s="158">
        <f t="shared" ref="BK153:BK164" si="19">ROUND(I153*H153,3)</f>
        <v>0</v>
      </c>
      <c r="BL153" s="17" t="s">
        <v>351</v>
      </c>
      <c r="BM153" s="156" t="s">
        <v>657</v>
      </c>
    </row>
    <row r="154" spans="2:65" s="1" customFormat="1" ht="24.2" customHeight="1">
      <c r="B154" s="32"/>
      <c r="C154" s="145" t="s">
        <v>498</v>
      </c>
      <c r="D154" s="145" t="s">
        <v>347</v>
      </c>
      <c r="E154" s="146" t="s">
        <v>5074</v>
      </c>
      <c r="F154" s="147" t="s">
        <v>5075</v>
      </c>
      <c r="G154" s="148" t="s">
        <v>350</v>
      </c>
      <c r="H154" s="149">
        <v>160.62200000000001</v>
      </c>
      <c r="I154" s="150"/>
      <c r="J154" s="149">
        <f t="shared" si="10"/>
        <v>0</v>
      </c>
      <c r="K154" s="151"/>
      <c r="L154" s="32"/>
      <c r="M154" s="152" t="s">
        <v>1</v>
      </c>
      <c r="N154" s="153" t="s">
        <v>42</v>
      </c>
      <c r="P154" s="154">
        <f t="shared" si="11"/>
        <v>0</v>
      </c>
      <c r="Q154" s="154">
        <v>0.33445997434971497</v>
      </c>
      <c r="R154" s="154">
        <f t="shared" si="12"/>
        <v>53.721629999999926</v>
      </c>
      <c r="S154" s="154">
        <v>0</v>
      </c>
      <c r="T154" s="155">
        <f t="shared" si="13"/>
        <v>0</v>
      </c>
      <c r="AR154" s="156" t="s">
        <v>351</v>
      </c>
      <c r="AT154" s="156" t="s">
        <v>347</v>
      </c>
      <c r="AU154" s="156" t="s">
        <v>98</v>
      </c>
      <c r="AY154" s="17" t="s">
        <v>345</v>
      </c>
      <c r="BE154" s="157">
        <f t="shared" si="14"/>
        <v>0</v>
      </c>
      <c r="BF154" s="157">
        <f t="shared" si="15"/>
        <v>0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7" t="s">
        <v>98</v>
      </c>
      <c r="BK154" s="158">
        <f t="shared" si="19"/>
        <v>0</v>
      </c>
      <c r="BL154" s="17" t="s">
        <v>351</v>
      </c>
      <c r="BM154" s="156" t="s">
        <v>667</v>
      </c>
    </row>
    <row r="155" spans="2:65" s="1" customFormat="1" ht="33" customHeight="1">
      <c r="B155" s="32"/>
      <c r="C155" s="145" t="s">
        <v>509</v>
      </c>
      <c r="D155" s="145" t="s">
        <v>347</v>
      </c>
      <c r="E155" s="146" t="s">
        <v>5076</v>
      </c>
      <c r="F155" s="147" t="s">
        <v>5077</v>
      </c>
      <c r="G155" s="148" t="s">
        <v>350</v>
      </c>
      <c r="H155" s="149">
        <v>5</v>
      </c>
      <c r="I155" s="150"/>
      <c r="J155" s="149">
        <f t="shared" si="10"/>
        <v>0</v>
      </c>
      <c r="K155" s="151"/>
      <c r="L155" s="32"/>
      <c r="M155" s="152" t="s">
        <v>1</v>
      </c>
      <c r="N155" s="153" t="s">
        <v>42</v>
      </c>
      <c r="P155" s="154">
        <f t="shared" si="11"/>
        <v>0</v>
      </c>
      <c r="Q155" s="154">
        <v>0.46166000000000001</v>
      </c>
      <c r="R155" s="154">
        <f t="shared" si="12"/>
        <v>2.3083</v>
      </c>
      <c r="S155" s="154">
        <v>0</v>
      </c>
      <c r="T155" s="155">
        <f t="shared" si="13"/>
        <v>0</v>
      </c>
      <c r="AR155" s="156" t="s">
        <v>351</v>
      </c>
      <c r="AT155" s="156" t="s">
        <v>347</v>
      </c>
      <c r="AU155" s="156" t="s">
        <v>98</v>
      </c>
      <c r="AY155" s="17" t="s">
        <v>345</v>
      </c>
      <c r="BE155" s="157">
        <f t="shared" si="14"/>
        <v>0</v>
      </c>
      <c r="BF155" s="157">
        <f t="shared" si="15"/>
        <v>0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7" t="s">
        <v>98</v>
      </c>
      <c r="BK155" s="158">
        <f t="shared" si="19"/>
        <v>0</v>
      </c>
      <c r="BL155" s="17" t="s">
        <v>351</v>
      </c>
      <c r="BM155" s="156" t="s">
        <v>677</v>
      </c>
    </row>
    <row r="156" spans="2:65" s="1" customFormat="1" ht="24.2" customHeight="1">
      <c r="B156" s="32"/>
      <c r="C156" s="145" t="s">
        <v>513</v>
      </c>
      <c r="D156" s="145" t="s">
        <v>347</v>
      </c>
      <c r="E156" s="146" t="s">
        <v>5078</v>
      </c>
      <c r="F156" s="147" t="s">
        <v>5079</v>
      </c>
      <c r="G156" s="148" t="s">
        <v>350</v>
      </c>
      <c r="H156" s="149">
        <v>2.4500000000000002</v>
      </c>
      <c r="I156" s="150"/>
      <c r="J156" s="149">
        <f t="shared" si="10"/>
        <v>0</v>
      </c>
      <c r="K156" s="151"/>
      <c r="L156" s="32"/>
      <c r="M156" s="152" t="s">
        <v>1</v>
      </c>
      <c r="N156" s="153" t="s">
        <v>42</v>
      </c>
      <c r="P156" s="154">
        <f t="shared" si="11"/>
        <v>0</v>
      </c>
      <c r="Q156" s="154">
        <v>0.27799183673469402</v>
      </c>
      <c r="R156" s="154">
        <f t="shared" si="12"/>
        <v>0.68108000000000035</v>
      </c>
      <c r="S156" s="154">
        <v>0</v>
      </c>
      <c r="T156" s="155">
        <f t="shared" si="13"/>
        <v>0</v>
      </c>
      <c r="AR156" s="156" t="s">
        <v>351</v>
      </c>
      <c r="AT156" s="156" t="s">
        <v>347</v>
      </c>
      <c r="AU156" s="156" t="s">
        <v>98</v>
      </c>
      <c r="AY156" s="17" t="s">
        <v>345</v>
      </c>
      <c r="BE156" s="157">
        <f t="shared" si="14"/>
        <v>0</v>
      </c>
      <c r="BF156" s="157">
        <f t="shared" si="15"/>
        <v>0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7" t="s">
        <v>98</v>
      </c>
      <c r="BK156" s="158">
        <f t="shared" si="19"/>
        <v>0</v>
      </c>
      <c r="BL156" s="17" t="s">
        <v>351</v>
      </c>
      <c r="BM156" s="156" t="s">
        <v>687</v>
      </c>
    </row>
    <row r="157" spans="2:65" s="1" customFormat="1" ht="37.9" customHeight="1">
      <c r="B157" s="32"/>
      <c r="C157" s="145" t="s">
        <v>519</v>
      </c>
      <c r="D157" s="145" t="s">
        <v>347</v>
      </c>
      <c r="E157" s="146" t="s">
        <v>5080</v>
      </c>
      <c r="F157" s="147" t="s">
        <v>5081</v>
      </c>
      <c r="G157" s="148" t="s">
        <v>350</v>
      </c>
      <c r="H157" s="149">
        <v>3.5</v>
      </c>
      <c r="I157" s="150"/>
      <c r="J157" s="149">
        <f t="shared" si="10"/>
        <v>0</v>
      </c>
      <c r="K157" s="151"/>
      <c r="L157" s="32"/>
      <c r="M157" s="152" t="s">
        <v>1</v>
      </c>
      <c r="N157" s="153" t="s">
        <v>42</v>
      </c>
      <c r="P157" s="154">
        <f t="shared" si="11"/>
        <v>0</v>
      </c>
      <c r="Q157" s="154">
        <v>0.20745142857142901</v>
      </c>
      <c r="R157" s="154">
        <f t="shared" si="12"/>
        <v>0.7260800000000015</v>
      </c>
      <c r="S157" s="154">
        <v>0</v>
      </c>
      <c r="T157" s="155">
        <f t="shared" si="13"/>
        <v>0</v>
      </c>
      <c r="AR157" s="156" t="s">
        <v>351</v>
      </c>
      <c r="AT157" s="156" t="s">
        <v>347</v>
      </c>
      <c r="AU157" s="156" t="s">
        <v>98</v>
      </c>
      <c r="AY157" s="17" t="s">
        <v>345</v>
      </c>
      <c r="BE157" s="157">
        <f t="shared" si="14"/>
        <v>0</v>
      </c>
      <c r="BF157" s="157">
        <f t="shared" si="15"/>
        <v>0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7" t="s">
        <v>98</v>
      </c>
      <c r="BK157" s="158">
        <f t="shared" si="19"/>
        <v>0</v>
      </c>
      <c r="BL157" s="17" t="s">
        <v>351</v>
      </c>
      <c r="BM157" s="156" t="s">
        <v>699</v>
      </c>
    </row>
    <row r="158" spans="2:65" s="1" customFormat="1" ht="44.25" customHeight="1">
      <c r="B158" s="32"/>
      <c r="C158" s="145" t="s">
        <v>525</v>
      </c>
      <c r="D158" s="145" t="s">
        <v>347</v>
      </c>
      <c r="E158" s="146" t="s">
        <v>5082</v>
      </c>
      <c r="F158" s="147" t="s">
        <v>5083</v>
      </c>
      <c r="G158" s="148" t="s">
        <v>350</v>
      </c>
      <c r="H158" s="149">
        <v>131.12</v>
      </c>
      <c r="I158" s="150"/>
      <c r="J158" s="149">
        <f t="shared" si="10"/>
        <v>0</v>
      </c>
      <c r="K158" s="151"/>
      <c r="L158" s="32"/>
      <c r="M158" s="152" t="s">
        <v>1</v>
      </c>
      <c r="N158" s="153" t="s">
        <v>42</v>
      </c>
      <c r="P158" s="154">
        <f t="shared" si="11"/>
        <v>0</v>
      </c>
      <c r="Q158" s="154">
        <v>9.2499999999999999E-2</v>
      </c>
      <c r="R158" s="154">
        <f t="shared" si="12"/>
        <v>12.1286</v>
      </c>
      <c r="S158" s="154">
        <v>0</v>
      </c>
      <c r="T158" s="155">
        <f t="shared" si="13"/>
        <v>0</v>
      </c>
      <c r="AR158" s="156" t="s">
        <v>351</v>
      </c>
      <c r="AT158" s="156" t="s">
        <v>347</v>
      </c>
      <c r="AU158" s="156" t="s">
        <v>98</v>
      </c>
      <c r="AY158" s="17" t="s">
        <v>345</v>
      </c>
      <c r="BE158" s="157">
        <f t="shared" si="14"/>
        <v>0</v>
      </c>
      <c r="BF158" s="157">
        <f t="shared" si="15"/>
        <v>0</v>
      </c>
      <c r="BG158" s="157">
        <f t="shared" si="16"/>
        <v>0</v>
      </c>
      <c r="BH158" s="157">
        <f t="shared" si="17"/>
        <v>0</v>
      </c>
      <c r="BI158" s="157">
        <f t="shared" si="18"/>
        <v>0</v>
      </c>
      <c r="BJ158" s="17" t="s">
        <v>98</v>
      </c>
      <c r="BK158" s="158">
        <f t="shared" si="19"/>
        <v>0</v>
      </c>
      <c r="BL158" s="17" t="s">
        <v>351</v>
      </c>
      <c r="BM158" s="156" t="s">
        <v>711</v>
      </c>
    </row>
    <row r="159" spans="2:65" s="1" customFormat="1" ht="21.75" customHeight="1">
      <c r="B159" s="32"/>
      <c r="C159" s="187" t="s">
        <v>530</v>
      </c>
      <c r="D159" s="187" t="s">
        <v>641</v>
      </c>
      <c r="E159" s="188" t="s">
        <v>5084</v>
      </c>
      <c r="F159" s="189" t="s">
        <v>5085</v>
      </c>
      <c r="G159" s="190" t="s">
        <v>350</v>
      </c>
      <c r="H159" s="191">
        <v>133.91999999999999</v>
      </c>
      <c r="I159" s="192"/>
      <c r="J159" s="191">
        <f t="shared" si="10"/>
        <v>0</v>
      </c>
      <c r="K159" s="193"/>
      <c r="L159" s="194"/>
      <c r="M159" s="195" t="s">
        <v>1</v>
      </c>
      <c r="N159" s="196" t="s">
        <v>42</v>
      </c>
      <c r="P159" s="154">
        <f t="shared" si="11"/>
        <v>0</v>
      </c>
      <c r="Q159" s="154">
        <v>0.184</v>
      </c>
      <c r="R159" s="154">
        <f t="shared" si="12"/>
        <v>24.641279999999998</v>
      </c>
      <c r="S159" s="154">
        <v>0</v>
      </c>
      <c r="T159" s="155">
        <f t="shared" si="13"/>
        <v>0</v>
      </c>
      <c r="AR159" s="156" t="s">
        <v>407</v>
      </c>
      <c r="AT159" s="156" t="s">
        <v>641</v>
      </c>
      <c r="AU159" s="156" t="s">
        <v>98</v>
      </c>
      <c r="AY159" s="17" t="s">
        <v>345</v>
      </c>
      <c r="BE159" s="157">
        <f t="shared" si="14"/>
        <v>0</v>
      </c>
      <c r="BF159" s="157">
        <f t="shared" si="15"/>
        <v>0</v>
      </c>
      <c r="BG159" s="157">
        <f t="shared" si="16"/>
        <v>0</v>
      </c>
      <c r="BH159" s="157">
        <f t="shared" si="17"/>
        <v>0</v>
      </c>
      <c r="BI159" s="157">
        <f t="shared" si="18"/>
        <v>0</v>
      </c>
      <c r="BJ159" s="17" t="s">
        <v>98</v>
      </c>
      <c r="BK159" s="158">
        <f t="shared" si="19"/>
        <v>0</v>
      </c>
      <c r="BL159" s="17" t="s">
        <v>351</v>
      </c>
      <c r="BM159" s="156" t="s">
        <v>724</v>
      </c>
    </row>
    <row r="160" spans="2:65" s="1" customFormat="1" ht="24.2" customHeight="1">
      <c r="B160" s="32"/>
      <c r="C160" s="145" t="s">
        <v>535</v>
      </c>
      <c r="D160" s="145" t="s">
        <v>347</v>
      </c>
      <c r="E160" s="146" t="s">
        <v>5086</v>
      </c>
      <c r="F160" s="147" t="s">
        <v>5087</v>
      </c>
      <c r="G160" s="148" t="s">
        <v>350</v>
      </c>
      <c r="H160" s="149">
        <v>4.96</v>
      </c>
      <c r="I160" s="150"/>
      <c r="J160" s="149">
        <f t="shared" si="10"/>
        <v>0</v>
      </c>
      <c r="K160" s="151"/>
      <c r="L160" s="32"/>
      <c r="M160" s="152" t="s">
        <v>1</v>
      </c>
      <c r="N160" s="153" t="s">
        <v>42</v>
      </c>
      <c r="P160" s="154">
        <f t="shared" si="11"/>
        <v>0</v>
      </c>
      <c r="Q160" s="154">
        <v>0.112</v>
      </c>
      <c r="R160" s="154">
        <f t="shared" si="12"/>
        <v>0.55552000000000001</v>
      </c>
      <c r="S160" s="154">
        <v>0</v>
      </c>
      <c r="T160" s="155">
        <f t="shared" si="13"/>
        <v>0</v>
      </c>
      <c r="AR160" s="156" t="s">
        <v>351</v>
      </c>
      <c r="AT160" s="156" t="s">
        <v>347</v>
      </c>
      <c r="AU160" s="156" t="s">
        <v>98</v>
      </c>
      <c r="AY160" s="17" t="s">
        <v>345</v>
      </c>
      <c r="BE160" s="157">
        <f t="shared" si="14"/>
        <v>0</v>
      </c>
      <c r="BF160" s="157">
        <f t="shared" si="15"/>
        <v>0</v>
      </c>
      <c r="BG160" s="157">
        <f t="shared" si="16"/>
        <v>0</v>
      </c>
      <c r="BH160" s="157">
        <f t="shared" si="17"/>
        <v>0</v>
      </c>
      <c r="BI160" s="157">
        <f t="shared" si="18"/>
        <v>0</v>
      </c>
      <c r="BJ160" s="17" t="s">
        <v>98</v>
      </c>
      <c r="BK160" s="158">
        <f t="shared" si="19"/>
        <v>0</v>
      </c>
      <c r="BL160" s="17" t="s">
        <v>351</v>
      </c>
      <c r="BM160" s="156" t="s">
        <v>734</v>
      </c>
    </row>
    <row r="161" spans="2:65" s="1" customFormat="1" ht="24.2" customHeight="1">
      <c r="B161" s="32"/>
      <c r="C161" s="187" t="s">
        <v>540</v>
      </c>
      <c r="D161" s="187" t="s">
        <v>641</v>
      </c>
      <c r="E161" s="188" t="s">
        <v>5088</v>
      </c>
      <c r="F161" s="189" t="s">
        <v>5089</v>
      </c>
      <c r="G161" s="190" t="s">
        <v>350</v>
      </c>
      <c r="H161" s="191">
        <v>1.6</v>
      </c>
      <c r="I161" s="192"/>
      <c r="J161" s="191">
        <f t="shared" si="10"/>
        <v>0</v>
      </c>
      <c r="K161" s="193"/>
      <c r="L161" s="194"/>
      <c r="M161" s="195" t="s">
        <v>1</v>
      </c>
      <c r="N161" s="196" t="s">
        <v>42</v>
      </c>
      <c r="P161" s="154">
        <f t="shared" si="11"/>
        <v>0</v>
      </c>
      <c r="Q161" s="154">
        <v>0.18</v>
      </c>
      <c r="R161" s="154">
        <f t="shared" si="12"/>
        <v>0.28799999999999998</v>
      </c>
      <c r="S161" s="154">
        <v>0</v>
      </c>
      <c r="T161" s="155">
        <f t="shared" si="13"/>
        <v>0</v>
      </c>
      <c r="AR161" s="156" t="s">
        <v>407</v>
      </c>
      <c r="AT161" s="156" t="s">
        <v>641</v>
      </c>
      <c r="AU161" s="156" t="s">
        <v>98</v>
      </c>
      <c r="AY161" s="17" t="s">
        <v>345</v>
      </c>
      <c r="BE161" s="157">
        <f t="shared" si="14"/>
        <v>0</v>
      </c>
      <c r="BF161" s="157">
        <f t="shared" si="15"/>
        <v>0</v>
      </c>
      <c r="BG161" s="157">
        <f t="shared" si="16"/>
        <v>0</v>
      </c>
      <c r="BH161" s="157">
        <f t="shared" si="17"/>
        <v>0</v>
      </c>
      <c r="BI161" s="157">
        <f t="shared" si="18"/>
        <v>0</v>
      </c>
      <c r="BJ161" s="17" t="s">
        <v>98</v>
      </c>
      <c r="BK161" s="158">
        <f t="shared" si="19"/>
        <v>0</v>
      </c>
      <c r="BL161" s="17" t="s">
        <v>351</v>
      </c>
      <c r="BM161" s="156" t="s">
        <v>742</v>
      </c>
    </row>
    <row r="162" spans="2:65" s="1" customFormat="1" ht="24.2" customHeight="1">
      <c r="B162" s="32"/>
      <c r="C162" s="187" t="s">
        <v>544</v>
      </c>
      <c r="D162" s="187" t="s">
        <v>641</v>
      </c>
      <c r="E162" s="188" t="s">
        <v>5090</v>
      </c>
      <c r="F162" s="189" t="s">
        <v>5091</v>
      </c>
      <c r="G162" s="190" t="s">
        <v>350</v>
      </c>
      <c r="H162" s="191">
        <v>3.36</v>
      </c>
      <c r="I162" s="192"/>
      <c r="J162" s="191">
        <f t="shared" si="10"/>
        <v>0</v>
      </c>
      <c r="K162" s="193"/>
      <c r="L162" s="194"/>
      <c r="M162" s="195" t="s">
        <v>1</v>
      </c>
      <c r="N162" s="196" t="s">
        <v>42</v>
      </c>
      <c r="P162" s="154">
        <f t="shared" si="11"/>
        <v>0</v>
      </c>
      <c r="Q162" s="154">
        <v>0.18</v>
      </c>
      <c r="R162" s="154">
        <f t="shared" si="12"/>
        <v>0.6048</v>
      </c>
      <c r="S162" s="154">
        <v>0</v>
      </c>
      <c r="T162" s="155">
        <f t="shared" si="13"/>
        <v>0</v>
      </c>
      <c r="AR162" s="156" t="s">
        <v>407</v>
      </c>
      <c r="AT162" s="156" t="s">
        <v>641</v>
      </c>
      <c r="AU162" s="156" t="s">
        <v>98</v>
      </c>
      <c r="AY162" s="17" t="s">
        <v>345</v>
      </c>
      <c r="BE162" s="157">
        <f t="shared" si="14"/>
        <v>0</v>
      </c>
      <c r="BF162" s="157">
        <f t="shared" si="15"/>
        <v>0</v>
      </c>
      <c r="BG162" s="157">
        <f t="shared" si="16"/>
        <v>0</v>
      </c>
      <c r="BH162" s="157">
        <f t="shared" si="17"/>
        <v>0</v>
      </c>
      <c r="BI162" s="157">
        <f t="shared" si="18"/>
        <v>0</v>
      </c>
      <c r="BJ162" s="17" t="s">
        <v>98</v>
      </c>
      <c r="BK162" s="158">
        <f t="shared" si="19"/>
        <v>0</v>
      </c>
      <c r="BL162" s="17" t="s">
        <v>351</v>
      </c>
      <c r="BM162" s="156" t="s">
        <v>750</v>
      </c>
    </row>
    <row r="163" spans="2:65" s="1" customFormat="1" ht="21.75" customHeight="1">
      <c r="B163" s="32"/>
      <c r="C163" s="145" t="s">
        <v>549</v>
      </c>
      <c r="D163" s="145" t="s">
        <v>347</v>
      </c>
      <c r="E163" s="146" t="s">
        <v>5092</v>
      </c>
      <c r="F163" s="147" t="s">
        <v>5093</v>
      </c>
      <c r="G163" s="148" t="s">
        <v>597</v>
      </c>
      <c r="H163" s="149">
        <v>21.995999999999999</v>
      </c>
      <c r="I163" s="150"/>
      <c r="J163" s="149">
        <f t="shared" si="10"/>
        <v>0</v>
      </c>
      <c r="K163" s="151"/>
      <c r="L163" s="32"/>
      <c r="M163" s="152" t="s">
        <v>1</v>
      </c>
      <c r="N163" s="153" t="s">
        <v>42</v>
      </c>
      <c r="P163" s="154">
        <f t="shared" si="11"/>
        <v>0</v>
      </c>
      <c r="Q163" s="154">
        <v>1.0001818512456801E-5</v>
      </c>
      <c r="R163" s="154">
        <f t="shared" si="12"/>
        <v>2.1999999999999976E-4</v>
      </c>
      <c r="S163" s="154">
        <v>0</v>
      </c>
      <c r="T163" s="155">
        <f t="shared" si="13"/>
        <v>0</v>
      </c>
      <c r="AR163" s="156" t="s">
        <v>351</v>
      </c>
      <c r="AT163" s="156" t="s">
        <v>347</v>
      </c>
      <c r="AU163" s="156" t="s">
        <v>98</v>
      </c>
      <c r="AY163" s="17" t="s">
        <v>345</v>
      </c>
      <c r="BE163" s="157">
        <f t="shared" si="14"/>
        <v>0</v>
      </c>
      <c r="BF163" s="157">
        <f t="shared" si="15"/>
        <v>0</v>
      </c>
      <c r="BG163" s="157">
        <f t="shared" si="16"/>
        <v>0</v>
      </c>
      <c r="BH163" s="157">
        <f t="shared" si="17"/>
        <v>0</v>
      </c>
      <c r="BI163" s="157">
        <f t="shared" si="18"/>
        <v>0</v>
      </c>
      <c r="BJ163" s="17" t="s">
        <v>98</v>
      </c>
      <c r="BK163" s="158">
        <f t="shared" si="19"/>
        <v>0</v>
      </c>
      <c r="BL163" s="17" t="s">
        <v>351</v>
      </c>
      <c r="BM163" s="156" t="s">
        <v>765</v>
      </c>
    </row>
    <row r="164" spans="2:65" s="1" customFormat="1" ht="33" customHeight="1">
      <c r="B164" s="32"/>
      <c r="C164" s="145" t="s">
        <v>554</v>
      </c>
      <c r="D164" s="145" t="s">
        <v>347</v>
      </c>
      <c r="E164" s="146" t="s">
        <v>5094</v>
      </c>
      <c r="F164" s="147" t="s">
        <v>5095</v>
      </c>
      <c r="G164" s="148" t="s">
        <v>597</v>
      </c>
      <c r="H164" s="149">
        <v>7</v>
      </c>
      <c r="I164" s="150"/>
      <c r="J164" s="149">
        <f t="shared" si="10"/>
        <v>0</v>
      </c>
      <c r="K164" s="151"/>
      <c r="L164" s="32"/>
      <c r="M164" s="152" t="s">
        <v>1</v>
      </c>
      <c r="N164" s="153" t="s">
        <v>42</v>
      </c>
      <c r="P164" s="154">
        <f t="shared" si="11"/>
        <v>0</v>
      </c>
      <c r="Q164" s="154">
        <v>2.2399999999999998E-3</v>
      </c>
      <c r="R164" s="154">
        <f t="shared" si="12"/>
        <v>1.5679999999999999E-2</v>
      </c>
      <c r="S164" s="154">
        <v>0</v>
      </c>
      <c r="T164" s="155">
        <f t="shared" si="13"/>
        <v>0</v>
      </c>
      <c r="AR164" s="156" t="s">
        <v>351</v>
      </c>
      <c r="AT164" s="156" t="s">
        <v>347</v>
      </c>
      <c r="AU164" s="156" t="s">
        <v>98</v>
      </c>
      <c r="AY164" s="17" t="s">
        <v>345</v>
      </c>
      <c r="BE164" s="157">
        <f t="shared" si="14"/>
        <v>0</v>
      </c>
      <c r="BF164" s="157">
        <f t="shared" si="15"/>
        <v>0</v>
      </c>
      <c r="BG164" s="157">
        <f t="shared" si="16"/>
        <v>0</v>
      </c>
      <c r="BH164" s="157">
        <f t="shared" si="17"/>
        <v>0</v>
      </c>
      <c r="BI164" s="157">
        <f t="shared" si="18"/>
        <v>0</v>
      </c>
      <c r="BJ164" s="17" t="s">
        <v>98</v>
      </c>
      <c r="BK164" s="158">
        <f t="shared" si="19"/>
        <v>0</v>
      </c>
      <c r="BL164" s="17" t="s">
        <v>351</v>
      </c>
      <c r="BM164" s="156" t="s">
        <v>777</v>
      </c>
    </row>
    <row r="165" spans="2:65" s="11" customFormat="1" ht="22.9" customHeight="1">
      <c r="B165" s="133"/>
      <c r="D165" s="134" t="s">
        <v>75</v>
      </c>
      <c r="E165" s="143" t="s">
        <v>417</v>
      </c>
      <c r="F165" s="143" t="s">
        <v>3395</v>
      </c>
      <c r="I165" s="136"/>
      <c r="J165" s="144">
        <f>BK165</f>
        <v>0</v>
      </c>
      <c r="L165" s="133"/>
      <c r="M165" s="138"/>
      <c r="P165" s="139">
        <f>SUM(P166:P189)</f>
        <v>0</v>
      </c>
      <c r="R165" s="139">
        <f>SUM(R166:R189)</f>
        <v>26.111240000000013</v>
      </c>
      <c r="T165" s="140">
        <f>SUM(T166:T189)</f>
        <v>0</v>
      </c>
      <c r="AR165" s="134" t="s">
        <v>84</v>
      </c>
      <c r="AT165" s="141" t="s">
        <v>75</v>
      </c>
      <c r="AU165" s="141" t="s">
        <v>84</v>
      </c>
      <c r="AY165" s="134" t="s">
        <v>345</v>
      </c>
      <c r="BK165" s="142">
        <f>SUM(BK166:BK189)</f>
        <v>0</v>
      </c>
    </row>
    <row r="166" spans="2:65" s="1" customFormat="1" ht="33" customHeight="1">
      <c r="B166" s="32"/>
      <c r="C166" s="145" t="s">
        <v>567</v>
      </c>
      <c r="D166" s="145" t="s">
        <v>347</v>
      </c>
      <c r="E166" s="146" t="s">
        <v>5096</v>
      </c>
      <c r="F166" s="147" t="s">
        <v>5097</v>
      </c>
      <c r="G166" s="148" t="s">
        <v>597</v>
      </c>
      <c r="H166" s="149">
        <v>7</v>
      </c>
      <c r="I166" s="150"/>
      <c r="J166" s="149">
        <f t="shared" ref="J166:J189" si="20">ROUND(I166*H166,3)</f>
        <v>0</v>
      </c>
      <c r="K166" s="151"/>
      <c r="L166" s="32"/>
      <c r="M166" s="152" t="s">
        <v>1</v>
      </c>
      <c r="N166" s="153" t="s">
        <v>42</v>
      </c>
      <c r="P166" s="154">
        <f t="shared" ref="P166:P189" si="21">O166*H166</f>
        <v>0</v>
      </c>
      <c r="Q166" s="154">
        <v>0.15112999999999999</v>
      </c>
      <c r="R166" s="154">
        <f t="shared" ref="R166:R189" si="22">Q166*H166</f>
        <v>1.0579099999999999</v>
      </c>
      <c r="S166" s="154">
        <v>0</v>
      </c>
      <c r="T166" s="155">
        <f t="shared" ref="T166:T189" si="23">S166*H166</f>
        <v>0</v>
      </c>
      <c r="AR166" s="156" t="s">
        <v>351</v>
      </c>
      <c r="AT166" s="156" t="s">
        <v>347</v>
      </c>
      <c r="AU166" s="156" t="s">
        <v>98</v>
      </c>
      <c r="AY166" s="17" t="s">
        <v>345</v>
      </c>
      <c r="BE166" s="157">
        <f t="shared" ref="BE166:BE189" si="24">IF(N166="základná",J166,0)</f>
        <v>0</v>
      </c>
      <c r="BF166" s="157">
        <f t="shared" ref="BF166:BF189" si="25">IF(N166="znížená",J166,0)</f>
        <v>0</v>
      </c>
      <c r="BG166" s="157">
        <f t="shared" ref="BG166:BG189" si="26">IF(N166="zákl. prenesená",J166,0)</f>
        <v>0</v>
      </c>
      <c r="BH166" s="157">
        <f t="shared" ref="BH166:BH189" si="27">IF(N166="zníž. prenesená",J166,0)</f>
        <v>0</v>
      </c>
      <c r="BI166" s="157">
        <f t="shared" ref="BI166:BI189" si="28">IF(N166="nulová",J166,0)</f>
        <v>0</v>
      </c>
      <c r="BJ166" s="17" t="s">
        <v>98</v>
      </c>
      <c r="BK166" s="158">
        <f t="shared" ref="BK166:BK189" si="29">ROUND(I166*H166,3)</f>
        <v>0</v>
      </c>
      <c r="BL166" s="17" t="s">
        <v>351</v>
      </c>
      <c r="BM166" s="156" t="s">
        <v>788</v>
      </c>
    </row>
    <row r="167" spans="2:65" s="1" customFormat="1" ht="24.2" customHeight="1">
      <c r="B167" s="32"/>
      <c r="C167" s="187" t="s">
        <v>579</v>
      </c>
      <c r="D167" s="187" t="s">
        <v>641</v>
      </c>
      <c r="E167" s="188" t="s">
        <v>5098</v>
      </c>
      <c r="F167" s="189" t="s">
        <v>5099</v>
      </c>
      <c r="G167" s="190" t="s">
        <v>623</v>
      </c>
      <c r="H167" s="191">
        <v>7</v>
      </c>
      <c r="I167" s="192"/>
      <c r="J167" s="191">
        <f t="shared" si="20"/>
        <v>0</v>
      </c>
      <c r="K167" s="193"/>
      <c r="L167" s="194"/>
      <c r="M167" s="195" t="s">
        <v>1</v>
      </c>
      <c r="N167" s="196" t="s">
        <v>42</v>
      </c>
      <c r="P167" s="154">
        <f t="shared" si="21"/>
        <v>0</v>
      </c>
      <c r="Q167" s="154">
        <v>4.8000000000000001E-2</v>
      </c>
      <c r="R167" s="154">
        <f t="shared" si="22"/>
        <v>0.33600000000000002</v>
      </c>
      <c r="S167" s="154">
        <v>0</v>
      </c>
      <c r="T167" s="155">
        <f t="shared" si="23"/>
        <v>0</v>
      </c>
      <c r="AR167" s="156" t="s">
        <v>407</v>
      </c>
      <c r="AT167" s="156" t="s">
        <v>641</v>
      </c>
      <c r="AU167" s="156" t="s">
        <v>98</v>
      </c>
      <c r="AY167" s="17" t="s">
        <v>345</v>
      </c>
      <c r="BE167" s="157">
        <f t="shared" si="24"/>
        <v>0</v>
      </c>
      <c r="BF167" s="157">
        <f t="shared" si="25"/>
        <v>0</v>
      </c>
      <c r="BG167" s="157">
        <f t="shared" si="26"/>
        <v>0</v>
      </c>
      <c r="BH167" s="157">
        <f t="shared" si="27"/>
        <v>0</v>
      </c>
      <c r="BI167" s="157">
        <f t="shared" si="28"/>
        <v>0</v>
      </c>
      <c r="BJ167" s="17" t="s">
        <v>98</v>
      </c>
      <c r="BK167" s="158">
        <f t="shared" si="29"/>
        <v>0</v>
      </c>
      <c r="BL167" s="17" t="s">
        <v>351</v>
      </c>
      <c r="BM167" s="156" t="s">
        <v>797</v>
      </c>
    </row>
    <row r="168" spans="2:65" s="1" customFormat="1" ht="37.9" customHeight="1">
      <c r="B168" s="32"/>
      <c r="C168" s="145" t="s">
        <v>584</v>
      </c>
      <c r="D168" s="145" t="s">
        <v>347</v>
      </c>
      <c r="E168" s="146" t="s">
        <v>5100</v>
      </c>
      <c r="F168" s="147" t="s">
        <v>5101</v>
      </c>
      <c r="G168" s="148" t="s">
        <v>597</v>
      </c>
      <c r="H168" s="149">
        <v>98.4</v>
      </c>
      <c r="I168" s="150"/>
      <c r="J168" s="149">
        <f t="shared" si="20"/>
        <v>0</v>
      </c>
      <c r="K168" s="151"/>
      <c r="L168" s="32"/>
      <c r="M168" s="152" t="s">
        <v>1</v>
      </c>
      <c r="N168" s="153" t="s">
        <v>42</v>
      </c>
      <c r="P168" s="154">
        <f t="shared" si="21"/>
        <v>0</v>
      </c>
      <c r="Q168" s="154">
        <v>9.8529979674796694E-2</v>
      </c>
      <c r="R168" s="154">
        <f t="shared" si="22"/>
        <v>9.6953499999999959</v>
      </c>
      <c r="S168" s="154">
        <v>0</v>
      </c>
      <c r="T168" s="155">
        <f t="shared" si="23"/>
        <v>0</v>
      </c>
      <c r="AR168" s="156" t="s">
        <v>351</v>
      </c>
      <c r="AT168" s="156" t="s">
        <v>347</v>
      </c>
      <c r="AU168" s="156" t="s">
        <v>98</v>
      </c>
      <c r="AY168" s="17" t="s">
        <v>345</v>
      </c>
      <c r="BE168" s="157">
        <f t="shared" si="24"/>
        <v>0</v>
      </c>
      <c r="BF168" s="157">
        <f t="shared" si="25"/>
        <v>0</v>
      </c>
      <c r="BG168" s="157">
        <f t="shared" si="26"/>
        <v>0</v>
      </c>
      <c r="BH168" s="157">
        <f t="shared" si="27"/>
        <v>0</v>
      </c>
      <c r="BI168" s="157">
        <f t="shared" si="28"/>
        <v>0</v>
      </c>
      <c r="BJ168" s="17" t="s">
        <v>98</v>
      </c>
      <c r="BK168" s="158">
        <f t="shared" si="29"/>
        <v>0</v>
      </c>
      <c r="BL168" s="17" t="s">
        <v>351</v>
      </c>
      <c r="BM168" s="156" t="s">
        <v>811</v>
      </c>
    </row>
    <row r="169" spans="2:65" s="1" customFormat="1" ht="21.75" customHeight="1">
      <c r="B169" s="32"/>
      <c r="C169" s="187" t="s">
        <v>594</v>
      </c>
      <c r="D169" s="187" t="s">
        <v>641</v>
      </c>
      <c r="E169" s="188" t="s">
        <v>1326</v>
      </c>
      <c r="F169" s="189" t="s">
        <v>1327</v>
      </c>
      <c r="G169" s="190" t="s">
        <v>623</v>
      </c>
      <c r="H169" s="191">
        <v>105</v>
      </c>
      <c r="I169" s="192"/>
      <c r="J169" s="191">
        <f t="shared" si="20"/>
        <v>0</v>
      </c>
      <c r="K169" s="193"/>
      <c r="L169" s="194"/>
      <c r="M169" s="195" t="s">
        <v>1</v>
      </c>
      <c r="N169" s="196" t="s">
        <v>42</v>
      </c>
      <c r="P169" s="154">
        <f t="shared" si="21"/>
        <v>0</v>
      </c>
      <c r="Q169" s="154">
        <v>2.3E-2</v>
      </c>
      <c r="R169" s="154">
        <f t="shared" si="22"/>
        <v>2.415</v>
      </c>
      <c r="S169" s="154">
        <v>0</v>
      </c>
      <c r="T169" s="155">
        <f t="shared" si="23"/>
        <v>0</v>
      </c>
      <c r="AR169" s="156" t="s">
        <v>407</v>
      </c>
      <c r="AT169" s="156" t="s">
        <v>641</v>
      </c>
      <c r="AU169" s="156" t="s">
        <v>98</v>
      </c>
      <c r="AY169" s="17" t="s">
        <v>345</v>
      </c>
      <c r="BE169" s="157">
        <f t="shared" si="24"/>
        <v>0</v>
      </c>
      <c r="BF169" s="157">
        <f t="shared" si="25"/>
        <v>0</v>
      </c>
      <c r="BG169" s="157">
        <f t="shared" si="26"/>
        <v>0</v>
      </c>
      <c r="BH169" s="157">
        <f t="shared" si="27"/>
        <v>0</v>
      </c>
      <c r="BI169" s="157">
        <f t="shared" si="28"/>
        <v>0</v>
      </c>
      <c r="BJ169" s="17" t="s">
        <v>98</v>
      </c>
      <c r="BK169" s="158">
        <f t="shared" si="29"/>
        <v>0</v>
      </c>
      <c r="BL169" s="17" t="s">
        <v>351</v>
      </c>
      <c r="BM169" s="156" t="s">
        <v>821</v>
      </c>
    </row>
    <row r="170" spans="2:65" s="1" customFormat="1" ht="24.2" customHeight="1">
      <c r="B170" s="32"/>
      <c r="C170" s="145" t="s">
        <v>601</v>
      </c>
      <c r="D170" s="145" t="s">
        <v>347</v>
      </c>
      <c r="E170" s="146" t="s">
        <v>5102</v>
      </c>
      <c r="F170" s="147" t="s">
        <v>5103</v>
      </c>
      <c r="G170" s="148" t="s">
        <v>597</v>
      </c>
      <c r="H170" s="149">
        <v>7</v>
      </c>
      <c r="I170" s="150"/>
      <c r="J170" s="149">
        <f t="shared" si="20"/>
        <v>0</v>
      </c>
      <c r="K170" s="151"/>
      <c r="L170" s="32"/>
      <c r="M170" s="152" t="s">
        <v>1</v>
      </c>
      <c r="N170" s="153" t="s">
        <v>42</v>
      </c>
      <c r="P170" s="154">
        <f t="shared" si="21"/>
        <v>0</v>
      </c>
      <c r="Q170" s="154">
        <v>0</v>
      </c>
      <c r="R170" s="154">
        <f t="shared" si="22"/>
        <v>0</v>
      </c>
      <c r="S170" s="154">
        <v>0</v>
      </c>
      <c r="T170" s="155">
        <f t="shared" si="23"/>
        <v>0</v>
      </c>
      <c r="AR170" s="156" t="s">
        <v>351</v>
      </c>
      <c r="AT170" s="156" t="s">
        <v>347</v>
      </c>
      <c r="AU170" s="156" t="s">
        <v>98</v>
      </c>
      <c r="AY170" s="17" t="s">
        <v>345</v>
      </c>
      <c r="BE170" s="157">
        <f t="shared" si="24"/>
        <v>0</v>
      </c>
      <c r="BF170" s="157">
        <f t="shared" si="25"/>
        <v>0</v>
      </c>
      <c r="BG170" s="157">
        <f t="shared" si="26"/>
        <v>0</v>
      </c>
      <c r="BH170" s="157">
        <f t="shared" si="27"/>
        <v>0</v>
      </c>
      <c r="BI170" s="157">
        <f t="shared" si="28"/>
        <v>0</v>
      </c>
      <c r="BJ170" s="17" t="s">
        <v>98</v>
      </c>
      <c r="BK170" s="158">
        <f t="shared" si="29"/>
        <v>0</v>
      </c>
      <c r="BL170" s="17" t="s">
        <v>351</v>
      </c>
      <c r="BM170" s="156" t="s">
        <v>830</v>
      </c>
    </row>
    <row r="171" spans="2:65" s="1" customFormat="1" ht="24.2" customHeight="1">
      <c r="B171" s="32"/>
      <c r="C171" s="145" t="s">
        <v>615</v>
      </c>
      <c r="D171" s="145" t="s">
        <v>347</v>
      </c>
      <c r="E171" s="146" t="s">
        <v>5104</v>
      </c>
      <c r="F171" s="147" t="s">
        <v>5105</v>
      </c>
      <c r="G171" s="148" t="s">
        <v>597</v>
      </c>
      <c r="H171" s="149">
        <v>7</v>
      </c>
      <c r="I171" s="150"/>
      <c r="J171" s="149">
        <f t="shared" si="20"/>
        <v>0</v>
      </c>
      <c r="K171" s="151"/>
      <c r="L171" s="32"/>
      <c r="M171" s="152" t="s">
        <v>1</v>
      </c>
      <c r="N171" s="153" t="s">
        <v>42</v>
      </c>
      <c r="P171" s="154">
        <f t="shared" si="21"/>
        <v>0</v>
      </c>
      <c r="Q171" s="154">
        <v>0</v>
      </c>
      <c r="R171" s="154">
        <f t="shared" si="22"/>
        <v>0</v>
      </c>
      <c r="S171" s="154">
        <v>0</v>
      </c>
      <c r="T171" s="155">
        <f t="shared" si="23"/>
        <v>0</v>
      </c>
      <c r="AR171" s="156" t="s">
        <v>351</v>
      </c>
      <c r="AT171" s="156" t="s">
        <v>347</v>
      </c>
      <c r="AU171" s="156" t="s">
        <v>98</v>
      </c>
      <c r="AY171" s="17" t="s">
        <v>345</v>
      </c>
      <c r="BE171" s="157">
        <f t="shared" si="24"/>
        <v>0</v>
      </c>
      <c r="BF171" s="157">
        <f t="shared" si="25"/>
        <v>0</v>
      </c>
      <c r="BG171" s="157">
        <f t="shared" si="26"/>
        <v>0</v>
      </c>
      <c r="BH171" s="157">
        <f t="shared" si="27"/>
        <v>0</v>
      </c>
      <c r="BI171" s="157">
        <f t="shared" si="28"/>
        <v>0</v>
      </c>
      <c r="BJ171" s="17" t="s">
        <v>98</v>
      </c>
      <c r="BK171" s="158">
        <f t="shared" si="29"/>
        <v>0</v>
      </c>
      <c r="BL171" s="17" t="s">
        <v>351</v>
      </c>
      <c r="BM171" s="156" t="s">
        <v>838</v>
      </c>
    </row>
    <row r="172" spans="2:65" s="1" customFormat="1" ht="24.2" customHeight="1">
      <c r="B172" s="32"/>
      <c r="C172" s="145" t="s">
        <v>620</v>
      </c>
      <c r="D172" s="145" t="s">
        <v>347</v>
      </c>
      <c r="E172" s="146" t="s">
        <v>5106</v>
      </c>
      <c r="F172" s="147" t="s">
        <v>5107</v>
      </c>
      <c r="G172" s="148" t="s">
        <v>597</v>
      </c>
      <c r="H172" s="149">
        <v>36.29</v>
      </c>
      <c r="I172" s="150"/>
      <c r="J172" s="149">
        <f t="shared" si="20"/>
        <v>0</v>
      </c>
      <c r="K172" s="151"/>
      <c r="L172" s="32"/>
      <c r="M172" s="152" t="s">
        <v>1</v>
      </c>
      <c r="N172" s="153" t="s">
        <v>42</v>
      </c>
      <c r="P172" s="154">
        <f t="shared" si="21"/>
        <v>0</v>
      </c>
      <c r="Q172" s="154">
        <v>0.11742987048773799</v>
      </c>
      <c r="R172" s="154">
        <f t="shared" si="22"/>
        <v>4.261530000000012</v>
      </c>
      <c r="S172" s="154">
        <v>0</v>
      </c>
      <c r="T172" s="155">
        <f t="shared" si="23"/>
        <v>0</v>
      </c>
      <c r="AR172" s="156" t="s">
        <v>351</v>
      </c>
      <c r="AT172" s="156" t="s">
        <v>347</v>
      </c>
      <c r="AU172" s="156" t="s">
        <v>98</v>
      </c>
      <c r="AY172" s="17" t="s">
        <v>345</v>
      </c>
      <c r="BE172" s="157">
        <f t="shared" si="24"/>
        <v>0</v>
      </c>
      <c r="BF172" s="157">
        <f t="shared" si="25"/>
        <v>0</v>
      </c>
      <c r="BG172" s="157">
        <f t="shared" si="26"/>
        <v>0</v>
      </c>
      <c r="BH172" s="157">
        <f t="shared" si="27"/>
        <v>0</v>
      </c>
      <c r="BI172" s="157">
        <f t="shared" si="28"/>
        <v>0</v>
      </c>
      <c r="BJ172" s="17" t="s">
        <v>98</v>
      </c>
      <c r="BK172" s="158">
        <f t="shared" si="29"/>
        <v>0</v>
      </c>
      <c r="BL172" s="17" t="s">
        <v>351</v>
      </c>
      <c r="BM172" s="156" t="s">
        <v>880</v>
      </c>
    </row>
    <row r="173" spans="2:65" s="1" customFormat="1" ht="16.5" customHeight="1">
      <c r="B173" s="32"/>
      <c r="C173" s="187" t="s">
        <v>628</v>
      </c>
      <c r="D173" s="187" t="s">
        <v>641</v>
      </c>
      <c r="E173" s="188" t="s">
        <v>5108</v>
      </c>
      <c r="F173" s="189" t="s">
        <v>5109</v>
      </c>
      <c r="G173" s="190" t="s">
        <v>623</v>
      </c>
      <c r="H173" s="191">
        <v>150</v>
      </c>
      <c r="I173" s="192"/>
      <c r="J173" s="191">
        <f t="shared" si="20"/>
        <v>0</v>
      </c>
      <c r="K173" s="193"/>
      <c r="L173" s="194"/>
      <c r="M173" s="195" t="s">
        <v>1</v>
      </c>
      <c r="N173" s="196" t="s">
        <v>42</v>
      </c>
      <c r="P173" s="154">
        <f t="shared" si="21"/>
        <v>0</v>
      </c>
      <c r="Q173" s="154">
        <v>3.1E-2</v>
      </c>
      <c r="R173" s="154">
        <f t="shared" si="22"/>
        <v>4.6500000000000004</v>
      </c>
      <c r="S173" s="154">
        <v>0</v>
      </c>
      <c r="T173" s="155">
        <f t="shared" si="23"/>
        <v>0</v>
      </c>
      <c r="AR173" s="156" t="s">
        <v>407</v>
      </c>
      <c r="AT173" s="156" t="s">
        <v>641</v>
      </c>
      <c r="AU173" s="156" t="s">
        <v>98</v>
      </c>
      <c r="AY173" s="17" t="s">
        <v>345</v>
      </c>
      <c r="BE173" s="157">
        <f t="shared" si="24"/>
        <v>0</v>
      </c>
      <c r="BF173" s="157">
        <f t="shared" si="25"/>
        <v>0</v>
      </c>
      <c r="BG173" s="157">
        <f t="shared" si="26"/>
        <v>0</v>
      </c>
      <c r="BH173" s="157">
        <f t="shared" si="27"/>
        <v>0</v>
      </c>
      <c r="BI173" s="157">
        <f t="shared" si="28"/>
        <v>0</v>
      </c>
      <c r="BJ173" s="17" t="s">
        <v>98</v>
      </c>
      <c r="BK173" s="158">
        <f t="shared" si="29"/>
        <v>0</v>
      </c>
      <c r="BL173" s="17" t="s">
        <v>351</v>
      </c>
      <c r="BM173" s="156" t="s">
        <v>890</v>
      </c>
    </row>
    <row r="174" spans="2:65" s="1" customFormat="1" ht="37.9" customHeight="1">
      <c r="B174" s="32"/>
      <c r="C174" s="145" t="s">
        <v>640</v>
      </c>
      <c r="D174" s="145" t="s">
        <v>347</v>
      </c>
      <c r="E174" s="146" t="s">
        <v>5110</v>
      </c>
      <c r="F174" s="147" t="s">
        <v>5111</v>
      </c>
      <c r="G174" s="148" t="s">
        <v>597</v>
      </c>
      <c r="H174" s="149">
        <v>5</v>
      </c>
      <c r="I174" s="150"/>
      <c r="J174" s="149">
        <f t="shared" si="20"/>
        <v>0</v>
      </c>
      <c r="K174" s="151"/>
      <c r="L174" s="32"/>
      <c r="M174" s="152" t="s">
        <v>1</v>
      </c>
      <c r="N174" s="153" t="s">
        <v>42</v>
      </c>
      <c r="P174" s="154">
        <f t="shared" si="21"/>
        <v>0</v>
      </c>
      <c r="Q174" s="154">
        <v>0.19331999999999999</v>
      </c>
      <c r="R174" s="154">
        <f t="shared" si="22"/>
        <v>0.9665999999999999</v>
      </c>
      <c r="S174" s="154">
        <v>0</v>
      </c>
      <c r="T174" s="155">
        <f t="shared" si="23"/>
        <v>0</v>
      </c>
      <c r="AR174" s="156" t="s">
        <v>351</v>
      </c>
      <c r="AT174" s="156" t="s">
        <v>347</v>
      </c>
      <c r="AU174" s="156" t="s">
        <v>98</v>
      </c>
      <c r="AY174" s="17" t="s">
        <v>345</v>
      </c>
      <c r="BE174" s="157">
        <f t="shared" si="24"/>
        <v>0</v>
      </c>
      <c r="BF174" s="157">
        <f t="shared" si="25"/>
        <v>0</v>
      </c>
      <c r="BG174" s="157">
        <f t="shared" si="26"/>
        <v>0</v>
      </c>
      <c r="BH174" s="157">
        <f t="shared" si="27"/>
        <v>0</v>
      </c>
      <c r="BI174" s="157">
        <f t="shared" si="28"/>
        <v>0</v>
      </c>
      <c r="BJ174" s="17" t="s">
        <v>98</v>
      </c>
      <c r="BK174" s="158">
        <f t="shared" si="29"/>
        <v>0</v>
      </c>
      <c r="BL174" s="17" t="s">
        <v>351</v>
      </c>
      <c r="BM174" s="156" t="s">
        <v>900</v>
      </c>
    </row>
    <row r="175" spans="2:65" s="1" customFormat="1" ht="37.9" customHeight="1">
      <c r="B175" s="32"/>
      <c r="C175" s="187" t="s">
        <v>647</v>
      </c>
      <c r="D175" s="187" t="s">
        <v>641</v>
      </c>
      <c r="E175" s="188" t="s">
        <v>5112</v>
      </c>
      <c r="F175" s="189" t="s">
        <v>5113</v>
      </c>
      <c r="G175" s="190" t="s">
        <v>623</v>
      </c>
      <c r="H175" s="191">
        <v>5</v>
      </c>
      <c r="I175" s="192"/>
      <c r="J175" s="191">
        <f t="shared" si="20"/>
        <v>0</v>
      </c>
      <c r="K175" s="193"/>
      <c r="L175" s="194"/>
      <c r="M175" s="195" t="s">
        <v>1</v>
      </c>
      <c r="N175" s="196" t="s">
        <v>42</v>
      </c>
      <c r="P175" s="154">
        <f t="shared" si="21"/>
        <v>0</v>
      </c>
      <c r="Q175" s="154">
        <v>1.4999999999999999E-2</v>
      </c>
      <c r="R175" s="154">
        <f t="shared" si="22"/>
        <v>7.4999999999999997E-2</v>
      </c>
      <c r="S175" s="154">
        <v>0</v>
      </c>
      <c r="T175" s="155">
        <f t="shared" si="23"/>
        <v>0</v>
      </c>
      <c r="AR175" s="156" t="s">
        <v>407</v>
      </c>
      <c r="AT175" s="156" t="s">
        <v>641</v>
      </c>
      <c r="AU175" s="156" t="s">
        <v>98</v>
      </c>
      <c r="AY175" s="17" t="s">
        <v>345</v>
      </c>
      <c r="BE175" s="157">
        <f t="shared" si="24"/>
        <v>0</v>
      </c>
      <c r="BF175" s="157">
        <f t="shared" si="25"/>
        <v>0</v>
      </c>
      <c r="BG175" s="157">
        <f t="shared" si="26"/>
        <v>0</v>
      </c>
      <c r="BH175" s="157">
        <f t="shared" si="27"/>
        <v>0</v>
      </c>
      <c r="BI175" s="157">
        <f t="shared" si="28"/>
        <v>0</v>
      </c>
      <c r="BJ175" s="17" t="s">
        <v>98</v>
      </c>
      <c r="BK175" s="158">
        <f t="shared" si="29"/>
        <v>0</v>
      </c>
      <c r="BL175" s="17" t="s">
        <v>351</v>
      </c>
      <c r="BM175" s="156" t="s">
        <v>908</v>
      </c>
    </row>
    <row r="176" spans="2:65" s="1" customFormat="1" ht="24.2" customHeight="1">
      <c r="B176" s="32"/>
      <c r="C176" s="187" t="s">
        <v>652</v>
      </c>
      <c r="D176" s="187" t="s">
        <v>641</v>
      </c>
      <c r="E176" s="188" t="s">
        <v>5114</v>
      </c>
      <c r="F176" s="189" t="s">
        <v>5115</v>
      </c>
      <c r="G176" s="190" t="s">
        <v>623</v>
      </c>
      <c r="H176" s="191">
        <v>2</v>
      </c>
      <c r="I176" s="192"/>
      <c r="J176" s="191">
        <f t="shared" si="20"/>
        <v>0</v>
      </c>
      <c r="K176" s="193"/>
      <c r="L176" s="194"/>
      <c r="M176" s="195" t="s">
        <v>1</v>
      </c>
      <c r="N176" s="196" t="s">
        <v>42</v>
      </c>
      <c r="P176" s="154">
        <f t="shared" si="21"/>
        <v>0</v>
      </c>
      <c r="Q176" s="154">
        <v>4.0000000000000002E-4</v>
      </c>
      <c r="R176" s="154">
        <f t="shared" si="22"/>
        <v>8.0000000000000004E-4</v>
      </c>
      <c r="S176" s="154">
        <v>0</v>
      </c>
      <c r="T176" s="155">
        <f t="shared" si="23"/>
        <v>0</v>
      </c>
      <c r="AR176" s="156" t="s">
        <v>407</v>
      </c>
      <c r="AT176" s="156" t="s">
        <v>641</v>
      </c>
      <c r="AU176" s="156" t="s">
        <v>98</v>
      </c>
      <c r="AY176" s="17" t="s">
        <v>345</v>
      </c>
      <c r="BE176" s="157">
        <f t="shared" si="24"/>
        <v>0</v>
      </c>
      <c r="BF176" s="157">
        <f t="shared" si="25"/>
        <v>0</v>
      </c>
      <c r="BG176" s="157">
        <f t="shared" si="26"/>
        <v>0</v>
      </c>
      <c r="BH176" s="157">
        <f t="shared" si="27"/>
        <v>0</v>
      </c>
      <c r="BI176" s="157">
        <f t="shared" si="28"/>
        <v>0</v>
      </c>
      <c r="BJ176" s="17" t="s">
        <v>98</v>
      </c>
      <c r="BK176" s="158">
        <f t="shared" si="29"/>
        <v>0</v>
      </c>
      <c r="BL176" s="17" t="s">
        <v>351</v>
      </c>
      <c r="BM176" s="156" t="s">
        <v>919</v>
      </c>
    </row>
    <row r="177" spans="2:65" s="1" customFormat="1" ht="44.25" customHeight="1">
      <c r="B177" s="32"/>
      <c r="C177" s="187" t="s">
        <v>657</v>
      </c>
      <c r="D177" s="187" t="s">
        <v>641</v>
      </c>
      <c r="E177" s="188" t="s">
        <v>5116</v>
      </c>
      <c r="F177" s="189" t="s">
        <v>5117</v>
      </c>
      <c r="G177" s="190" t="s">
        <v>623</v>
      </c>
      <c r="H177" s="191">
        <v>5</v>
      </c>
      <c r="I177" s="192"/>
      <c r="J177" s="191">
        <f t="shared" si="20"/>
        <v>0</v>
      </c>
      <c r="K177" s="193"/>
      <c r="L177" s="194"/>
      <c r="M177" s="195" t="s">
        <v>1</v>
      </c>
      <c r="N177" s="196" t="s">
        <v>42</v>
      </c>
      <c r="P177" s="154">
        <f t="shared" si="21"/>
        <v>0</v>
      </c>
      <c r="Q177" s="154">
        <v>4.0000000000000001E-3</v>
      </c>
      <c r="R177" s="154">
        <f t="shared" si="22"/>
        <v>0.02</v>
      </c>
      <c r="S177" s="154">
        <v>0</v>
      </c>
      <c r="T177" s="155">
        <f t="shared" si="23"/>
        <v>0</v>
      </c>
      <c r="AR177" s="156" t="s">
        <v>407</v>
      </c>
      <c r="AT177" s="156" t="s">
        <v>641</v>
      </c>
      <c r="AU177" s="156" t="s">
        <v>98</v>
      </c>
      <c r="AY177" s="17" t="s">
        <v>345</v>
      </c>
      <c r="BE177" s="157">
        <f t="shared" si="24"/>
        <v>0</v>
      </c>
      <c r="BF177" s="157">
        <f t="shared" si="25"/>
        <v>0</v>
      </c>
      <c r="BG177" s="157">
        <f t="shared" si="26"/>
        <v>0</v>
      </c>
      <c r="BH177" s="157">
        <f t="shared" si="27"/>
        <v>0</v>
      </c>
      <c r="BI177" s="157">
        <f t="shared" si="28"/>
        <v>0</v>
      </c>
      <c r="BJ177" s="17" t="s">
        <v>98</v>
      </c>
      <c r="BK177" s="158">
        <f t="shared" si="29"/>
        <v>0</v>
      </c>
      <c r="BL177" s="17" t="s">
        <v>351</v>
      </c>
      <c r="BM177" s="156" t="s">
        <v>930</v>
      </c>
    </row>
    <row r="178" spans="2:65" s="1" customFormat="1" ht="37.9" customHeight="1">
      <c r="B178" s="32"/>
      <c r="C178" s="145" t="s">
        <v>662</v>
      </c>
      <c r="D178" s="145" t="s">
        <v>347</v>
      </c>
      <c r="E178" s="146" t="s">
        <v>5118</v>
      </c>
      <c r="F178" s="147" t="s">
        <v>5119</v>
      </c>
      <c r="G178" s="148" t="s">
        <v>597</v>
      </c>
      <c r="H178" s="149">
        <v>5</v>
      </c>
      <c r="I178" s="150"/>
      <c r="J178" s="149">
        <f t="shared" si="20"/>
        <v>0</v>
      </c>
      <c r="K178" s="151"/>
      <c r="L178" s="32"/>
      <c r="M178" s="152" t="s">
        <v>1</v>
      </c>
      <c r="N178" s="153" t="s">
        <v>42</v>
      </c>
      <c r="P178" s="154">
        <f t="shared" si="21"/>
        <v>0</v>
      </c>
      <c r="Q178" s="154">
        <v>0.44189000000000001</v>
      </c>
      <c r="R178" s="154">
        <f t="shared" si="22"/>
        <v>2.2094499999999999</v>
      </c>
      <c r="S178" s="154">
        <v>0</v>
      </c>
      <c r="T178" s="155">
        <f t="shared" si="23"/>
        <v>0</v>
      </c>
      <c r="AR178" s="156" t="s">
        <v>351</v>
      </c>
      <c r="AT178" s="156" t="s">
        <v>347</v>
      </c>
      <c r="AU178" s="156" t="s">
        <v>98</v>
      </c>
      <c r="AY178" s="17" t="s">
        <v>345</v>
      </c>
      <c r="BE178" s="157">
        <f t="shared" si="24"/>
        <v>0</v>
      </c>
      <c r="BF178" s="157">
        <f t="shared" si="25"/>
        <v>0</v>
      </c>
      <c r="BG178" s="157">
        <f t="shared" si="26"/>
        <v>0</v>
      </c>
      <c r="BH178" s="157">
        <f t="shared" si="27"/>
        <v>0</v>
      </c>
      <c r="BI178" s="157">
        <f t="shared" si="28"/>
        <v>0</v>
      </c>
      <c r="BJ178" s="17" t="s">
        <v>98</v>
      </c>
      <c r="BK178" s="158">
        <f t="shared" si="29"/>
        <v>0</v>
      </c>
      <c r="BL178" s="17" t="s">
        <v>351</v>
      </c>
      <c r="BM178" s="156" t="s">
        <v>944</v>
      </c>
    </row>
    <row r="179" spans="2:65" s="1" customFormat="1" ht="37.9" customHeight="1">
      <c r="B179" s="32"/>
      <c r="C179" s="187" t="s">
        <v>667</v>
      </c>
      <c r="D179" s="187" t="s">
        <v>641</v>
      </c>
      <c r="E179" s="188" t="s">
        <v>5120</v>
      </c>
      <c r="F179" s="189" t="s">
        <v>5121</v>
      </c>
      <c r="G179" s="190" t="s">
        <v>623</v>
      </c>
      <c r="H179" s="191">
        <v>5</v>
      </c>
      <c r="I179" s="192"/>
      <c r="J179" s="191">
        <f t="shared" si="20"/>
        <v>0</v>
      </c>
      <c r="K179" s="193"/>
      <c r="L179" s="194"/>
      <c r="M179" s="195" t="s">
        <v>1</v>
      </c>
      <c r="N179" s="196" t="s">
        <v>42</v>
      </c>
      <c r="P179" s="154">
        <f t="shared" si="21"/>
        <v>0</v>
      </c>
      <c r="Q179" s="154">
        <v>5.2999999999999999E-2</v>
      </c>
      <c r="R179" s="154">
        <f t="shared" si="22"/>
        <v>0.26500000000000001</v>
      </c>
      <c r="S179" s="154">
        <v>0</v>
      </c>
      <c r="T179" s="155">
        <f t="shared" si="23"/>
        <v>0</v>
      </c>
      <c r="AR179" s="156" t="s">
        <v>407</v>
      </c>
      <c r="AT179" s="156" t="s">
        <v>641</v>
      </c>
      <c r="AU179" s="156" t="s">
        <v>98</v>
      </c>
      <c r="AY179" s="17" t="s">
        <v>345</v>
      </c>
      <c r="BE179" s="157">
        <f t="shared" si="24"/>
        <v>0</v>
      </c>
      <c r="BF179" s="157">
        <f t="shared" si="25"/>
        <v>0</v>
      </c>
      <c r="BG179" s="157">
        <f t="shared" si="26"/>
        <v>0</v>
      </c>
      <c r="BH179" s="157">
        <f t="shared" si="27"/>
        <v>0</v>
      </c>
      <c r="BI179" s="157">
        <f t="shared" si="28"/>
        <v>0</v>
      </c>
      <c r="BJ179" s="17" t="s">
        <v>98</v>
      </c>
      <c r="BK179" s="158">
        <f t="shared" si="29"/>
        <v>0</v>
      </c>
      <c r="BL179" s="17" t="s">
        <v>351</v>
      </c>
      <c r="BM179" s="156" t="s">
        <v>952</v>
      </c>
    </row>
    <row r="180" spans="2:65" s="1" customFormat="1" ht="16.5" customHeight="1">
      <c r="B180" s="32"/>
      <c r="C180" s="187" t="s">
        <v>672</v>
      </c>
      <c r="D180" s="187" t="s">
        <v>641</v>
      </c>
      <c r="E180" s="188" t="s">
        <v>5122</v>
      </c>
      <c r="F180" s="189" t="s">
        <v>5123</v>
      </c>
      <c r="G180" s="190" t="s">
        <v>623</v>
      </c>
      <c r="H180" s="191">
        <v>40</v>
      </c>
      <c r="I180" s="192"/>
      <c r="J180" s="191">
        <f t="shared" si="20"/>
        <v>0</v>
      </c>
      <c r="K180" s="193"/>
      <c r="L180" s="194"/>
      <c r="M180" s="195" t="s">
        <v>1</v>
      </c>
      <c r="N180" s="196" t="s">
        <v>42</v>
      </c>
      <c r="P180" s="154">
        <f t="shared" si="21"/>
        <v>0</v>
      </c>
      <c r="Q180" s="154">
        <v>1E-4</v>
      </c>
      <c r="R180" s="154">
        <f t="shared" si="22"/>
        <v>4.0000000000000001E-3</v>
      </c>
      <c r="S180" s="154">
        <v>0</v>
      </c>
      <c r="T180" s="155">
        <f t="shared" si="23"/>
        <v>0</v>
      </c>
      <c r="AR180" s="156" t="s">
        <v>407</v>
      </c>
      <c r="AT180" s="156" t="s">
        <v>641</v>
      </c>
      <c r="AU180" s="156" t="s">
        <v>98</v>
      </c>
      <c r="AY180" s="17" t="s">
        <v>345</v>
      </c>
      <c r="BE180" s="157">
        <f t="shared" si="24"/>
        <v>0</v>
      </c>
      <c r="BF180" s="157">
        <f t="shared" si="25"/>
        <v>0</v>
      </c>
      <c r="BG180" s="157">
        <f t="shared" si="26"/>
        <v>0</v>
      </c>
      <c r="BH180" s="157">
        <f t="shared" si="27"/>
        <v>0</v>
      </c>
      <c r="BI180" s="157">
        <f t="shared" si="28"/>
        <v>0</v>
      </c>
      <c r="BJ180" s="17" t="s">
        <v>98</v>
      </c>
      <c r="BK180" s="158">
        <f t="shared" si="29"/>
        <v>0</v>
      </c>
      <c r="BL180" s="17" t="s">
        <v>351</v>
      </c>
      <c r="BM180" s="156" t="s">
        <v>978</v>
      </c>
    </row>
    <row r="181" spans="2:65" s="1" customFormat="1" ht="24.2" customHeight="1">
      <c r="B181" s="32"/>
      <c r="C181" s="187" t="s">
        <v>677</v>
      </c>
      <c r="D181" s="187" t="s">
        <v>641</v>
      </c>
      <c r="E181" s="188" t="s">
        <v>5124</v>
      </c>
      <c r="F181" s="189" t="s">
        <v>5125</v>
      </c>
      <c r="G181" s="190" t="s">
        <v>623</v>
      </c>
      <c r="H181" s="191">
        <v>2</v>
      </c>
      <c r="I181" s="192"/>
      <c r="J181" s="191">
        <f t="shared" si="20"/>
        <v>0</v>
      </c>
      <c r="K181" s="193"/>
      <c r="L181" s="194"/>
      <c r="M181" s="195" t="s">
        <v>1</v>
      </c>
      <c r="N181" s="196" t="s">
        <v>42</v>
      </c>
      <c r="P181" s="154">
        <f t="shared" si="21"/>
        <v>0</v>
      </c>
      <c r="Q181" s="154">
        <v>1.2999999999999999E-3</v>
      </c>
      <c r="R181" s="154">
        <f t="shared" si="22"/>
        <v>2.5999999999999999E-3</v>
      </c>
      <c r="S181" s="154">
        <v>0</v>
      </c>
      <c r="T181" s="155">
        <f t="shared" si="23"/>
        <v>0</v>
      </c>
      <c r="AR181" s="156" t="s">
        <v>407</v>
      </c>
      <c r="AT181" s="156" t="s">
        <v>641</v>
      </c>
      <c r="AU181" s="156" t="s">
        <v>98</v>
      </c>
      <c r="AY181" s="17" t="s">
        <v>345</v>
      </c>
      <c r="BE181" s="157">
        <f t="shared" si="24"/>
        <v>0</v>
      </c>
      <c r="BF181" s="157">
        <f t="shared" si="25"/>
        <v>0</v>
      </c>
      <c r="BG181" s="157">
        <f t="shared" si="26"/>
        <v>0</v>
      </c>
      <c r="BH181" s="157">
        <f t="shared" si="27"/>
        <v>0</v>
      </c>
      <c r="BI181" s="157">
        <f t="shared" si="28"/>
        <v>0</v>
      </c>
      <c r="BJ181" s="17" t="s">
        <v>98</v>
      </c>
      <c r="BK181" s="158">
        <f t="shared" si="29"/>
        <v>0</v>
      </c>
      <c r="BL181" s="17" t="s">
        <v>351</v>
      </c>
      <c r="BM181" s="156" t="s">
        <v>988</v>
      </c>
    </row>
    <row r="182" spans="2:65" s="1" customFormat="1" ht="44.25" customHeight="1">
      <c r="B182" s="32"/>
      <c r="C182" s="187" t="s">
        <v>682</v>
      </c>
      <c r="D182" s="187" t="s">
        <v>641</v>
      </c>
      <c r="E182" s="188" t="s">
        <v>5126</v>
      </c>
      <c r="F182" s="189" t="s">
        <v>5127</v>
      </c>
      <c r="G182" s="190" t="s">
        <v>623</v>
      </c>
      <c r="H182" s="191">
        <v>10</v>
      </c>
      <c r="I182" s="192"/>
      <c r="J182" s="191">
        <f t="shared" si="20"/>
        <v>0</v>
      </c>
      <c r="K182" s="193"/>
      <c r="L182" s="194"/>
      <c r="M182" s="195" t="s">
        <v>1</v>
      </c>
      <c r="N182" s="196" t="s">
        <v>42</v>
      </c>
      <c r="P182" s="154">
        <f t="shared" si="21"/>
        <v>0</v>
      </c>
      <c r="Q182" s="154">
        <v>1.52E-2</v>
      </c>
      <c r="R182" s="154">
        <f t="shared" si="22"/>
        <v>0.152</v>
      </c>
      <c r="S182" s="154">
        <v>0</v>
      </c>
      <c r="T182" s="155">
        <f t="shared" si="23"/>
        <v>0</v>
      </c>
      <c r="AR182" s="156" t="s">
        <v>407</v>
      </c>
      <c r="AT182" s="156" t="s">
        <v>641</v>
      </c>
      <c r="AU182" s="156" t="s">
        <v>98</v>
      </c>
      <c r="AY182" s="17" t="s">
        <v>345</v>
      </c>
      <c r="BE182" s="157">
        <f t="shared" si="24"/>
        <v>0</v>
      </c>
      <c r="BF182" s="157">
        <f t="shared" si="25"/>
        <v>0</v>
      </c>
      <c r="BG182" s="157">
        <f t="shared" si="26"/>
        <v>0</v>
      </c>
      <c r="BH182" s="157">
        <f t="shared" si="27"/>
        <v>0</v>
      </c>
      <c r="BI182" s="157">
        <f t="shared" si="28"/>
        <v>0</v>
      </c>
      <c r="BJ182" s="17" t="s">
        <v>98</v>
      </c>
      <c r="BK182" s="158">
        <f t="shared" si="29"/>
        <v>0</v>
      </c>
      <c r="BL182" s="17" t="s">
        <v>351</v>
      </c>
      <c r="BM182" s="156" t="s">
        <v>998</v>
      </c>
    </row>
    <row r="183" spans="2:65" s="1" customFormat="1" ht="33" customHeight="1">
      <c r="B183" s="32"/>
      <c r="C183" s="145" t="s">
        <v>687</v>
      </c>
      <c r="D183" s="145" t="s">
        <v>347</v>
      </c>
      <c r="E183" s="146" t="s">
        <v>5128</v>
      </c>
      <c r="F183" s="147" t="s">
        <v>5129</v>
      </c>
      <c r="G183" s="148" t="s">
        <v>350</v>
      </c>
      <c r="H183" s="149">
        <v>5.25</v>
      </c>
      <c r="I183" s="150"/>
      <c r="J183" s="149">
        <f t="shared" si="20"/>
        <v>0</v>
      </c>
      <c r="K183" s="151"/>
      <c r="L183" s="32"/>
      <c r="M183" s="152" t="s">
        <v>1</v>
      </c>
      <c r="N183" s="153" t="s">
        <v>42</v>
      </c>
      <c r="P183" s="154">
        <f t="shared" si="21"/>
        <v>0</v>
      </c>
      <c r="Q183" s="154">
        <v>0</v>
      </c>
      <c r="R183" s="154">
        <f t="shared" si="22"/>
        <v>0</v>
      </c>
      <c r="S183" s="154">
        <v>0</v>
      </c>
      <c r="T183" s="155">
        <f t="shared" si="23"/>
        <v>0</v>
      </c>
      <c r="AR183" s="156" t="s">
        <v>351</v>
      </c>
      <c r="AT183" s="156" t="s">
        <v>347</v>
      </c>
      <c r="AU183" s="156" t="s">
        <v>98</v>
      </c>
      <c r="AY183" s="17" t="s">
        <v>345</v>
      </c>
      <c r="BE183" s="157">
        <f t="shared" si="24"/>
        <v>0</v>
      </c>
      <c r="BF183" s="157">
        <f t="shared" si="25"/>
        <v>0</v>
      </c>
      <c r="BG183" s="157">
        <f t="shared" si="26"/>
        <v>0</v>
      </c>
      <c r="BH183" s="157">
        <f t="shared" si="27"/>
        <v>0</v>
      </c>
      <c r="BI183" s="157">
        <f t="shared" si="28"/>
        <v>0</v>
      </c>
      <c r="BJ183" s="17" t="s">
        <v>98</v>
      </c>
      <c r="BK183" s="158">
        <f t="shared" si="29"/>
        <v>0</v>
      </c>
      <c r="BL183" s="17" t="s">
        <v>351</v>
      </c>
      <c r="BM183" s="156" t="s">
        <v>1007</v>
      </c>
    </row>
    <row r="184" spans="2:65" s="1" customFormat="1" ht="33" customHeight="1">
      <c r="B184" s="32"/>
      <c r="C184" s="145" t="s">
        <v>692</v>
      </c>
      <c r="D184" s="145" t="s">
        <v>347</v>
      </c>
      <c r="E184" s="146" t="s">
        <v>5130</v>
      </c>
      <c r="F184" s="147" t="s">
        <v>5131</v>
      </c>
      <c r="G184" s="148" t="s">
        <v>350</v>
      </c>
      <c r="H184" s="149">
        <v>5.25</v>
      </c>
      <c r="I184" s="150"/>
      <c r="J184" s="149">
        <f t="shared" si="20"/>
        <v>0</v>
      </c>
      <c r="K184" s="151"/>
      <c r="L184" s="32"/>
      <c r="M184" s="152" t="s">
        <v>1</v>
      </c>
      <c r="N184" s="153" t="s">
        <v>42</v>
      </c>
      <c r="P184" s="154">
        <f t="shared" si="21"/>
        <v>0</v>
      </c>
      <c r="Q184" s="154">
        <v>0</v>
      </c>
      <c r="R184" s="154">
        <f t="shared" si="22"/>
        <v>0</v>
      </c>
      <c r="S184" s="154">
        <v>0</v>
      </c>
      <c r="T184" s="155">
        <f t="shared" si="23"/>
        <v>0</v>
      </c>
      <c r="AR184" s="156" t="s">
        <v>351</v>
      </c>
      <c r="AT184" s="156" t="s">
        <v>347</v>
      </c>
      <c r="AU184" s="156" t="s">
        <v>98</v>
      </c>
      <c r="AY184" s="17" t="s">
        <v>345</v>
      </c>
      <c r="BE184" s="157">
        <f t="shared" si="24"/>
        <v>0</v>
      </c>
      <c r="BF184" s="157">
        <f t="shared" si="25"/>
        <v>0</v>
      </c>
      <c r="BG184" s="157">
        <f t="shared" si="26"/>
        <v>0</v>
      </c>
      <c r="BH184" s="157">
        <f t="shared" si="27"/>
        <v>0</v>
      </c>
      <c r="BI184" s="157">
        <f t="shared" si="28"/>
        <v>0</v>
      </c>
      <c r="BJ184" s="17" t="s">
        <v>98</v>
      </c>
      <c r="BK184" s="158">
        <f t="shared" si="29"/>
        <v>0</v>
      </c>
      <c r="BL184" s="17" t="s">
        <v>351</v>
      </c>
      <c r="BM184" s="156" t="s">
        <v>1016</v>
      </c>
    </row>
    <row r="185" spans="2:65" s="1" customFormat="1" ht="21.75" customHeight="1">
      <c r="B185" s="32"/>
      <c r="C185" s="145" t="s">
        <v>699</v>
      </c>
      <c r="D185" s="145" t="s">
        <v>347</v>
      </c>
      <c r="E185" s="146" t="s">
        <v>1993</v>
      </c>
      <c r="F185" s="147" t="s">
        <v>1994</v>
      </c>
      <c r="G185" s="148" t="s">
        <v>460</v>
      </c>
      <c r="H185" s="149">
        <v>1.45</v>
      </c>
      <c r="I185" s="150"/>
      <c r="J185" s="149">
        <f t="shared" si="20"/>
        <v>0</v>
      </c>
      <c r="K185" s="151"/>
      <c r="L185" s="32"/>
      <c r="M185" s="152" t="s">
        <v>1</v>
      </c>
      <c r="N185" s="153" t="s">
        <v>42</v>
      </c>
      <c r="P185" s="154">
        <f t="shared" si="21"/>
        <v>0</v>
      </c>
      <c r="Q185" s="154">
        <v>0</v>
      </c>
      <c r="R185" s="154">
        <f t="shared" si="22"/>
        <v>0</v>
      </c>
      <c r="S185" s="154">
        <v>0</v>
      </c>
      <c r="T185" s="155">
        <f t="shared" si="23"/>
        <v>0</v>
      </c>
      <c r="AR185" s="156" t="s">
        <v>351</v>
      </c>
      <c r="AT185" s="156" t="s">
        <v>347</v>
      </c>
      <c r="AU185" s="156" t="s">
        <v>98</v>
      </c>
      <c r="AY185" s="17" t="s">
        <v>345</v>
      </c>
      <c r="BE185" s="157">
        <f t="shared" si="24"/>
        <v>0</v>
      </c>
      <c r="BF185" s="157">
        <f t="shared" si="25"/>
        <v>0</v>
      </c>
      <c r="BG185" s="157">
        <f t="shared" si="26"/>
        <v>0</v>
      </c>
      <c r="BH185" s="157">
        <f t="shared" si="27"/>
        <v>0</v>
      </c>
      <c r="BI185" s="157">
        <f t="shared" si="28"/>
        <v>0</v>
      </c>
      <c r="BJ185" s="17" t="s">
        <v>98</v>
      </c>
      <c r="BK185" s="158">
        <f t="shared" si="29"/>
        <v>0</v>
      </c>
      <c r="BL185" s="17" t="s">
        <v>351</v>
      </c>
      <c r="BM185" s="156" t="s">
        <v>1030</v>
      </c>
    </row>
    <row r="186" spans="2:65" s="1" customFormat="1" ht="24.2" customHeight="1">
      <c r="B186" s="32"/>
      <c r="C186" s="145" t="s">
        <v>705</v>
      </c>
      <c r="D186" s="145" t="s">
        <v>347</v>
      </c>
      <c r="E186" s="146" t="s">
        <v>1997</v>
      </c>
      <c r="F186" s="147" t="s">
        <v>3430</v>
      </c>
      <c r="G186" s="148" t="s">
        <v>460</v>
      </c>
      <c r="H186" s="149">
        <v>21.75</v>
      </c>
      <c r="I186" s="150"/>
      <c r="J186" s="149">
        <f t="shared" si="20"/>
        <v>0</v>
      </c>
      <c r="K186" s="151"/>
      <c r="L186" s="32"/>
      <c r="M186" s="152" t="s">
        <v>1</v>
      </c>
      <c r="N186" s="153" t="s">
        <v>42</v>
      </c>
      <c r="P186" s="154">
        <f t="shared" si="21"/>
        <v>0</v>
      </c>
      <c r="Q186" s="154">
        <v>0</v>
      </c>
      <c r="R186" s="154">
        <f t="shared" si="22"/>
        <v>0</v>
      </c>
      <c r="S186" s="154">
        <v>0</v>
      </c>
      <c r="T186" s="155">
        <f t="shared" si="23"/>
        <v>0</v>
      </c>
      <c r="AR186" s="156" t="s">
        <v>351</v>
      </c>
      <c r="AT186" s="156" t="s">
        <v>347</v>
      </c>
      <c r="AU186" s="156" t="s">
        <v>98</v>
      </c>
      <c r="AY186" s="17" t="s">
        <v>345</v>
      </c>
      <c r="BE186" s="157">
        <f t="shared" si="24"/>
        <v>0</v>
      </c>
      <c r="BF186" s="157">
        <f t="shared" si="25"/>
        <v>0</v>
      </c>
      <c r="BG186" s="157">
        <f t="shared" si="26"/>
        <v>0</v>
      </c>
      <c r="BH186" s="157">
        <f t="shared" si="27"/>
        <v>0</v>
      </c>
      <c r="BI186" s="157">
        <f t="shared" si="28"/>
        <v>0</v>
      </c>
      <c r="BJ186" s="17" t="s">
        <v>98</v>
      </c>
      <c r="BK186" s="158">
        <f t="shared" si="29"/>
        <v>0</v>
      </c>
      <c r="BL186" s="17" t="s">
        <v>351</v>
      </c>
      <c r="BM186" s="156" t="s">
        <v>1050</v>
      </c>
    </row>
    <row r="187" spans="2:65" s="1" customFormat="1" ht="24.2" customHeight="1">
      <c r="B187" s="32"/>
      <c r="C187" s="145" t="s">
        <v>711</v>
      </c>
      <c r="D187" s="145" t="s">
        <v>347</v>
      </c>
      <c r="E187" s="146" t="s">
        <v>5132</v>
      </c>
      <c r="F187" s="147" t="s">
        <v>5133</v>
      </c>
      <c r="G187" s="148" t="s">
        <v>460</v>
      </c>
      <c r="H187" s="149">
        <v>1.45</v>
      </c>
      <c r="I187" s="150"/>
      <c r="J187" s="149">
        <f t="shared" si="20"/>
        <v>0</v>
      </c>
      <c r="K187" s="151"/>
      <c r="L187" s="32"/>
      <c r="M187" s="152" t="s">
        <v>1</v>
      </c>
      <c r="N187" s="153" t="s">
        <v>42</v>
      </c>
      <c r="P187" s="154">
        <f t="shared" si="21"/>
        <v>0</v>
      </c>
      <c r="Q187" s="154">
        <v>0</v>
      </c>
      <c r="R187" s="154">
        <f t="shared" si="22"/>
        <v>0</v>
      </c>
      <c r="S187" s="154">
        <v>0</v>
      </c>
      <c r="T187" s="155">
        <f t="shared" si="23"/>
        <v>0</v>
      </c>
      <c r="AR187" s="156" t="s">
        <v>351</v>
      </c>
      <c r="AT187" s="156" t="s">
        <v>347</v>
      </c>
      <c r="AU187" s="156" t="s">
        <v>98</v>
      </c>
      <c r="AY187" s="17" t="s">
        <v>345</v>
      </c>
      <c r="BE187" s="157">
        <f t="shared" si="24"/>
        <v>0</v>
      </c>
      <c r="BF187" s="157">
        <f t="shared" si="25"/>
        <v>0</v>
      </c>
      <c r="BG187" s="157">
        <f t="shared" si="26"/>
        <v>0</v>
      </c>
      <c r="BH187" s="157">
        <f t="shared" si="27"/>
        <v>0</v>
      </c>
      <c r="BI187" s="157">
        <f t="shared" si="28"/>
        <v>0</v>
      </c>
      <c r="BJ187" s="17" t="s">
        <v>98</v>
      </c>
      <c r="BK187" s="158">
        <f t="shared" si="29"/>
        <v>0</v>
      </c>
      <c r="BL187" s="17" t="s">
        <v>351</v>
      </c>
      <c r="BM187" s="156" t="s">
        <v>1060</v>
      </c>
    </row>
    <row r="188" spans="2:65" s="1" customFormat="1" ht="24.2" customHeight="1">
      <c r="B188" s="32"/>
      <c r="C188" s="145" t="s">
        <v>719</v>
      </c>
      <c r="D188" s="145" t="s">
        <v>347</v>
      </c>
      <c r="E188" s="146" t="s">
        <v>4913</v>
      </c>
      <c r="F188" s="147" t="s">
        <v>4914</v>
      </c>
      <c r="G188" s="148" t="s">
        <v>460</v>
      </c>
      <c r="H188" s="149">
        <v>1.45</v>
      </c>
      <c r="I188" s="150"/>
      <c r="J188" s="149">
        <f t="shared" si="20"/>
        <v>0</v>
      </c>
      <c r="K188" s="151"/>
      <c r="L188" s="32"/>
      <c r="M188" s="152" t="s">
        <v>1</v>
      </c>
      <c r="N188" s="153" t="s">
        <v>42</v>
      </c>
      <c r="P188" s="154">
        <f t="shared" si="21"/>
        <v>0</v>
      </c>
      <c r="Q188" s="154">
        <v>0</v>
      </c>
      <c r="R188" s="154">
        <f t="shared" si="22"/>
        <v>0</v>
      </c>
      <c r="S188" s="154">
        <v>0</v>
      </c>
      <c r="T188" s="155">
        <f t="shared" si="23"/>
        <v>0</v>
      </c>
      <c r="AR188" s="156" t="s">
        <v>351</v>
      </c>
      <c r="AT188" s="156" t="s">
        <v>347</v>
      </c>
      <c r="AU188" s="156" t="s">
        <v>98</v>
      </c>
      <c r="AY188" s="17" t="s">
        <v>345</v>
      </c>
      <c r="BE188" s="157">
        <f t="shared" si="24"/>
        <v>0</v>
      </c>
      <c r="BF188" s="157">
        <f t="shared" si="25"/>
        <v>0</v>
      </c>
      <c r="BG188" s="157">
        <f t="shared" si="26"/>
        <v>0</v>
      </c>
      <c r="BH188" s="157">
        <f t="shared" si="27"/>
        <v>0</v>
      </c>
      <c r="BI188" s="157">
        <f t="shared" si="28"/>
        <v>0</v>
      </c>
      <c r="BJ188" s="17" t="s">
        <v>98</v>
      </c>
      <c r="BK188" s="158">
        <f t="shared" si="29"/>
        <v>0</v>
      </c>
      <c r="BL188" s="17" t="s">
        <v>351</v>
      </c>
      <c r="BM188" s="156" t="s">
        <v>1068</v>
      </c>
    </row>
    <row r="189" spans="2:65" s="1" customFormat="1" ht="24.2" customHeight="1">
      <c r="B189" s="32"/>
      <c r="C189" s="145" t="s">
        <v>724</v>
      </c>
      <c r="D189" s="145" t="s">
        <v>347</v>
      </c>
      <c r="E189" s="146" t="s">
        <v>4332</v>
      </c>
      <c r="F189" s="147" t="s">
        <v>4915</v>
      </c>
      <c r="G189" s="148" t="s">
        <v>460</v>
      </c>
      <c r="H189" s="149">
        <v>1.45</v>
      </c>
      <c r="I189" s="150"/>
      <c r="J189" s="149">
        <f t="shared" si="20"/>
        <v>0</v>
      </c>
      <c r="K189" s="151"/>
      <c r="L189" s="32"/>
      <c r="M189" s="152" t="s">
        <v>1</v>
      </c>
      <c r="N189" s="153" t="s">
        <v>42</v>
      </c>
      <c r="P189" s="154">
        <f t="shared" si="21"/>
        <v>0</v>
      </c>
      <c r="Q189" s="154">
        <v>0</v>
      </c>
      <c r="R189" s="154">
        <f t="shared" si="22"/>
        <v>0</v>
      </c>
      <c r="S189" s="154">
        <v>0</v>
      </c>
      <c r="T189" s="155">
        <f t="shared" si="23"/>
        <v>0</v>
      </c>
      <c r="AR189" s="156" t="s">
        <v>351</v>
      </c>
      <c r="AT189" s="156" t="s">
        <v>347</v>
      </c>
      <c r="AU189" s="156" t="s">
        <v>98</v>
      </c>
      <c r="AY189" s="17" t="s">
        <v>345</v>
      </c>
      <c r="BE189" s="157">
        <f t="shared" si="24"/>
        <v>0</v>
      </c>
      <c r="BF189" s="157">
        <f t="shared" si="25"/>
        <v>0</v>
      </c>
      <c r="BG189" s="157">
        <f t="shared" si="26"/>
        <v>0</v>
      </c>
      <c r="BH189" s="157">
        <f t="shared" si="27"/>
        <v>0</v>
      </c>
      <c r="BI189" s="157">
        <f t="shared" si="28"/>
        <v>0</v>
      </c>
      <c r="BJ189" s="17" t="s">
        <v>98</v>
      </c>
      <c r="BK189" s="158">
        <f t="shared" si="29"/>
        <v>0</v>
      </c>
      <c r="BL189" s="17" t="s">
        <v>351</v>
      </c>
      <c r="BM189" s="156" t="s">
        <v>1087</v>
      </c>
    </row>
    <row r="190" spans="2:65" s="11" customFormat="1" ht="22.9" customHeight="1">
      <c r="B190" s="133"/>
      <c r="D190" s="134" t="s">
        <v>75</v>
      </c>
      <c r="E190" s="143" t="s">
        <v>983</v>
      </c>
      <c r="F190" s="143" t="s">
        <v>3434</v>
      </c>
      <c r="I190" s="136"/>
      <c r="J190" s="144">
        <f>BK190</f>
        <v>0</v>
      </c>
      <c r="L190" s="133"/>
      <c r="M190" s="138"/>
      <c r="P190" s="139">
        <f>SUM(P191:P192)</f>
        <v>0</v>
      </c>
      <c r="R190" s="139">
        <f>SUM(R191:R192)</f>
        <v>0</v>
      </c>
      <c r="T190" s="140">
        <f>SUM(T191:T192)</f>
        <v>0</v>
      </c>
      <c r="AR190" s="134" t="s">
        <v>84</v>
      </c>
      <c r="AT190" s="141" t="s">
        <v>75</v>
      </c>
      <c r="AU190" s="141" t="s">
        <v>84</v>
      </c>
      <c r="AY190" s="134" t="s">
        <v>345</v>
      </c>
      <c r="BK190" s="142">
        <f>SUM(BK191:BK192)</f>
        <v>0</v>
      </c>
    </row>
    <row r="191" spans="2:65" s="1" customFormat="1" ht="33" customHeight="1">
      <c r="B191" s="32"/>
      <c r="C191" s="145" t="s">
        <v>730</v>
      </c>
      <c r="D191" s="145" t="s">
        <v>347</v>
      </c>
      <c r="E191" s="146" t="s">
        <v>5134</v>
      </c>
      <c r="F191" s="147" t="s">
        <v>5135</v>
      </c>
      <c r="G191" s="148" t="s">
        <v>460</v>
      </c>
      <c r="H191" s="149">
        <v>171.27500000000001</v>
      </c>
      <c r="I191" s="150"/>
      <c r="J191" s="149">
        <f>ROUND(I191*H191,3)</f>
        <v>0</v>
      </c>
      <c r="K191" s="151"/>
      <c r="L191" s="32"/>
      <c r="M191" s="152" t="s">
        <v>1</v>
      </c>
      <c r="N191" s="153" t="s">
        <v>42</v>
      </c>
      <c r="P191" s="154">
        <f>O191*H191</f>
        <v>0</v>
      </c>
      <c r="Q191" s="154">
        <v>0</v>
      </c>
      <c r="R191" s="154">
        <f>Q191*H191</f>
        <v>0</v>
      </c>
      <c r="S191" s="154">
        <v>0</v>
      </c>
      <c r="T191" s="155">
        <f>S191*H191</f>
        <v>0</v>
      </c>
      <c r="AR191" s="156" t="s">
        <v>351</v>
      </c>
      <c r="AT191" s="156" t="s">
        <v>347</v>
      </c>
      <c r="AU191" s="156" t="s">
        <v>98</v>
      </c>
      <c r="AY191" s="17" t="s">
        <v>345</v>
      </c>
      <c r="BE191" s="157">
        <f>IF(N191="základná",J191,0)</f>
        <v>0</v>
      </c>
      <c r="BF191" s="157">
        <f>IF(N191="znížená",J191,0)</f>
        <v>0</v>
      </c>
      <c r="BG191" s="157">
        <f>IF(N191="zákl. prenesená",J191,0)</f>
        <v>0</v>
      </c>
      <c r="BH191" s="157">
        <f>IF(N191="zníž. prenesená",J191,0)</f>
        <v>0</v>
      </c>
      <c r="BI191" s="157">
        <f>IF(N191="nulová",J191,0)</f>
        <v>0</v>
      </c>
      <c r="BJ191" s="17" t="s">
        <v>98</v>
      </c>
      <c r="BK191" s="158">
        <f>ROUND(I191*H191,3)</f>
        <v>0</v>
      </c>
      <c r="BL191" s="17" t="s">
        <v>351</v>
      </c>
      <c r="BM191" s="156" t="s">
        <v>1108</v>
      </c>
    </row>
    <row r="192" spans="2:65" s="1" customFormat="1" ht="44.25" customHeight="1">
      <c r="B192" s="32"/>
      <c r="C192" s="145" t="s">
        <v>734</v>
      </c>
      <c r="D192" s="145" t="s">
        <v>347</v>
      </c>
      <c r="E192" s="146" t="s">
        <v>5136</v>
      </c>
      <c r="F192" s="147" t="s">
        <v>5137</v>
      </c>
      <c r="G192" s="148" t="s">
        <v>460</v>
      </c>
      <c r="H192" s="149">
        <v>171.27500000000001</v>
      </c>
      <c r="I192" s="150"/>
      <c r="J192" s="149">
        <f>ROUND(I192*H192,3)</f>
        <v>0</v>
      </c>
      <c r="K192" s="151"/>
      <c r="L192" s="32"/>
      <c r="M192" s="152" t="s">
        <v>1</v>
      </c>
      <c r="N192" s="153" t="s">
        <v>42</v>
      </c>
      <c r="P192" s="154">
        <f>O192*H192</f>
        <v>0</v>
      </c>
      <c r="Q192" s="154">
        <v>0</v>
      </c>
      <c r="R192" s="154">
        <f>Q192*H192</f>
        <v>0</v>
      </c>
      <c r="S192" s="154">
        <v>0</v>
      </c>
      <c r="T192" s="155">
        <f>S192*H192</f>
        <v>0</v>
      </c>
      <c r="AR192" s="156" t="s">
        <v>351</v>
      </c>
      <c r="AT192" s="156" t="s">
        <v>347</v>
      </c>
      <c r="AU192" s="156" t="s">
        <v>98</v>
      </c>
      <c r="AY192" s="17" t="s">
        <v>345</v>
      </c>
      <c r="BE192" s="157">
        <f>IF(N192="základná",J192,0)</f>
        <v>0</v>
      </c>
      <c r="BF192" s="157">
        <f>IF(N192="znížená",J192,0)</f>
        <v>0</v>
      </c>
      <c r="BG192" s="157">
        <f>IF(N192="zákl. prenesená",J192,0)</f>
        <v>0</v>
      </c>
      <c r="BH192" s="157">
        <f>IF(N192="zníž. prenesená",J192,0)</f>
        <v>0</v>
      </c>
      <c r="BI192" s="157">
        <f>IF(N192="nulová",J192,0)</f>
        <v>0</v>
      </c>
      <c r="BJ192" s="17" t="s">
        <v>98</v>
      </c>
      <c r="BK192" s="158">
        <f>ROUND(I192*H192,3)</f>
        <v>0</v>
      </c>
      <c r="BL192" s="17" t="s">
        <v>351</v>
      </c>
      <c r="BM192" s="156" t="s">
        <v>1141</v>
      </c>
    </row>
    <row r="193" spans="2:65" s="11" customFormat="1" ht="25.9" customHeight="1">
      <c r="B193" s="133"/>
      <c r="D193" s="134" t="s">
        <v>75</v>
      </c>
      <c r="E193" s="135" t="s">
        <v>2018</v>
      </c>
      <c r="F193" s="135" t="s">
        <v>3436</v>
      </c>
      <c r="I193" s="136"/>
      <c r="J193" s="137">
        <f>BK193</f>
        <v>0</v>
      </c>
      <c r="L193" s="133"/>
      <c r="M193" s="138"/>
      <c r="P193" s="139">
        <f>P194+P199</f>
        <v>0</v>
      </c>
      <c r="R193" s="139">
        <f>R194+R199</f>
        <v>0.65555000000000085</v>
      </c>
      <c r="T193" s="140">
        <f>T194+T199</f>
        <v>0</v>
      </c>
      <c r="AR193" s="134" t="s">
        <v>98</v>
      </c>
      <c r="AT193" s="141" t="s">
        <v>75</v>
      </c>
      <c r="AU193" s="141" t="s">
        <v>76</v>
      </c>
      <c r="AY193" s="134" t="s">
        <v>345</v>
      </c>
      <c r="BK193" s="142">
        <f>BK194+BK199</f>
        <v>0</v>
      </c>
    </row>
    <row r="194" spans="2:65" s="11" customFormat="1" ht="22.9" customHeight="1">
      <c r="B194" s="133"/>
      <c r="D194" s="134" t="s">
        <v>75</v>
      </c>
      <c r="E194" s="143" t="s">
        <v>2798</v>
      </c>
      <c r="F194" s="143" t="s">
        <v>3801</v>
      </c>
      <c r="I194" s="136"/>
      <c r="J194" s="144">
        <f>BK194</f>
        <v>0</v>
      </c>
      <c r="L194" s="133"/>
      <c r="M194" s="138"/>
      <c r="P194" s="139">
        <f>SUM(P195:P198)</f>
        <v>0</v>
      </c>
      <c r="R194" s="139">
        <f>SUM(R195:R198)</f>
        <v>0.63472000000000084</v>
      </c>
      <c r="T194" s="140">
        <f>SUM(T195:T198)</f>
        <v>0</v>
      </c>
      <c r="AR194" s="134" t="s">
        <v>98</v>
      </c>
      <c r="AT194" s="141" t="s">
        <v>75</v>
      </c>
      <c r="AU194" s="141" t="s">
        <v>84</v>
      </c>
      <c r="AY194" s="134" t="s">
        <v>345</v>
      </c>
      <c r="BK194" s="142">
        <f>SUM(BK195:BK198)</f>
        <v>0</v>
      </c>
    </row>
    <row r="195" spans="2:65" s="1" customFormat="1" ht="24.2" customHeight="1">
      <c r="B195" s="32"/>
      <c r="C195" s="145" t="s">
        <v>738</v>
      </c>
      <c r="D195" s="145" t="s">
        <v>347</v>
      </c>
      <c r="E195" s="146" t="s">
        <v>5138</v>
      </c>
      <c r="F195" s="147" t="s">
        <v>5139</v>
      </c>
      <c r="G195" s="148" t="s">
        <v>597</v>
      </c>
      <c r="H195" s="149">
        <v>32.549999999999997</v>
      </c>
      <c r="I195" s="150"/>
      <c r="J195" s="149">
        <f>ROUND(I195*H195,3)</f>
        <v>0</v>
      </c>
      <c r="K195" s="151"/>
      <c r="L195" s="32"/>
      <c r="M195" s="152" t="s">
        <v>1</v>
      </c>
      <c r="N195" s="153" t="s">
        <v>42</v>
      </c>
      <c r="P195" s="154">
        <f>O195*H195</f>
        <v>0</v>
      </c>
      <c r="Q195" s="154">
        <v>0</v>
      </c>
      <c r="R195" s="154">
        <f>Q195*H195</f>
        <v>0</v>
      </c>
      <c r="S195" s="154">
        <v>0</v>
      </c>
      <c r="T195" s="155">
        <f>S195*H195</f>
        <v>0</v>
      </c>
      <c r="AR195" s="156" t="s">
        <v>453</v>
      </c>
      <c r="AT195" s="156" t="s">
        <v>347</v>
      </c>
      <c r="AU195" s="156" t="s">
        <v>98</v>
      </c>
      <c r="AY195" s="17" t="s">
        <v>345</v>
      </c>
      <c r="BE195" s="157">
        <f>IF(N195="základná",J195,0)</f>
        <v>0</v>
      </c>
      <c r="BF195" s="157">
        <f>IF(N195="znížená",J195,0)</f>
        <v>0</v>
      </c>
      <c r="BG195" s="157">
        <f>IF(N195="zákl. prenesená",J195,0)</f>
        <v>0</v>
      </c>
      <c r="BH195" s="157">
        <f>IF(N195="zníž. prenesená",J195,0)</f>
        <v>0</v>
      </c>
      <c r="BI195" s="157">
        <f>IF(N195="nulová",J195,0)</f>
        <v>0</v>
      </c>
      <c r="BJ195" s="17" t="s">
        <v>98</v>
      </c>
      <c r="BK195" s="158">
        <f>ROUND(I195*H195,3)</f>
        <v>0</v>
      </c>
      <c r="BL195" s="17" t="s">
        <v>453</v>
      </c>
      <c r="BM195" s="156" t="s">
        <v>1185</v>
      </c>
    </row>
    <row r="196" spans="2:65" s="1" customFormat="1" ht="37.9" customHeight="1">
      <c r="B196" s="32"/>
      <c r="C196" s="187" t="s">
        <v>742</v>
      </c>
      <c r="D196" s="187" t="s">
        <v>641</v>
      </c>
      <c r="E196" s="188" t="s">
        <v>5140</v>
      </c>
      <c r="F196" s="189" t="s">
        <v>5141</v>
      </c>
      <c r="G196" s="190" t="s">
        <v>623</v>
      </c>
      <c r="H196" s="191">
        <v>32.549999999999997</v>
      </c>
      <c r="I196" s="192"/>
      <c r="J196" s="191">
        <f>ROUND(I196*H196,3)</f>
        <v>0</v>
      </c>
      <c r="K196" s="193"/>
      <c r="L196" s="194"/>
      <c r="M196" s="195" t="s">
        <v>1</v>
      </c>
      <c r="N196" s="196" t="s">
        <v>42</v>
      </c>
      <c r="P196" s="154">
        <f>O196*H196</f>
        <v>0</v>
      </c>
      <c r="Q196" s="154">
        <v>1.9499846390168999E-2</v>
      </c>
      <c r="R196" s="154">
        <f>Q196*H196</f>
        <v>0.63472000000000084</v>
      </c>
      <c r="S196" s="154">
        <v>0</v>
      </c>
      <c r="T196" s="155">
        <f>S196*H196</f>
        <v>0</v>
      </c>
      <c r="AR196" s="156" t="s">
        <v>544</v>
      </c>
      <c r="AT196" s="156" t="s">
        <v>641</v>
      </c>
      <c r="AU196" s="156" t="s">
        <v>98</v>
      </c>
      <c r="AY196" s="17" t="s">
        <v>345</v>
      </c>
      <c r="BE196" s="157">
        <f>IF(N196="základná",J196,0)</f>
        <v>0</v>
      </c>
      <c r="BF196" s="157">
        <f>IF(N196="znížená",J196,0)</f>
        <v>0</v>
      </c>
      <c r="BG196" s="157">
        <f>IF(N196="zákl. prenesená",J196,0)</f>
        <v>0</v>
      </c>
      <c r="BH196" s="157">
        <f>IF(N196="zníž. prenesená",J196,0)</f>
        <v>0</v>
      </c>
      <c r="BI196" s="157">
        <f>IF(N196="nulová",J196,0)</f>
        <v>0</v>
      </c>
      <c r="BJ196" s="17" t="s">
        <v>98</v>
      </c>
      <c r="BK196" s="158">
        <f>ROUND(I196*H196,3)</f>
        <v>0</v>
      </c>
      <c r="BL196" s="17" t="s">
        <v>453</v>
      </c>
      <c r="BM196" s="156" t="s">
        <v>1198</v>
      </c>
    </row>
    <row r="197" spans="2:65" s="1" customFormat="1" ht="16.5" customHeight="1">
      <c r="B197" s="32"/>
      <c r="C197" s="145" t="s">
        <v>746</v>
      </c>
      <c r="D197" s="145" t="s">
        <v>347</v>
      </c>
      <c r="E197" s="146" t="s">
        <v>5142</v>
      </c>
      <c r="F197" s="147" t="s">
        <v>5143</v>
      </c>
      <c r="G197" s="148" t="s">
        <v>644</v>
      </c>
      <c r="H197" s="149">
        <v>634.72500000000002</v>
      </c>
      <c r="I197" s="150"/>
      <c r="J197" s="149">
        <f>ROUND(I197*H197,3)</f>
        <v>0</v>
      </c>
      <c r="K197" s="151"/>
      <c r="L197" s="32"/>
      <c r="M197" s="152" t="s">
        <v>1</v>
      </c>
      <c r="N197" s="153" t="s">
        <v>42</v>
      </c>
      <c r="P197" s="154">
        <f>O197*H197</f>
        <v>0</v>
      </c>
      <c r="Q197" s="154">
        <v>0</v>
      </c>
      <c r="R197" s="154">
        <f>Q197*H197</f>
        <v>0</v>
      </c>
      <c r="S197" s="154">
        <v>0</v>
      </c>
      <c r="T197" s="155">
        <f>S197*H197</f>
        <v>0</v>
      </c>
      <c r="AR197" s="156" t="s">
        <v>453</v>
      </c>
      <c r="AT197" s="156" t="s">
        <v>347</v>
      </c>
      <c r="AU197" s="156" t="s">
        <v>98</v>
      </c>
      <c r="AY197" s="17" t="s">
        <v>345</v>
      </c>
      <c r="BE197" s="157">
        <f>IF(N197="základná",J197,0)</f>
        <v>0</v>
      </c>
      <c r="BF197" s="157">
        <f>IF(N197="znížená",J197,0)</f>
        <v>0</v>
      </c>
      <c r="BG197" s="157">
        <f>IF(N197="zákl. prenesená",J197,0)</f>
        <v>0</v>
      </c>
      <c r="BH197" s="157">
        <f>IF(N197="zníž. prenesená",J197,0)</f>
        <v>0</v>
      </c>
      <c r="BI197" s="157">
        <f>IF(N197="nulová",J197,0)</f>
        <v>0</v>
      </c>
      <c r="BJ197" s="17" t="s">
        <v>98</v>
      </c>
      <c r="BK197" s="158">
        <f>ROUND(I197*H197,3)</f>
        <v>0</v>
      </c>
      <c r="BL197" s="17" t="s">
        <v>453</v>
      </c>
      <c r="BM197" s="156" t="s">
        <v>1226</v>
      </c>
    </row>
    <row r="198" spans="2:65" s="1" customFormat="1" ht="24.2" customHeight="1">
      <c r="B198" s="32"/>
      <c r="C198" s="145" t="s">
        <v>750</v>
      </c>
      <c r="D198" s="145" t="s">
        <v>347</v>
      </c>
      <c r="E198" s="146" t="s">
        <v>5144</v>
      </c>
      <c r="F198" s="147" t="s">
        <v>3807</v>
      </c>
      <c r="G198" s="148" t="s">
        <v>460</v>
      </c>
      <c r="H198" s="149">
        <v>0.63500000000000001</v>
      </c>
      <c r="I198" s="150"/>
      <c r="J198" s="149">
        <f>ROUND(I198*H198,3)</f>
        <v>0</v>
      </c>
      <c r="K198" s="151"/>
      <c r="L198" s="32"/>
      <c r="M198" s="152" t="s">
        <v>1</v>
      </c>
      <c r="N198" s="153" t="s">
        <v>42</v>
      </c>
      <c r="P198" s="154">
        <f>O198*H198</f>
        <v>0</v>
      </c>
      <c r="Q198" s="154">
        <v>0</v>
      </c>
      <c r="R198" s="154">
        <f>Q198*H198</f>
        <v>0</v>
      </c>
      <c r="S198" s="154">
        <v>0</v>
      </c>
      <c r="T198" s="155">
        <f>S198*H198</f>
        <v>0</v>
      </c>
      <c r="AR198" s="156" t="s">
        <v>453</v>
      </c>
      <c r="AT198" s="156" t="s">
        <v>347</v>
      </c>
      <c r="AU198" s="156" t="s">
        <v>98</v>
      </c>
      <c r="AY198" s="17" t="s">
        <v>345</v>
      </c>
      <c r="BE198" s="157">
        <f>IF(N198="základná",J198,0)</f>
        <v>0</v>
      </c>
      <c r="BF198" s="157">
        <f>IF(N198="znížená",J198,0)</f>
        <v>0</v>
      </c>
      <c r="BG198" s="157">
        <f>IF(N198="zákl. prenesená",J198,0)</f>
        <v>0</v>
      </c>
      <c r="BH198" s="157">
        <f>IF(N198="zníž. prenesená",J198,0)</f>
        <v>0</v>
      </c>
      <c r="BI198" s="157">
        <f>IF(N198="nulová",J198,0)</f>
        <v>0</v>
      </c>
      <c r="BJ198" s="17" t="s">
        <v>98</v>
      </c>
      <c r="BK198" s="158">
        <f>ROUND(I198*H198,3)</f>
        <v>0</v>
      </c>
      <c r="BL198" s="17" t="s">
        <v>453</v>
      </c>
      <c r="BM198" s="156" t="s">
        <v>1235</v>
      </c>
    </row>
    <row r="199" spans="2:65" s="11" customFormat="1" ht="22.9" customHeight="1">
      <c r="B199" s="133"/>
      <c r="D199" s="134" t="s">
        <v>75</v>
      </c>
      <c r="E199" s="143" t="s">
        <v>3174</v>
      </c>
      <c r="F199" s="143" t="s">
        <v>5145</v>
      </c>
      <c r="I199" s="136"/>
      <c r="J199" s="144">
        <f>BK199</f>
        <v>0</v>
      </c>
      <c r="L199" s="133"/>
      <c r="M199" s="138"/>
      <c r="P199" s="139">
        <f>SUM(P200:P201)</f>
        <v>0</v>
      </c>
      <c r="R199" s="139">
        <f>SUM(R200:R201)</f>
        <v>2.0829999999999974E-2</v>
      </c>
      <c r="T199" s="140">
        <f>SUM(T200:T201)</f>
        <v>0</v>
      </c>
      <c r="AR199" s="134" t="s">
        <v>98</v>
      </c>
      <c r="AT199" s="141" t="s">
        <v>75</v>
      </c>
      <c r="AU199" s="141" t="s">
        <v>84</v>
      </c>
      <c r="AY199" s="134" t="s">
        <v>345</v>
      </c>
      <c r="BK199" s="142">
        <f>SUM(BK200:BK201)</f>
        <v>0</v>
      </c>
    </row>
    <row r="200" spans="2:65" s="1" customFormat="1" ht="33" customHeight="1">
      <c r="B200" s="32"/>
      <c r="C200" s="145" t="s">
        <v>755</v>
      </c>
      <c r="D200" s="145" t="s">
        <v>347</v>
      </c>
      <c r="E200" s="146" t="s">
        <v>3187</v>
      </c>
      <c r="F200" s="147" t="s">
        <v>3188</v>
      </c>
      <c r="G200" s="148" t="s">
        <v>350</v>
      </c>
      <c r="H200" s="149">
        <v>65.099999999999994</v>
      </c>
      <c r="I200" s="150"/>
      <c r="J200" s="149">
        <f>ROUND(I200*H200,3)</f>
        <v>0</v>
      </c>
      <c r="K200" s="151"/>
      <c r="L200" s="32"/>
      <c r="M200" s="152" t="s">
        <v>1</v>
      </c>
      <c r="N200" s="153" t="s">
        <v>42</v>
      </c>
      <c r="P200" s="154">
        <f>O200*H200</f>
        <v>0</v>
      </c>
      <c r="Q200" s="154">
        <v>2.39938556067588E-4</v>
      </c>
      <c r="R200" s="154">
        <f>Q200*H200</f>
        <v>1.5619999999999978E-2</v>
      </c>
      <c r="S200" s="154">
        <v>0</v>
      </c>
      <c r="T200" s="155">
        <f>S200*H200</f>
        <v>0</v>
      </c>
      <c r="AR200" s="156" t="s">
        <v>453</v>
      </c>
      <c r="AT200" s="156" t="s">
        <v>347</v>
      </c>
      <c r="AU200" s="156" t="s">
        <v>98</v>
      </c>
      <c r="AY200" s="17" t="s">
        <v>345</v>
      </c>
      <c r="BE200" s="157">
        <f>IF(N200="základná",J200,0)</f>
        <v>0</v>
      </c>
      <c r="BF200" s="157">
        <f>IF(N200="znížená",J200,0)</f>
        <v>0</v>
      </c>
      <c r="BG200" s="157">
        <f>IF(N200="zákl. prenesená",J200,0)</f>
        <v>0</v>
      </c>
      <c r="BH200" s="157">
        <f>IF(N200="zníž. prenesená",J200,0)</f>
        <v>0</v>
      </c>
      <c r="BI200" s="157">
        <f>IF(N200="nulová",J200,0)</f>
        <v>0</v>
      </c>
      <c r="BJ200" s="17" t="s">
        <v>98</v>
      </c>
      <c r="BK200" s="158">
        <f>ROUND(I200*H200,3)</f>
        <v>0</v>
      </c>
      <c r="BL200" s="17" t="s">
        <v>453</v>
      </c>
      <c r="BM200" s="156" t="s">
        <v>1243</v>
      </c>
    </row>
    <row r="201" spans="2:65" s="1" customFormat="1" ht="24.2" customHeight="1">
      <c r="B201" s="32"/>
      <c r="C201" s="145" t="s">
        <v>765</v>
      </c>
      <c r="D201" s="145" t="s">
        <v>347</v>
      </c>
      <c r="E201" s="146" t="s">
        <v>5146</v>
      </c>
      <c r="F201" s="147" t="s">
        <v>5147</v>
      </c>
      <c r="G201" s="148" t="s">
        <v>350</v>
      </c>
      <c r="H201" s="149">
        <v>65.099999999999994</v>
      </c>
      <c r="I201" s="150"/>
      <c r="J201" s="149">
        <f>ROUND(I201*H201,3)</f>
        <v>0</v>
      </c>
      <c r="K201" s="151"/>
      <c r="L201" s="32"/>
      <c r="M201" s="152" t="s">
        <v>1</v>
      </c>
      <c r="N201" s="153" t="s">
        <v>42</v>
      </c>
      <c r="P201" s="154">
        <f>O201*H201</f>
        <v>0</v>
      </c>
      <c r="Q201" s="154">
        <v>8.0030721966205804E-5</v>
      </c>
      <c r="R201" s="154">
        <f>Q201*H201</f>
        <v>5.2099999999999976E-3</v>
      </c>
      <c r="S201" s="154">
        <v>0</v>
      </c>
      <c r="T201" s="155">
        <f>S201*H201</f>
        <v>0</v>
      </c>
      <c r="AR201" s="156" t="s">
        <v>453</v>
      </c>
      <c r="AT201" s="156" t="s">
        <v>347</v>
      </c>
      <c r="AU201" s="156" t="s">
        <v>98</v>
      </c>
      <c r="AY201" s="17" t="s">
        <v>345</v>
      </c>
      <c r="BE201" s="157">
        <f>IF(N201="základná",J201,0)</f>
        <v>0</v>
      </c>
      <c r="BF201" s="157">
        <f>IF(N201="znížená",J201,0)</f>
        <v>0</v>
      </c>
      <c r="BG201" s="157">
        <f>IF(N201="zákl. prenesená",J201,0)</f>
        <v>0</v>
      </c>
      <c r="BH201" s="157">
        <f>IF(N201="zníž. prenesená",J201,0)</f>
        <v>0</v>
      </c>
      <c r="BI201" s="157">
        <f>IF(N201="nulová",J201,0)</f>
        <v>0</v>
      </c>
      <c r="BJ201" s="17" t="s">
        <v>98</v>
      </c>
      <c r="BK201" s="158">
        <f>ROUND(I201*H201,3)</f>
        <v>0</v>
      </c>
      <c r="BL201" s="17" t="s">
        <v>453</v>
      </c>
      <c r="BM201" s="156" t="s">
        <v>1251</v>
      </c>
    </row>
    <row r="202" spans="2:65" s="11" customFormat="1" ht="25.9" customHeight="1">
      <c r="B202" s="133"/>
      <c r="D202" s="134" t="s">
        <v>75</v>
      </c>
      <c r="E202" s="135" t="s">
        <v>3317</v>
      </c>
      <c r="F202" s="135" t="s">
        <v>4050</v>
      </c>
      <c r="I202" s="136"/>
      <c r="J202" s="137">
        <f>BK202</f>
        <v>0</v>
      </c>
      <c r="L202" s="133"/>
      <c r="M202" s="138"/>
      <c r="P202" s="139">
        <f>SUM(P203:P206)</f>
        <v>0</v>
      </c>
      <c r="R202" s="139">
        <f>SUM(R203:R206)</f>
        <v>0</v>
      </c>
      <c r="T202" s="140">
        <f>SUM(T203:T206)</f>
        <v>0</v>
      </c>
      <c r="AR202" s="134" t="s">
        <v>351</v>
      </c>
      <c r="AT202" s="141" t="s">
        <v>75</v>
      </c>
      <c r="AU202" s="141" t="s">
        <v>76</v>
      </c>
      <c r="AY202" s="134" t="s">
        <v>345</v>
      </c>
      <c r="BK202" s="142">
        <f>SUM(BK203:BK206)</f>
        <v>0</v>
      </c>
    </row>
    <row r="203" spans="2:65" s="1" customFormat="1" ht="33" customHeight="1">
      <c r="B203" s="32"/>
      <c r="C203" s="145" t="s">
        <v>773</v>
      </c>
      <c r="D203" s="145" t="s">
        <v>347</v>
      </c>
      <c r="E203" s="146" t="s">
        <v>5148</v>
      </c>
      <c r="F203" s="147" t="s">
        <v>5149</v>
      </c>
      <c r="G203" s="148" t="s">
        <v>3322</v>
      </c>
      <c r="H203" s="149">
        <v>40</v>
      </c>
      <c r="I203" s="150"/>
      <c r="J203" s="149">
        <f>ROUND(I203*H203,3)</f>
        <v>0</v>
      </c>
      <c r="K203" s="151"/>
      <c r="L203" s="32"/>
      <c r="M203" s="152" t="s">
        <v>1</v>
      </c>
      <c r="N203" s="153" t="s">
        <v>42</v>
      </c>
      <c r="P203" s="154">
        <f>O203*H203</f>
        <v>0</v>
      </c>
      <c r="Q203" s="154">
        <v>0</v>
      </c>
      <c r="R203" s="154">
        <f>Q203*H203</f>
        <v>0</v>
      </c>
      <c r="S203" s="154">
        <v>0</v>
      </c>
      <c r="T203" s="155">
        <f>S203*H203</f>
        <v>0</v>
      </c>
      <c r="AR203" s="156" t="s">
        <v>4053</v>
      </c>
      <c r="AT203" s="156" t="s">
        <v>347</v>
      </c>
      <c r="AU203" s="156" t="s">
        <v>84</v>
      </c>
      <c r="AY203" s="17" t="s">
        <v>345</v>
      </c>
      <c r="BE203" s="157">
        <f>IF(N203="základná",J203,0)</f>
        <v>0</v>
      </c>
      <c r="BF203" s="157">
        <f>IF(N203="znížená",J203,0)</f>
        <v>0</v>
      </c>
      <c r="BG203" s="157">
        <f>IF(N203="zákl. prenesená",J203,0)</f>
        <v>0</v>
      </c>
      <c r="BH203" s="157">
        <f>IF(N203="zníž. prenesená",J203,0)</f>
        <v>0</v>
      </c>
      <c r="BI203" s="157">
        <f>IF(N203="nulová",J203,0)</f>
        <v>0</v>
      </c>
      <c r="BJ203" s="17" t="s">
        <v>98</v>
      </c>
      <c r="BK203" s="158">
        <f>ROUND(I203*H203,3)</f>
        <v>0</v>
      </c>
      <c r="BL203" s="17" t="s">
        <v>4053</v>
      </c>
      <c r="BM203" s="156" t="s">
        <v>1260</v>
      </c>
    </row>
    <row r="204" spans="2:65" s="1" customFormat="1" ht="37.9" customHeight="1">
      <c r="B204" s="32"/>
      <c r="C204" s="145" t="s">
        <v>777</v>
      </c>
      <c r="D204" s="145" t="s">
        <v>347</v>
      </c>
      <c r="E204" s="146" t="s">
        <v>5150</v>
      </c>
      <c r="F204" s="147" t="s">
        <v>5151</v>
      </c>
      <c r="G204" s="148" t="s">
        <v>3322</v>
      </c>
      <c r="H204" s="149">
        <v>32</v>
      </c>
      <c r="I204" s="150"/>
      <c r="J204" s="149">
        <f>ROUND(I204*H204,3)</f>
        <v>0</v>
      </c>
      <c r="K204" s="151"/>
      <c r="L204" s="32"/>
      <c r="M204" s="152" t="s">
        <v>1</v>
      </c>
      <c r="N204" s="153" t="s">
        <v>42</v>
      </c>
      <c r="P204" s="154">
        <f>O204*H204</f>
        <v>0</v>
      </c>
      <c r="Q204" s="154">
        <v>0</v>
      </c>
      <c r="R204" s="154">
        <f>Q204*H204</f>
        <v>0</v>
      </c>
      <c r="S204" s="154">
        <v>0</v>
      </c>
      <c r="T204" s="155">
        <f>S204*H204</f>
        <v>0</v>
      </c>
      <c r="AR204" s="156" t="s">
        <v>4053</v>
      </c>
      <c r="AT204" s="156" t="s">
        <v>347</v>
      </c>
      <c r="AU204" s="156" t="s">
        <v>84</v>
      </c>
      <c r="AY204" s="17" t="s">
        <v>345</v>
      </c>
      <c r="BE204" s="157">
        <f>IF(N204="základná",J204,0)</f>
        <v>0</v>
      </c>
      <c r="BF204" s="157">
        <f>IF(N204="znížená",J204,0)</f>
        <v>0</v>
      </c>
      <c r="BG204" s="157">
        <f>IF(N204="zákl. prenesená",J204,0)</f>
        <v>0</v>
      </c>
      <c r="BH204" s="157">
        <f>IF(N204="zníž. prenesená",J204,0)</f>
        <v>0</v>
      </c>
      <c r="BI204" s="157">
        <f>IF(N204="nulová",J204,0)</f>
        <v>0</v>
      </c>
      <c r="BJ204" s="17" t="s">
        <v>98</v>
      </c>
      <c r="BK204" s="158">
        <f>ROUND(I204*H204,3)</f>
        <v>0</v>
      </c>
      <c r="BL204" s="17" t="s">
        <v>4053</v>
      </c>
      <c r="BM204" s="156" t="s">
        <v>1268</v>
      </c>
    </row>
    <row r="205" spans="2:65" s="1" customFormat="1" ht="33" customHeight="1">
      <c r="B205" s="32"/>
      <c r="C205" s="145" t="s">
        <v>782</v>
      </c>
      <c r="D205" s="145" t="s">
        <v>347</v>
      </c>
      <c r="E205" s="146" t="s">
        <v>5152</v>
      </c>
      <c r="F205" s="147" t="s">
        <v>5153</v>
      </c>
      <c r="G205" s="148" t="s">
        <v>3322</v>
      </c>
      <c r="H205" s="149">
        <v>8</v>
      </c>
      <c r="I205" s="150"/>
      <c r="J205" s="149">
        <f>ROUND(I205*H205,3)</f>
        <v>0</v>
      </c>
      <c r="K205" s="151"/>
      <c r="L205" s="32"/>
      <c r="M205" s="152" t="s">
        <v>1</v>
      </c>
      <c r="N205" s="153" t="s">
        <v>42</v>
      </c>
      <c r="P205" s="154">
        <f>O205*H205</f>
        <v>0</v>
      </c>
      <c r="Q205" s="154">
        <v>0</v>
      </c>
      <c r="R205" s="154">
        <f>Q205*H205</f>
        <v>0</v>
      </c>
      <c r="S205" s="154">
        <v>0</v>
      </c>
      <c r="T205" s="155">
        <f>S205*H205</f>
        <v>0</v>
      </c>
      <c r="AR205" s="156" t="s">
        <v>4053</v>
      </c>
      <c r="AT205" s="156" t="s">
        <v>347</v>
      </c>
      <c r="AU205" s="156" t="s">
        <v>84</v>
      </c>
      <c r="AY205" s="17" t="s">
        <v>345</v>
      </c>
      <c r="BE205" s="157">
        <f>IF(N205="základná",J205,0)</f>
        <v>0</v>
      </c>
      <c r="BF205" s="157">
        <f>IF(N205="znížená",J205,0)</f>
        <v>0</v>
      </c>
      <c r="BG205" s="157">
        <f>IF(N205="zákl. prenesená",J205,0)</f>
        <v>0</v>
      </c>
      <c r="BH205" s="157">
        <f>IF(N205="zníž. prenesená",J205,0)</f>
        <v>0</v>
      </c>
      <c r="BI205" s="157">
        <f>IF(N205="nulová",J205,0)</f>
        <v>0</v>
      </c>
      <c r="BJ205" s="17" t="s">
        <v>98</v>
      </c>
      <c r="BK205" s="158">
        <f>ROUND(I205*H205,3)</f>
        <v>0</v>
      </c>
      <c r="BL205" s="17" t="s">
        <v>4053</v>
      </c>
      <c r="BM205" s="156" t="s">
        <v>1277</v>
      </c>
    </row>
    <row r="206" spans="2:65" s="1" customFormat="1" ht="37.9" customHeight="1">
      <c r="B206" s="32"/>
      <c r="C206" s="145" t="s">
        <v>788</v>
      </c>
      <c r="D206" s="145" t="s">
        <v>347</v>
      </c>
      <c r="E206" s="146" t="s">
        <v>5020</v>
      </c>
      <c r="F206" s="147" t="s">
        <v>5154</v>
      </c>
      <c r="G206" s="148" t="s">
        <v>3322</v>
      </c>
      <c r="H206" s="149">
        <v>2</v>
      </c>
      <c r="I206" s="150"/>
      <c r="J206" s="149">
        <f>ROUND(I206*H206,3)</f>
        <v>0</v>
      </c>
      <c r="K206" s="151"/>
      <c r="L206" s="32"/>
      <c r="M206" s="197" t="s">
        <v>1</v>
      </c>
      <c r="N206" s="198" t="s">
        <v>42</v>
      </c>
      <c r="O206" s="199"/>
      <c r="P206" s="200">
        <f>O206*H206</f>
        <v>0</v>
      </c>
      <c r="Q206" s="200">
        <v>0</v>
      </c>
      <c r="R206" s="200">
        <f>Q206*H206</f>
        <v>0</v>
      </c>
      <c r="S206" s="200">
        <v>0</v>
      </c>
      <c r="T206" s="201">
        <f>S206*H206</f>
        <v>0</v>
      </c>
      <c r="AR206" s="156" t="s">
        <v>4053</v>
      </c>
      <c r="AT206" s="156" t="s">
        <v>347</v>
      </c>
      <c r="AU206" s="156" t="s">
        <v>84</v>
      </c>
      <c r="AY206" s="17" t="s">
        <v>345</v>
      </c>
      <c r="BE206" s="157">
        <f>IF(N206="základná",J206,0)</f>
        <v>0</v>
      </c>
      <c r="BF206" s="157">
        <f>IF(N206="znížená",J206,0)</f>
        <v>0</v>
      </c>
      <c r="BG206" s="157">
        <f>IF(N206="zákl. prenesená",J206,0)</f>
        <v>0</v>
      </c>
      <c r="BH206" s="157">
        <f>IF(N206="zníž. prenesená",J206,0)</f>
        <v>0</v>
      </c>
      <c r="BI206" s="157">
        <f>IF(N206="nulová",J206,0)</f>
        <v>0</v>
      </c>
      <c r="BJ206" s="17" t="s">
        <v>98</v>
      </c>
      <c r="BK206" s="158">
        <f>ROUND(I206*H206,3)</f>
        <v>0</v>
      </c>
      <c r="BL206" s="17" t="s">
        <v>4053</v>
      </c>
      <c r="BM206" s="156" t="s">
        <v>1293</v>
      </c>
    </row>
    <row r="207" spans="2:65" s="1" customFormat="1" ht="6.95" customHeight="1">
      <c r="B207" s="46"/>
      <c r="C207" s="47"/>
      <c r="D207" s="47"/>
      <c r="E207" s="47"/>
      <c r="F207" s="47"/>
      <c r="G207" s="47"/>
      <c r="H207" s="47"/>
      <c r="I207" s="47"/>
      <c r="J207" s="47"/>
      <c r="K207" s="47"/>
      <c r="L207" s="32"/>
    </row>
  </sheetData>
  <sheetProtection sheet="1" objects="1" scenarios="1" formatColumns="0" formatRows="0" autoFilter="0"/>
  <autoFilter ref="C125:K206" xr:uid="{00000000-0009-0000-0000-00000D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H1284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8"/>
      <c r="C3" s="19"/>
      <c r="D3" s="19"/>
      <c r="E3" s="19"/>
      <c r="F3" s="19"/>
      <c r="G3" s="19"/>
      <c r="H3" s="20"/>
    </row>
    <row r="4" spans="2:8" ht="24.95" customHeight="1">
      <c r="B4" s="20"/>
      <c r="C4" s="21" t="s">
        <v>5155</v>
      </c>
      <c r="H4" s="20"/>
    </row>
    <row r="5" spans="2:8" ht="12" customHeight="1">
      <c r="B5" s="20"/>
      <c r="C5" s="24" t="s">
        <v>11</v>
      </c>
      <c r="D5" s="230" t="s">
        <v>12</v>
      </c>
      <c r="E5" s="226"/>
      <c r="F5" s="226"/>
      <c r="H5" s="20"/>
    </row>
    <row r="6" spans="2:8" ht="36.950000000000003" customHeight="1">
      <c r="B6" s="20"/>
      <c r="C6" s="26" t="s">
        <v>14</v>
      </c>
      <c r="D6" s="227" t="s">
        <v>15</v>
      </c>
      <c r="E6" s="226"/>
      <c r="F6" s="226"/>
      <c r="H6" s="20"/>
    </row>
    <row r="7" spans="2:8" ht="16.5" customHeight="1">
      <c r="B7" s="20"/>
      <c r="C7" s="27" t="s">
        <v>20</v>
      </c>
      <c r="D7" s="54" t="str">
        <f>'Rekapitulácia stavby'!AN8</f>
        <v>12. 8. 2021</v>
      </c>
      <c r="H7" s="20"/>
    </row>
    <row r="8" spans="2:8" s="1" customFormat="1" ht="10.9" customHeight="1">
      <c r="B8" s="32"/>
      <c r="H8" s="32"/>
    </row>
    <row r="9" spans="2:8" s="10" customFormat="1" ht="29.25" customHeight="1">
      <c r="B9" s="124"/>
      <c r="C9" s="125" t="s">
        <v>57</v>
      </c>
      <c r="D9" s="126" t="s">
        <v>58</v>
      </c>
      <c r="E9" s="126" t="s">
        <v>333</v>
      </c>
      <c r="F9" s="127" t="s">
        <v>5156</v>
      </c>
      <c r="H9" s="124"/>
    </row>
    <row r="10" spans="2:8" s="1" customFormat="1" ht="26.45" customHeight="1">
      <c r="B10" s="32"/>
      <c r="C10" s="202" t="s">
        <v>5157</v>
      </c>
      <c r="D10" s="202" t="s">
        <v>82</v>
      </c>
      <c r="H10" s="32"/>
    </row>
    <row r="11" spans="2:8" s="1" customFormat="1" ht="16.899999999999999" customHeight="1">
      <c r="B11" s="32"/>
      <c r="C11" s="203" t="s">
        <v>130</v>
      </c>
      <c r="D11" s="204" t="s">
        <v>1</v>
      </c>
      <c r="E11" s="205" t="s">
        <v>1</v>
      </c>
      <c r="F11" s="206">
        <v>11.672000000000001</v>
      </c>
      <c r="H11" s="32"/>
    </row>
    <row r="12" spans="2:8" s="1" customFormat="1" ht="16.899999999999999" customHeight="1">
      <c r="B12" s="32"/>
      <c r="C12" s="207" t="s">
        <v>1</v>
      </c>
      <c r="D12" s="207" t="s">
        <v>384</v>
      </c>
      <c r="E12" s="17" t="s">
        <v>1</v>
      </c>
      <c r="F12" s="158">
        <v>0</v>
      </c>
      <c r="H12" s="32"/>
    </row>
    <row r="13" spans="2:8" s="1" customFormat="1" ht="16.899999999999999" customHeight="1">
      <c r="B13" s="32"/>
      <c r="C13" s="207" t="s">
        <v>1</v>
      </c>
      <c r="D13" s="207" t="s">
        <v>385</v>
      </c>
      <c r="E13" s="17" t="s">
        <v>1</v>
      </c>
      <c r="F13" s="158">
        <v>0</v>
      </c>
      <c r="H13" s="32"/>
    </row>
    <row r="14" spans="2:8" s="1" customFormat="1" ht="16.899999999999999" customHeight="1">
      <c r="B14" s="32"/>
      <c r="C14" s="207" t="s">
        <v>1</v>
      </c>
      <c r="D14" s="207" t="s">
        <v>386</v>
      </c>
      <c r="E14" s="17" t="s">
        <v>1</v>
      </c>
      <c r="F14" s="158">
        <v>10.276999999999999</v>
      </c>
      <c r="H14" s="32"/>
    </row>
    <row r="15" spans="2:8" s="1" customFormat="1" ht="16.899999999999999" customHeight="1">
      <c r="B15" s="32"/>
      <c r="C15" s="207" t="s">
        <v>1</v>
      </c>
      <c r="D15" s="207" t="s">
        <v>387</v>
      </c>
      <c r="E15" s="17" t="s">
        <v>1</v>
      </c>
      <c r="F15" s="158">
        <v>1.395</v>
      </c>
      <c r="H15" s="32"/>
    </row>
    <row r="16" spans="2:8" s="1" customFormat="1" ht="16.899999999999999" customHeight="1">
      <c r="B16" s="32"/>
      <c r="C16" s="207" t="s">
        <v>130</v>
      </c>
      <c r="D16" s="207" t="s">
        <v>365</v>
      </c>
      <c r="E16" s="17" t="s">
        <v>1</v>
      </c>
      <c r="F16" s="158">
        <v>11.672000000000001</v>
      </c>
      <c r="H16" s="32"/>
    </row>
    <row r="17" spans="2:8" s="1" customFormat="1" ht="16.899999999999999" customHeight="1">
      <c r="B17" s="32"/>
      <c r="C17" s="208" t="s">
        <v>5158</v>
      </c>
      <c r="H17" s="32"/>
    </row>
    <row r="18" spans="2:8" s="1" customFormat="1" ht="16.899999999999999" customHeight="1">
      <c r="B18" s="32"/>
      <c r="C18" s="207" t="s">
        <v>381</v>
      </c>
      <c r="D18" s="207" t="s">
        <v>382</v>
      </c>
      <c r="E18" s="17" t="s">
        <v>374</v>
      </c>
      <c r="F18" s="158">
        <v>11.672000000000001</v>
      </c>
      <c r="H18" s="32"/>
    </row>
    <row r="19" spans="2:8" s="1" customFormat="1" ht="16.899999999999999" customHeight="1">
      <c r="B19" s="32"/>
      <c r="C19" s="207" t="s">
        <v>433</v>
      </c>
      <c r="D19" s="207" t="s">
        <v>434</v>
      </c>
      <c r="E19" s="17" t="s">
        <v>374</v>
      </c>
      <c r="F19" s="158">
        <v>17.483000000000001</v>
      </c>
      <c r="H19" s="32"/>
    </row>
    <row r="20" spans="2:8" s="1" customFormat="1" ht="22.5">
      <c r="B20" s="32"/>
      <c r="C20" s="207" t="s">
        <v>443</v>
      </c>
      <c r="D20" s="207" t="s">
        <v>444</v>
      </c>
      <c r="E20" s="17" t="s">
        <v>374</v>
      </c>
      <c r="F20" s="158">
        <v>40.353000000000002</v>
      </c>
      <c r="H20" s="32"/>
    </row>
    <row r="21" spans="2:8" s="1" customFormat="1" ht="16.899999999999999" customHeight="1">
      <c r="B21" s="32"/>
      <c r="C21" s="203" t="s">
        <v>135</v>
      </c>
      <c r="D21" s="204" t="s">
        <v>1</v>
      </c>
      <c r="E21" s="205" t="s">
        <v>1</v>
      </c>
      <c r="F21" s="206">
        <v>9.6140000000000008</v>
      </c>
      <c r="H21" s="32"/>
    </row>
    <row r="22" spans="2:8" s="1" customFormat="1" ht="16.899999999999999" customHeight="1">
      <c r="B22" s="32"/>
      <c r="C22" s="207" t="s">
        <v>1</v>
      </c>
      <c r="D22" s="207" t="s">
        <v>728</v>
      </c>
      <c r="E22" s="17" t="s">
        <v>1</v>
      </c>
      <c r="F22" s="158">
        <v>7.5960000000000001</v>
      </c>
      <c r="H22" s="32"/>
    </row>
    <row r="23" spans="2:8" s="1" customFormat="1" ht="16.899999999999999" customHeight="1">
      <c r="B23" s="32"/>
      <c r="C23" s="207" t="s">
        <v>1</v>
      </c>
      <c r="D23" s="207" t="s">
        <v>729</v>
      </c>
      <c r="E23" s="17" t="s">
        <v>1</v>
      </c>
      <c r="F23" s="158">
        <v>2.0179999999999998</v>
      </c>
      <c r="H23" s="32"/>
    </row>
    <row r="24" spans="2:8" s="1" customFormat="1" ht="16.899999999999999" customHeight="1">
      <c r="B24" s="32"/>
      <c r="C24" s="207" t="s">
        <v>135</v>
      </c>
      <c r="D24" s="207" t="s">
        <v>365</v>
      </c>
      <c r="E24" s="17" t="s">
        <v>1</v>
      </c>
      <c r="F24" s="158">
        <v>9.6140000000000008</v>
      </c>
      <c r="H24" s="32"/>
    </row>
    <row r="25" spans="2:8" s="1" customFormat="1" ht="16.899999999999999" customHeight="1">
      <c r="B25" s="32"/>
      <c r="C25" s="208" t="s">
        <v>5158</v>
      </c>
      <c r="H25" s="32"/>
    </row>
    <row r="26" spans="2:8" s="1" customFormat="1" ht="16.899999999999999" customHeight="1">
      <c r="B26" s="32"/>
      <c r="C26" s="207" t="s">
        <v>725</v>
      </c>
      <c r="D26" s="207" t="s">
        <v>726</v>
      </c>
      <c r="E26" s="17" t="s">
        <v>350</v>
      </c>
      <c r="F26" s="158">
        <v>9.6140000000000008</v>
      </c>
      <c r="H26" s="32"/>
    </row>
    <row r="27" spans="2:8" s="1" customFormat="1" ht="16.899999999999999" customHeight="1">
      <c r="B27" s="32"/>
      <c r="C27" s="207" t="s">
        <v>731</v>
      </c>
      <c r="D27" s="207" t="s">
        <v>732</v>
      </c>
      <c r="E27" s="17" t="s">
        <v>350</v>
      </c>
      <c r="F27" s="158">
        <v>9.6140000000000008</v>
      </c>
      <c r="H27" s="32"/>
    </row>
    <row r="28" spans="2:8" s="1" customFormat="1" ht="16.899999999999999" customHeight="1">
      <c r="B28" s="32"/>
      <c r="C28" s="203" t="s">
        <v>222</v>
      </c>
      <c r="D28" s="204" t="s">
        <v>1</v>
      </c>
      <c r="E28" s="205" t="s">
        <v>1</v>
      </c>
      <c r="F28" s="206">
        <v>1021.922</v>
      </c>
      <c r="H28" s="32"/>
    </row>
    <row r="29" spans="2:8" s="1" customFormat="1" ht="16.899999999999999" customHeight="1">
      <c r="B29" s="32"/>
      <c r="C29" s="207" t="s">
        <v>1</v>
      </c>
      <c r="D29" s="207" t="s">
        <v>1857</v>
      </c>
      <c r="E29" s="17" t="s">
        <v>1</v>
      </c>
      <c r="F29" s="158">
        <v>0</v>
      </c>
      <c r="H29" s="32"/>
    </row>
    <row r="30" spans="2:8" s="1" customFormat="1" ht="16.899999999999999" customHeight="1">
      <c r="B30" s="32"/>
      <c r="C30" s="207" t="s">
        <v>1</v>
      </c>
      <c r="D30" s="207" t="s">
        <v>1858</v>
      </c>
      <c r="E30" s="17" t="s">
        <v>1</v>
      </c>
      <c r="F30" s="158">
        <v>26.731000000000002</v>
      </c>
      <c r="H30" s="32"/>
    </row>
    <row r="31" spans="2:8" s="1" customFormat="1" ht="16.899999999999999" customHeight="1">
      <c r="B31" s="32"/>
      <c r="C31" s="207" t="s">
        <v>1</v>
      </c>
      <c r="D31" s="207" t="s">
        <v>1859</v>
      </c>
      <c r="E31" s="17" t="s">
        <v>1</v>
      </c>
      <c r="F31" s="158">
        <v>26.731000000000002</v>
      </c>
      <c r="H31" s="32"/>
    </row>
    <row r="32" spans="2:8" s="1" customFormat="1" ht="16.899999999999999" customHeight="1">
      <c r="B32" s="32"/>
      <c r="C32" s="207" t="s">
        <v>1</v>
      </c>
      <c r="D32" s="207" t="s">
        <v>1860</v>
      </c>
      <c r="E32" s="17" t="s">
        <v>1</v>
      </c>
      <c r="F32" s="158">
        <v>26.731000000000002</v>
      </c>
      <c r="H32" s="32"/>
    </row>
    <row r="33" spans="2:8" s="1" customFormat="1" ht="16.899999999999999" customHeight="1">
      <c r="B33" s="32"/>
      <c r="C33" s="207" t="s">
        <v>1</v>
      </c>
      <c r="D33" s="207" t="s">
        <v>1861</v>
      </c>
      <c r="E33" s="17" t="s">
        <v>1</v>
      </c>
      <c r="F33" s="158">
        <v>26.731000000000002</v>
      </c>
      <c r="H33" s="32"/>
    </row>
    <row r="34" spans="2:8" s="1" customFormat="1" ht="16.899999999999999" customHeight="1">
      <c r="B34" s="32"/>
      <c r="C34" s="207" t="s">
        <v>1</v>
      </c>
      <c r="D34" s="207" t="s">
        <v>1862</v>
      </c>
      <c r="E34" s="17" t="s">
        <v>1</v>
      </c>
      <c r="F34" s="158">
        <v>31.69</v>
      </c>
      <c r="H34" s="32"/>
    </row>
    <row r="35" spans="2:8" s="1" customFormat="1" ht="16.899999999999999" customHeight="1">
      <c r="B35" s="32"/>
      <c r="C35" s="207" t="s">
        <v>1</v>
      </c>
      <c r="D35" s="207" t="s">
        <v>1863</v>
      </c>
      <c r="E35" s="17" t="s">
        <v>1</v>
      </c>
      <c r="F35" s="158">
        <v>21.524999999999999</v>
      </c>
      <c r="H35" s="32"/>
    </row>
    <row r="36" spans="2:8" s="1" customFormat="1" ht="16.899999999999999" customHeight="1">
      <c r="B36" s="32"/>
      <c r="C36" s="207" t="s">
        <v>1</v>
      </c>
      <c r="D36" s="207" t="s">
        <v>1864</v>
      </c>
      <c r="E36" s="17" t="s">
        <v>1</v>
      </c>
      <c r="F36" s="158">
        <v>0</v>
      </c>
      <c r="H36" s="32"/>
    </row>
    <row r="37" spans="2:8" s="1" customFormat="1" ht="16.899999999999999" customHeight="1">
      <c r="B37" s="32"/>
      <c r="C37" s="207" t="s">
        <v>1</v>
      </c>
      <c r="D37" s="207" t="s">
        <v>1865</v>
      </c>
      <c r="E37" s="17" t="s">
        <v>1</v>
      </c>
      <c r="F37" s="158">
        <v>32.768000000000001</v>
      </c>
      <c r="H37" s="32"/>
    </row>
    <row r="38" spans="2:8" s="1" customFormat="1" ht="16.899999999999999" customHeight="1">
      <c r="B38" s="32"/>
      <c r="C38" s="207" t="s">
        <v>1</v>
      </c>
      <c r="D38" s="207" t="s">
        <v>1866</v>
      </c>
      <c r="E38" s="17" t="s">
        <v>1</v>
      </c>
      <c r="F38" s="158">
        <v>0</v>
      </c>
      <c r="H38" s="32"/>
    </row>
    <row r="39" spans="2:8" s="1" customFormat="1" ht="16.899999999999999" customHeight="1">
      <c r="B39" s="32"/>
      <c r="C39" s="207" t="s">
        <v>1</v>
      </c>
      <c r="D39" s="207" t="s">
        <v>1867</v>
      </c>
      <c r="E39" s="17" t="s">
        <v>1</v>
      </c>
      <c r="F39" s="158">
        <v>56.85</v>
      </c>
      <c r="H39" s="32"/>
    </row>
    <row r="40" spans="2:8" s="1" customFormat="1" ht="16.899999999999999" customHeight="1">
      <c r="B40" s="32"/>
      <c r="C40" s="207" t="s">
        <v>1</v>
      </c>
      <c r="D40" s="207" t="s">
        <v>1868</v>
      </c>
      <c r="E40" s="17" t="s">
        <v>1</v>
      </c>
      <c r="F40" s="158">
        <v>1.8</v>
      </c>
      <c r="H40" s="32"/>
    </row>
    <row r="41" spans="2:8" s="1" customFormat="1" ht="16.899999999999999" customHeight="1">
      <c r="B41" s="32"/>
      <c r="C41" s="207" t="s">
        <v>1</v>
      </c>
      <c r="D41" s="207" t="s">
        <v>1869</v>
      </c>
      <c r="E41" s="17" t="s">
        <v>1</v>
      </c>
      <c r="F41" s="158">
        <v>0</v>
      </c>
      <c r="H41" s="32"/>
    </row>
    <row r="42" spans="2:8" s="1" customFormat="1" ht="16.899999999999999" customHeight="1">
      <c r="B42" s="32"/>
      <c r="C42" s="207" t="s">
        <v>1</v>
      </c>
      <c r="D42" s="207" t="s">
        <v>1870</v>
      </c>
      <c r="E42" s="17" t="s">
        <v>1</v>
      </c>
      <c r="F42" s="158">
        <v>27.215</v>
      </c>
      <c r="H42" s="32"/>
    </row>
    <row r="43" spans="2:8" s="1" customFormat="1" ht="16.899999999999999" customHeight="1">
      <c r="B43" s="32"/>
      <c r="C43" s="207" t="s">
        <v>1</v>
      </c>
      <c r="D43" s="207" t="s">
        <v>1871</v>
      </c>
      <c r="E43" s="17" t="s">
        <v>1</v>
      </c>
      <c r="F43" s="158">
        <v>0</v>
      </c>
      <c r="H43" s="32"/>
    </row>
    <row r="44" spans="2:8" s="1" customFormat="1" ht="16.899999999999999" customHeight="1">
      <c r="B44" s="32"/>
      <c r="C44" s="207" t="s">
        <v>1</v>
      </c>
      <c r="D44" s="207" t="s">
        <v>1872</v>
      </c>
      <c r="E44" s="17" t="s">
        <v>1</v>
      </c>
      <c r="F44" s="158">
        <v>17.379000000000001</v>
      </c>
      <c r="H44" s="32"/>
    </row>
    <row r="45" spans="2:8" s="1" customFormat="1" ht="16.899999999999999" customHeight="1">
      <c r="B45" s="32"/>
      <c r="C45" s="207" t="s">
        <v>1</v>
      </c>
      <c r="D45" s="207" t="s">
        <v>918</v>
      </c>
      <c r="E45" s="17" t="s">
        <v>1</v>
      </c>
      <c r="F45" s="158">
        <v>0.72</v>
      </c>
      <c r="H45" s="32"/>
    </row>
    <row r="46" spans="2:8" s="1" customFormat="1" ht="16.899999999999999" customHeight="1">
      <c r="B46" s="32"/>
      <c r="C46" s="207" t="s">
        <v>1</v>
      </c>
      <c r="D46" s="207" t="s">
        <v>1873</v>
      </c>
      <c r="E46" s="17" t="s">
        <v>1</v>
      </c>
      <c r="F46" s="158">
        <v>0</v>
      </c>
      <c r="H46" s="32"/>
    </row>
    <row r="47" spans="2:8" s="1" customFormat="1" ht="16.899999999999999" customHeight="1">
      <c r="B47" s="32"/>
      <c r="C47" s="207" t="s">
        <v>1</v>
      </c>
      <c r="D47" s="207" t="s">
        <v>1874</v>
      </c>
      <c r="E47" s="17" t="s">
        <v>1</v>
      </c>
      <c r="F47" s="158">
        <v>34.667000000000002</v>
      </c>
      <c r="H47" s="32"/>
    </row>
    <row r="48" spans="2:8" s="1" customFormat="1" ht="16.899999999999999" customHeight="1">
      <c r="B48" s="32"/>
      <c r="C48" s="207" t="s">
        <v>1</v>
      </c>
      <c r="D48" s="207" t="s">
        <v>1875</v>
      </c>
      <c r="E48" s="17" t="s">
        <v>1</v>
      </c>
      <c r="F48" s="158">
        <v>1.35</v>
      </c>
      <c r="H48" s="32"/>
    </row>
    <row r="49" spans="2:8" s="1" customFormat="1" ht="16.899999999999999" customHeight="1">
      <c r="B49" s="32"/>
      <c r="C49" s="207" t="s">
        <v>1</v>
      </c>
      <c r="D49" s="207" t="s">
        <v>1876</v>
      </c>
      <c r="E49" s="17" t="s">
        <v>1</v>
      </c>
      <c r="F49" s="158">
        <v>0</v>
      </c>
      <c r="H49" s="32"/>
    </row>
    <row r="50" spans="2:8" s="1" customFormat="1" ht="16.899999999999999" customHeight="1">
      <c r="B50" s="32"/>
      <c r="C50" s="207" t="s">
        <v>1</v>
      </c>
      <c r="D50" s="207" t="s">
        <v>1877</v>
      </c>
      <c r="E50" s="17" t="s">
        <v>1</v>
      </c>
      <c r="F50" s="158">
        <v>37.015000000000001</v>
      </c>
      <c r="H50" s="32"/>
    </row>
    <row r="51" spans="2:8" s="1" customFormat="1" ht="16.899999999999999" customHeight="1">
      <c r="B51" s="32"/>
      <c r="C51" s="207" t="s">
        <v>1</v>
      </c>
      <c r="D51" s="207" t="s">
        <v>1878</v>
      </c>
      <c r="E51" s="17" t="s">
        <v>1</v>
      </c>
      <c r="F51" s="158">
        <v>2.153</v>
      </c>
      <c r="H51" s="32"/>
    </row>
    <row r="52" spans="2:8" s="1" customFormat="1" ht="16.899999999999999" customHeight="1">
      <c r="B52" s="32"/>
      <c r="C52" s="207" t="s">
        <v>1</v>
      </c>
      <c r="D52" s="207" t="s">
        <v>1879</v>
      </c>
      <c r="E52" s="17" t="s">
        <v>1</v>
      </c>
      <c r="F52" s="158">
        <v>0</v>
      </c>
      <c r="H52" s="32"/>
    </row>
    <row r="53" spans="2:8" s="1" customFormat="1" ht="16.899999999999999" customHeight="1">
      <c r="B53" s="32"/>
      <c r="C53" s="207" t="s">
        <v>1</v>
      </c>
      <c r="D53" s="207" t="s">
        <v>1880</v>
      </c>
      <c r="E53" s="17" t="s">
        <v>1</v>
      </c>
      <c r="F53" s="158">
        <v>70.257999999999996</v>
      </c>
      <c r="H53" s="32"/>
    </row>
    <row r="54" spans="2:8" s="1" customFormat="1" ht="16.899999999999999" customHeight="1">
      <c r="B54" s="32"/>
      <c r="C54" s="207" t="s">
        <v>1</v>
      </c>
      <c r="D54" s="207" t="s">
        <v>918</v>
      </c>
      <c r="E54" s="17" t="s">
        <v>1</v>
      </c>
      <c r="F54" s="158">
        <v>0.72</v>
      </c>
      <c r="H54" s="32"/>
    </row>
    <row r="55" spans="2:8" s="1" customFormat="1" ht="16.899999999999999" customHeight="1">
      <c r="B55" s="32"/>
      <c r="C55" s="207" t="s">
        <v>1</v>
      </c>
      <c r="D55" s="207" t="s">
        <v>1878</v>
      </c>
      <c r="E55" s="17" t="s">
        <v>1</v>
      </c>
      <c r="F55" s="158">
        <v>2.153</v>
      </c>
      <c r="H55" s="32"/>
    </row>
    <row r="56" spans="2:8" s="1" customFormat="1" ht="16.899999999999999" customHeight="1">
      <c r="B56" s="32"/>
      <c r="C56" s="207" t="s">
        <v>1</v>
      </c>
      <c r="D56" s="207" t="s">
        <v>1875</v>
      </c>
      <c r="E56" s="17" t="s">
        <v>1</v>
      </c>
      <c r="F56" s="158">
        <v>1.35</v>
      </c>
      <c r="H56" s="32"/>
    </row>
    <row r="57" spans="2:8" s="1" customFormat="1" ht="16.899999999999999" customHeight="1">
      <c r="B57" s="32"/>
      <c r="C57" s="207" t="s">
        <v>1</v>
      </c>
      <c r="D57" s="207" t="s">
        <v>1881</v>
      </c>
      <c r="E57" s="17" t="s">
        <v>1</v>
      </c>
      <c r="F57" s="158">
        <v>0</v>
      </c>
      <c r="H57" s="32"/>
    </row>
    <row r="58" spans="2:8" s="1" customFormat="1" ht="16.899999999999999" customHeight="1">
      <c r="B58" s="32"/>
      <c r="C58" s="207" t="s">
        <v>1</v>
      </c>
      <c r="D58" s="207" t="s">
        <v>1882</v>
      </c>
      <c r="E58" s="17" t="s">
        <v>1</v>
      </c>
      <c r="F58" s="158">
        <v>32.456000000000003</v>
      </c>
      <c r="H58" s="32"/>
    </row>
    <row r="59" spans="2:8" s="1" customFormat="1" ht="16.899999999999999" customHeight="1">
      <c r="B59" s="32"/>
      <c r="C59" s="207" t="s">
        <v>1</v>
      </c>
      <c r="D59" s="207" t="s">
        <v>1883</v>
      </c>
      <c r="E59" s="17" t="s">
        <v>1</v>
      </c>
      <c r="F59" s="158">
        <v>1.625</v>
      </c>
      <c r="H59" s="32"/>
    </row>
    <row r="60" spans="2:8" s="1" customFormat="1" ht="16.899999999999999" customHeight="1">
      <c r="B60" s="32"/>
      <c r="C60" s="207" t="s">
        <v>1</v>
      </c>
      <c r="D60" s="207" t="s">
        <v>1884</v>
      </c>
      <c r="E60" s="17" t="s">
        <v>1</v>
      </c>
      <c r="F60" s="158">
        <v>0</v>
      </c>
      <c r="H60" s="32"/>
    </row>
    <row r="61" spans="2:8" s="1" customFormat="1" ht="16.899999999999999" customHeight="1">
      <c r="B61" s="32"/>
      <c r="C61" s="207" t="s">
        <v>1</v>
      </c>
      <c r="D61" s="207" t="s">
        <v>1885</v>
      </c>
      <c r="E61" s="17" t="s">
        <v>1</v>
      </c>
      <c r="F61" s="158">
        <v>11.214</v>
      </c>
      <c r="H61" s="32"/>
    </row>
    <row r="62" spans="2:8" s="1" customFormat="1" ht="16.899999999999999" customHeight="1">
      <c r="B62" s="32"/>
      <c r="C62" s="207" t="s">
        <v>1</v>
      </c>
      <c r="D62" s="207" t="s">
        <v>1886</v>
      </c>
      <c r="E62" s="17" t="s">
        <v>1</v>
      </c>
      <c r="F62" s="158">
        <v>0</v>
      </c>
      <c r="H62" s="32"/>
    </row>
    <row r="63" spans="2:8" s="1" customFormat="1" ht="16.899999999999999" customHeight="1">
      <c r="B63" s="32"/>
      <c r="C63" s="207" t="s">
        <v>1</v>
      </c>
      <c r="D63" s="207" t="s">
        <v>1887</v>
      </c>
      <c r="E63" s="17" t="s">
        <v>1</v>
      </c>
      <c r="F63" s="158">
        <v>12.111000000000001</v>
      </c>
      <c r="H63" s="32"/>
    </row>
    <row r="64" spans="2:8" s="1" customFormat="1" ht="16.899999999999999" customHeight="1">
      <c r="B64" s="32"/>
      <c r="C64" s="207" t="s">
        <v>1</v>
      </c>
      <c r="D64" s="207" t="s">
        <v>1888</v>
      </c>
      <c r="E64" s="17" t="s">
        <v>1</v>
      </c>
      <c r="F64" s="158">
        <v>0</v>
      </c>
      <c r="H64" s="32"/>
    </row>
    <row r="65" spans="2:8" s="1" customFormat="1" ht="16.899999999999999" customHeight="1">
      <c r="B65" s="32"/>
      <c r="C65" s="207" t="s">
        <v>1</v>
      </c>
      <c r="D65" s="207" t="s">
        <v>1889</v>
      </c>
      <c r="E65" s="17" t="s">
        <v>1</v>
      </c>
      <c r="F65" s="158">
        <v>69.564999999999998</v>
      </c>
      <c r="H65" s="32"/>
    </row>
    <row r="66" spans="2:8" s="1" customFormat="1" ht="16.899999999999999" customHeight="1">
      <c r="B66" s="32"/>
      <c r="C66" s="207" t="s">
        <v>1</v>
      </c>
      <c r="D66" s="207" t="s">
        <v>1890</v>
      </c>
      <c r="E66" s="17" t="s">
        <v>1</v>
      </c>
      <c r="F66" s="158">
        <v>1.32</v>
      </c>
      <c r="H66" s="32"/>
    </row>
    <row r="67" spans="2:8" s="1" customFormat="1" ht="16.899999999999999" customHeight="1">
      <c r="B67" s="32"/>
      <c r="C67" s="207" t="s">
        <v>1</v>
      </c>
      <c r="D67" s="207" t="s">
        <v>1878</v>
      </c>
      <c r="E67" s="17" t="s">
        <v>1</v>
      </c>
      <c r="F67" s="158">
        <v>2.153</v>
      </c>
      <c r="H67" s="32"/>
    </row>
    <row r="68" spans="2:8" s="1" customFormat="1" ht="16.899999999999999" customHeight="1">
      <c r="B68" s="32"/>
      <c r="C68" s="207" t="s">
        <v>1</v>
      </c>
      <c r="D68" s="207" t="s">
        <v>1891</v>
      </c>
      <c r="E68" s="17" t="s">
        <v>1</v>
      </c>
      <c r="F68" s="158">
        <v>0</v>
      </c>
      <c r="H68" s="32"/>
    </row>
    <row r="69" spans="2:8" s="1" customFormat="1" ht="16.899999999999999" customHeight="1">
      <c r="B69" s="32"/>
      <c r="C69" s="207" t="s">
        <v>1</v>
      </c>
      <c r="D69" s="207" t="s">
        <v>1892</v>
      </c>
      <c r="E69" s="17" t="s">
        <v>1</v>
      </c>
      <c r="F69" s="158">
        <v>42.677999999999997</v>
      </c>
      <c r="H69" s="32"/>
    </row>
    <row r="70" spans="2:8" s="1" customFormat="1" ht="16.899999999999999" customHeight="1">
      <c r="B70" s="32"/>
      <c r="C70" s="207" t="s">
        <v>1</v>
      </c>
      <c r="D70" s="207" t="s">
        <v>1893</v>
      </c>
      <c r="E70" s="17" t="s">
        <v>1</v>
      </c>
      <c r="F70" s="158">
        <v>0</v>
      </c>
      <c r="H70" s="32"/>
    </row>
    <row r="71" spans="2:8" s="1" customFormat="1" ht="16.899999999999999" customHeight="1">
      <c r="B71" s="32"/>
      <c r="C71" s="207" t="s">
        <v>1</v>
      </c>
      <c r="D71" s="207" t="s">
        <v>1894</v>
      </c>
      <c r="E71" s="17" t="s">
        <v>1</v>
      </c>
      <c r="F71" s="158">
        <v>29.466000000000001</v>
      </c>
      <c r="H71" s="32"/>
    </row>
    <row r="72" spans="2:8" s="1" customFormat="1" ht="16.899999999999999" customHeight="1">
      <c r="B72" s="32"/>
      <c r="C72" s="207" t="s">
        <v>1</v>
      </c>
      <c r="D72" s="207" t="s">
        <v>1878</v>
      </c>
      <c r="E72" s="17" t="s">
        <v>1</v>
      </c>
      <c r="F72" s="158">
        <v>2.153</v>
      </c>
      <c r="H72" s="32"/>
    </row>
    <row r="73" spans="2:8" s="1" customFormat="1" ht="16.899999999999999" customHeight="1">
      <c r="B73" s="32"/>
      <c r="C73" s="207" t="s">
        <v>1</v>
      </c>
      <c r="D73" s="207" t="s">
        <v>1895</v>
      </c>
      <c r="E73" s="17" t="s">
        <v>1</v>
      </c>
      <c r="F73" s="158">
        <v>0</v>
      </c>
      <c r="H73" s="32"/>
    </row>
    <row r="74" spans="2:8" s="1" customFormat="1" ht="16.899999999999999" customHeight="1">
      <c r="B74" s="32"/>
      <c r="C74" s="207" t="s">
        <v>1</v>
      </c>
      <c r="D74" s="207" t="s">
        <v>1896</v>
      </c>
      <c r="E74" s="17" t="s">
        <v>1</v>
      </c>
      <c r="F74" s="158">
        <v>71.875</v>
      </c>
      <c r="H74" s="32"/>
    </row>
    <row r="75" spans="2:8" s="1" customFormat="1" ht="16.899999999999999" customHeight="1">
      <c r="B75" s="32"/>
      <c r="C75" s="207" t="s">
        <v>1</v>
      </c>
      <c r="D75" s="207" t="s">
        <v>1890</v>
      </c>
      <c r="E75" s="17" t="s">
        <v>1</v>
      </c>
      <c r="F75" s="158">
        <v>1.32</v>
      </c>
      <c r="H75" s="32"/>
    </row>
    <row r="76" spans="2:8" s="1" customFormat="1" ht="16.899999999999999" customHeight="1">
      <c r="B76" s="32"/>
      <c r="C76" s="207" t="s">
        <v>1</v>
      </c>
      <c r="D76" s="207" t="s">
        <v>1878</v>
      </c>
      <c r="E76" s="17" t="s">
        <v>1</v>
      </c>
      <c r="F76" s="158">
        <v>2.153</v>
      </c>
      <c r="H76" s="32"/>
    </row>
    <row r="77" spans="2:8" s="1" customFormat="1" ht="16.899999999999999" customHeight="1">
      <c r="B77" s="32"/>
      <c r="C77" s="207" t="s">
        <v>1</v>
      </c>
      <c r="D77" s="207" t="s">
        <v>1897</v>
      </c>
      <c r="E77" s="17" t="s">
        <v>1</v>
      </c>
      <c r="F77" s="158">
        <v>0</v>
      </c>
      <c r="H77" s="32"/>
    </row>
    <row r="78" spans="2:8" s="1" customFormat="1" ht="16.899999999999999" customHeight="1">
      <c r="B78" s="32"/>
      <c r="C78" s="207" t="s">
        <v>1</v>
      </c>
      <c r="D78" s="207" t="s">
        <v>1894</v>
      </c>
      <c r="E78" s="17" t="s">
        <v>1</v>
      </c>
      <c r="F78" s="158">
        <v>29.466000000000001</v>
      </c>
      <c r="H78" s="32"/>
    </row>
    <row r="79" spans="2:8" s="1" customFormat="1" ht="16.899999999999999" customHeight="1">
      <c r="B79" s="32"/>
      <c r="C79" s="207" t="s">
        <v>1</v>
      </c>
      <c r="D79" s="207" t="s">
        <v>1878</v>
      </c>
      <c r="E79" s="17" t="s">
        <v>1</v>
      </c>
      <c r="F79" s="158">
        <v>2.153</v>
      </c>
      <c r="H79" s="32"/>
    </row>
    <row r="80" spans="2:8" s="1" customFormat="1" ht="16.899999999999999" customHeight="1">
      <c r="B80" s="32"/>
      <c r="C80" s="207" t="s">
        <v>1</v>
      </c>
      <c r="D80" s="207" t="s">
        <v>1898</v>
      </c>
      <c r="E80" s="17" t="s">
        <v>1</v>
      </c>
      <c r="F80" s="158">
        <v>0</v>
      </c>
      <c r="H80" s="32"/>
    </row>
    <row r="81" spans="2:8" s="1" customFormat="1" ht="16.899999999999999" customHeight="1">
      <c r="B81" s="32"/>
      <c r="C81" s="207" t="s">
        <v>1</v>
      </c>
      <c r="D81" s="207" t="s">
        <v>1892</v>
      </c>
      <c r="E81" s="17" t="s">
        <v>1</v>
      </c>
      <c r="F81" s="158">
        <v>42.677999999999997</v>
      </c>
      <c r="H81" s="32"/>
    </row>
    <row r="82" spans="2:8" s="1" customFormat="1" ht="16.899999999999999" customHeight="1">
      <c r="B82" s="32"/>
      <c r="C82" s="207" t="s">
        <v>1</v>
      </c>
      <c r="D82" s="207" t="s">
        <v>1899</v>
      </c>
      <c r="E82" s="17" t="s">
        <v>1</v>
      </c>
      <c r="F82" s="158">
        <v>0</v>
      </c>
      <c r="H82" s="32"/>
    </row>
    <row r="83" spans="2:8" s="1" customFormat="1" ht="16.899999999999999" customHeight="1">
      <c r="B83" s="32"/>
      <c r="C83" s="207" t="s">
        <v>1</v>
      </c>
      <c r="D83" s="207" t="s">
        <v>1900</v>
      </c>
      <c r="E83" s="17" t="s">
        <v>1</v>
      </c>
      <c r="F83" s="158">
        <v>24.97</v>
      </c>
      <c r="H83" s="32"/>
    </row>
    <row r="84" spans="2:8" s="1" customFormat="1" ht="16.899999999999999" customHeight="1">
      <c r="B84" s="32"/>
      <c r="C84" s="207" t="s">
        <v>1</v>
      </c>
      <c r="D84" s="207" t="s">
        <v>1883</v>
      </c>
      <c r="E84" s="17" t="s">
        <v>1</v>
      </c>
      <c r="F84" s="158">
        <v>1.625</v>
      </c>
      <c r="H84" s="32"/>
    </row>
    <row r="85" spans="2:8" s="1" customFormat="1" ht="16.899999999999999" customHeight="1">
      <c r="B85" s="32"/>
      <c r="C85" s="207" t="s">
        <v>1</v>
      </c>
      <c r="D85" s="207" t="s">
        <v>1901</v>
      </c>
      <c r="E85" s="17" t="s">
        <v>1</v>
      </c>
      <c r="F85" s="158">
        <v>0</v>
      </c>
      <c r="H85" s="32"/>
    </row>
    <row r="86" spans="2:8" s="1" customFormat="1" ht="16.899999999999999" customHeight="1">
      <c r="B86" s="32"/>
      <c r="C86" s="207" t="s">
        <v>1</v>
      </c>
      <c r="D86" s="207" t="s">
        <v>1885</v>
      </c>
      <c r="E86" s="17" t="s">
        <v>1</v>
      </c>
      <c r="F86" s="158">
        <v>11.214</v>
      </c>
      <c r="H86" s="32"/>
    </row>
    <row r="87" spans="2:8" s="1" customFormat="1" ht="16.899999999999999" customHeight="1">
      <c r="B87" s="32"/>
      <c r="C87" s="207" t="s">
        <v>1</v>
      </c>
      <c r="D87" s="207" t="s">
        <v>1902</v>
      </c>
      <c r="E87" s="17" t="s">
        <v>1</v>
      </c>
      <c r="F87" s="158">
        <v>0</v>
      </c>
      <c r="H87" s="32"/>
    </row>
    <row r="88" spans="2:8" s="1" customFormat="1" ht="16.899999999999999" customHeight="1">
      <c r="B88" s="32"/>
      <c r="C88" s="207" t="s">
        <v>1</v>
      </c>
      <c r="D88" s="207" t="s">
        <v>1889</v>
      </c>
      <c r="E88" s="17" t="s">
        <v>1</v>
      </c>
      <c r="F88" s="158">
        <v>69.564999999999998</v>
      </c>
      <c r="H88" s="32"/>
    </row>
    <row r="89" spans="2:8" s="1" customFormat="1" ht="16.899999999999999" customHeight="1">
      <c r="B89" s="32"/>
      <c r="C89" s="207" t="s">
        <v>1</v>
      </c>
      <c r="D89" s="207" t="s">
        <v>1890</v>
      </c>
      <c r="E89" s="17" t="s">
        <v>1</v>
      </c>
      <c r="F89" s="158">
        <v>1.32</v>
      </c>
      <c r="H89" s="32"/>
    </row>
    <row r="90" spans="2:8" s="1" customFormat="1" ht="16.899999999999999" customHeight="1">
      <c r="B90" s="32"/>
      <c r="C90" s="207" t="s">
        <v>1</v>
      </c>
      <c r="D90" s="207" t="s">
        <v>1878</v>
      </c>
      <c r="E90" s="17" t="s">
        <v>1</v>
      </c>
      <c r="F90" s="158">
        <v>2.153</v>
      </c>
      <c r="H90" s="32"/>
    </row>
    <row r="91" spans="2:8" s="1" customFormat="1" ht="16.899999999999999" customHeight="1">
      <c r="B91" s="32"/>
      <c r="C91" s="207" t="s">
        <v>1</v>
      </c>
      <c r="D91" s="207" t="s">
        <v>1903</v>
      </c>
      <c r="E91" s="17" t="s">
        <v>1</v>
      </c>
      <c r="F91" s="158">
        <v>0</v>
      </c>
      <c r="H91" s="32"/>
    </row>
    <row r="92" spans="2:8" s="1" customFormat="1" ht="16.899999999999999" customHeight="1">
      <c r="B92" s="32"/>
      <c r="C92" s="207" t="s">
        <v>1</v>
      </c>
      <c r="D92" s="207" t="s">
        <v>1892</v>
      </c>
      <c r="E92" s="17" t="s">
        <v>1</v>
      </c>
      <c r="F92" s="158">
        <v>42.677999999999997</v>
      </c>
      <c r="H92" s="32"/>
    </row>
    <row r="93" spans="2:8" s="1" customFormat="1" ht="16.899999999999999" customHeight="1">
      <c r="B93" s="32"/>
      <c r="C93" s="207" t="s">
        <v>1</v>
      </c>
      <c r="D93" s="207" t="s">
        <v>1904</v>
      </c>
      <c r="E93" s="17" t="s">
        <v>1</v>
      </c>
      <c r="F93" s="158">
        <v>0</v>
      </c>
      <c r="H93" s="32"/>
    </row>
    <row r="94" spans="2:8" s="1" customFormat="1" ht="16.899999999999999" customHeight="1">
      <c r="B94" s="32"/>
      <c r="C94" s="207" t="s">
        <v>1</v>
      </c>
      <c r="D94" s="207" t="s">
        <v>1894</v>
      </c>
      <c r="E94" s="17" t="s">
        <v>1</v>
      </c>
      <c r="F94" s="158">
        <v>29.466000000000001</v>
      </c>
      <c r="H94" s="32"/>
    </row>
    <row r="95" spans="2:8" s="1" customFormat="1" ht="16.899999999999999" customHeight="1">
      <c r="B95" s="32"/>
      <c r="C95" s="207" t="s">
        <v>1</v>
      </c>
      <c r="D95" s="207" t="s">
        <v>1878</v>
      </c>
      <c r="E95" s="17" t="s">
        <v>1</v>
      </c>
      <c r="F95" s="158">
        <v>2.153</v>
      </c>
      <c r="H95" s="32"/>
    </row>
    <row r="96" spans="2:8" s="1" customFormat="1" ht="16.899999999999999" customHeight="1">
      <c r="B96" s="32"/>
      <c r="C96" s="207" t="s">
        <v>1</v>
      </c>
      <c r="D96" s="207" t="s">
        <v>1905</v>
      </c>
      <c r="E96" s="17" t="s">
        <v>1</v>
      </c>
      <c r="F96" s="158">
        <v>0</v>
      </c>
      <c r="H96" s="32"/>
    </row>
    <row r="97" spans="2:8" s="1" customFormat="1" ht="16.899999999999999" customHeight="1">
      <c r="B97" s="32"/>
      <c r="C97" s="207" t="s">
        <v>1</v>
      </c>
      <c r="D97" s="207" t="s">
        <v>1896</v>
      </c>
      <c r="E97" s="17" t="s">
        <v>1</v>
      </c>
      <c r="F97" s="158">
        <v>71.875</v>
      </c>
      <c r="H97" s="32"/>
    </row>
    <row r="98" spans="2:8" s="1" customFormat="1" ht="16.899999999999999" customHeight="1">
      <c r="B98" s="32"/>
      <c r="C98" s="207" t="s">
        <v>1</v>
      </c>
      <c r="D98" s="207" t="s">
        <v>1890</v>
      </c>
      <c r="E98" s="17" t="s">
        <v>1</v>
      </c>
      <c r="F98" s="158">
        <v>1.32</v>
      </c>
      <c r="H98" s="32"/>
    </row>
    <row r="99" spans="2:8" s="1" customFormat="1" ht="16.899999999999999" customHeight="1">
      <c r="B99" s="32"/>
      <c r="C99" s="207" t="s">
        <v>1</v>
      </c>
      <c r="D99" s="207" t="s">
        <v>1878</v>
      </c>
      <c r="E99" s="17" t="s">
        <v>1</v>
      </c>
      <c r="F99" s="158">
        <v>2.153</v>
      </c>
      <c r="H99" s="32"/>
    </row>
    <row r="100" spans="2:8" s="1" customFormat="1" ht="16.899999999999999" customHeight="1">
      <c r="B100" s="32"/>
      <c r="C100" s="207" t="s">
        <v>1</v>
      </c>
      <c r="D100" s="207" t="s">
        <v>1906</v>
      </c>
      <c r="E100" s="17" t="s">
        <v>1</v>
      </c>
      <c r="F100" s="158">
        <v>0</v>
      </c>
      <c r="H100" s="32"/>
    </row>
    <row r="101" spans="2:8" s="1" customFormat="1" ht="16.899999999999999" customHeight="1">
      <c r="B101" s="32"/>
      <c r="C101" s="207" t="s">
        <v>1</v>
      </c>
      <c r="D101" s="207" t="s">
        <v>1894</v>
      </c>
      <c r="E101" s="17" t="s">
        <v>1</v>
      </c>
      <c r="F101" s="158">
        <v>29.466000000000001</v>
      </c>
      <c r="H101" s="32"/>
    </row>
    <row r="102" spans="2:8" s="1" customFormat="1" ht="16.899999999999999" customHeight="1">
      <c r="B102" s="32"/>
      <c r="C102" s="207" t="s">
        <v>1</v>
      </c>
      <c r="D102" s="207" t="s">
        <v>1878</v>
      </c>
      <c r="E102" s="17" t="s">
        <v>1</v>
      </c>
      <c r="F102" s="158">
        <v>2.153</v>
      </c>
      <c r="H102" s="32"/>
    </row>
    <row r="103" spans="2:8" s="1" customFormat="1" ht="16.899999999999999" customHeight="1">
      <c r="B103" s="32"/>
      <c r="C103" s="207" t="s">
        <v>1</v>
      </c>
      <c r="D103" s="207" t="s">
        <v>1907</v>
      </c>
      <c r="E103" s="17" t="s">
        <v>1</v>
      </c>
      <c r="F103" s="158">
        <v>0</v>
      </c>
      <c r="H103" s="32"/>
    </row>
    <row r="104" spans="2:8" s="1" customFormat="1" ht="16.899999999999999" customHeight="1">
      <c r="B104" s="32"/>
      <c r="C104" s="207" t="s">
        <v>1</v>
      </c>
      <c r="D104" s="207" t="s">
        <v>1892</v>
      </c>
      <c r="E104" s="17" t="s">
        <v>1</v>
      </c>
      <c r="F104" s="158">
        <v>42.677999999999997</v>
      </c>
      <c r="H104" s="32"/>
    </row>
    <row r="105" spans="2:8" s="1" customFormat="1" ht="16.899999999999999" customHeight="1">
      <c r="B105" s="32"/>
      <c r="C105" s="207" t="s">
        <v>1</v>
      </c>
      <c r="D105" s="207" t="s">
        <v>1908</v>
      </c>
      <c r="E105" s="17" t="s">
        <v>1</v>
      </c>
      <c r="F105" s="158">
        <v>-113.79</v>
      </c>
      <c r="H105" s="32"/>
    </row>
    <row r="106" spans="2:8" s="1" customFormat="1" ht="16.899999999999999" customHeight="1">
      <c r="B106" s="32"/>
      <c r="C106" s="207" t="s">
        <v>1</v>
      </c>
      <c r="D106" s="207" t="s">
        <v>1</v>
      </c>
      <c r="E106" s="17" t="s">
        <v>1</v>
      </c>
      <c r="F106" s="158">
        <v>0</v>
      </c>
      <c r="H106" s="32"/>
    </row>
    <row r="107" spans="2:8" s="1" customFormat="1" ht="16.899999999999999" customHeight="1">
      <c r="B107" s="32"/>
      <c r="C107" s="207" t="s">
        <v>222</v>
      </c>
      <c r="D107" s="207" t="s">
        <v>358</v>
      </c>
      <c r="E107" s="17" t="s">
        <v>1</v>
      </c>
      <c r="F107" s="158">
        <v>1021.922</v>
      </c>
      <c r="H107" s="32"/>
    </row>
    <row r="108" spans="2:8" s="1" customFormat="1" ht="16.899999999999999" customHeight="1">
      <c r="B108" s="32"/>
      <c r="C108" s="208" t="s">
        <v>5158</v>
      </c>
      <c r="H108" s="32"/>
    </row>
    <row r="109" spans="2:8" s="1" customFormat="1" ht="22.5">
      <c r="B109" s="32"/>
      <c r="C109" s="207" t="s">
        <v>1854</v>
      </c>
      <c r="D109" s="207" t="s">
        <v>1855</v>
      </c>
      <c r="E109" s="17" t="s">
        <v>350</v>
      </c>
      <c r="F109" s="158">
        <v>1021.922</v>
      </c>
      <c r="H109" s="32"/>
    </row>
    <row r="110" spans="2:8" s="1" customFormat="1" ht="16.899999999999999" customHeight="1">
      <c r="B110" s="32"/>
      <c r="C110" s="207" t="s">
        <v>881</v>
      </c>
      <c r="D110" s="207" t="s">
        <v>882</v>
      </c>
      <c r="E110" s="17" t="s">
        <v>350</v>
      </c>
      <c r="F110" s="158">
        <v>1237.6980000000001</v>
      </c>
      <c r="H110" s="32"/>
    </row>
    <row r="111" spans="2:8" s="1" customFormat="1" ht="22.5">
      <c r="B111" s="32"/>
      <c r="C111" s="207" t="s">
        <v>886</v>
      </c>
      <c r="D111" s="207" t="s">
        <v>887</v>
      </c>
      <c r="E111" s="17" t="s">
        <v>350</v>
      </c>
      <c r="F111" s="158">
        <v>1123.9079999999999</v>
      </c>
      <c r="H111" s="32"/>
    </row>
    <row r="112" spans="2:8" s="1" customFormat="1" ht="16.899999999999999" customHeight="1">
      <c r="B112" s="32"/>
      <c r="C112" s="207" t="s">
        <v>3239</v>
      </c>
      <c r="D112" s="207" t="s">
        <v>3240</v>
      </c>
      <c r="E112" s="17" t="s">
        <v>350</v>
      </c>
      <c r="F112" s="158">
        <v>1662.1120000000001</v>
      </c>
      <c r="H112" s="32"/>
    </row>
    <row r="113" spans="2:8" s="1" customFormat="1" ht="16.899999999999999" customHeight="1">
      <c r="B113" s="32"/>
      <c r="C113" s="207" t="s">
        <v>3243</v>
      </c>
      <c r="D113" s="207" t="s">
        <v>3244</v>
      </c>
      <c r="E113" s="17" t="s">
        <v>350</v>
      </c>
      <c r="F113" s="158">
        <v>1736.8979999999999</v>
      </c>
      <c r="H113" s="32"/>
    </row>
    <row r="114" spans="2:8" s="1" customFormat="1" ht="16.899999999999999" customHeight="1">
      <c r="B114" s="32"/>
      <c r="C114" s="207" t="s">
        <v>1368</v>
      </c>
      <c r="D114" s="207" t="s">
        <v>1369</v>
      </c>
      <c r="E114" s="17" t="s">
        <v>350</v>
      </c>
      <c r="F114" s="158">
        <v>1662.1120000000001</v>
      </c>
      <c r="H114" s="32"/>
    </row>
    <row r="115" spans="2:8" s="1" customFormat="1" ht="16.899999999999999" customHeight="1">
      <c r="B115" s="32"/>
      <c r="C115" s="203" t="s">
        <v>220</v>
      </c>
      <c r="D115" s="204" t="s">
        <v>1</v>
      </c>
      <c r="E115" s="205" t="s">
        <v>1</v>
      </c>
      <c r="F115" s="206">
        <v>526.4</v>
      </c>
      <c r="H115" s="32"/>
    </row>
    <row r="116" spans="2:8" s="1" customFormat="1" ht="16.899999999999999" customHeight="1">
      <c r="B116" s="32"/>
      <c r="C116" s="207" t="s">
        <v>1</v>
      </c>
      <c r="D116" s="207" t="s">
        <v>1811</v>
      </c>
      <c r="E116" s="17" t="s">
        <v>1</v>
      </c>
      <c r="F116" s="158">
        <v>0</v>
      </c>
      <c r="H116" s="32"/>
    </row>
    <row r="117" spans="2:8" s="1" customFormat="1" ht="16.899999999999999" customHeight="1">
      <c r="B117" s="32"/>
      <c r="C117" s="207" t="s">
        <v>1</v>
      </c>
      <c r="D117" s="207" t="s">
        <v>1812</v>
      </c>
      <c r="E117" s="17" t="s">
        <v>1</v>
      </c>
      <c r="F117" s="158">
        <v>16.25</v>
      </c>
      <c r="H117" s="32"/>
    </row>
    <row r="118" spans="2:8" s="1" customFormat="1" ht="16.899999999999999" customHeight="1">
      <c r="B118" s="32"/>
      <c r="C118" s="207" t="s">
        <v>1</v>
      </c>
      <c r="D118" s="207" t="s">
        <v>1813</v>
      </c>
      <c r="E118" s="17" t="s">
        <v>1</v>
      </c>
      <c r="F118" s="158">
        <v>8.8000000000000007</v>
      </c>
      <c r="H118" s="32"/>
    </row>
    <row r="119" spans="2:8" s="1" customFormat="1" ht="16.899999999999999" customHeight="1">
      <c r="B119" s="32"/>
      <c r="C119" s="207" t="s">
        <v>1</v>
      </c>
      <c r="D119" s="207" t="s">
        <v>1814</v>
      </c>
      <c r="E119" s="17" t="s">
        <v>1</v>
      </c>
      <c r="F119" s="158">
        <v>35</v>
      </c>
      <c r="H119" s="32"/>
    </row>
    <row r="120" spans="2:8" s="1" customFormat="1" ht="16.899999999999999" customHeight="1">
      <c r="B120" s="32"/>
      <c r="C120" s="207" t="s">
        <v>1</v>
      </c>
      <c r="D120" s="207" t="s">
        <v>1815</v>
      </c>
      <c r="E120" s="17" t="s">
        <v>1</v>
      </c>
      <c r="F120" s="158">
        <v>3.2</v>
      </c>
      <c r="H120" s="32"/>
    </row>
    <row r="121" spans="2:8" s="1" customFormat="1" ht="16.899999999999999" customHeight="1">
      <c r="B121" s="32"/>
      <c r="C121" s="207" t="s">
        <v>1</v>
      </c>
      <c r="D121" s="207" t="s">
        <v>1816</v>
      </c>
      <c r="E121" s="17" t="s">
        <v>1</v>
      </c>
      <c r="F121" s="158">
        <v>23.45</v>
      </c>
      <c r="H121" s="32"/>
    </row>
    <row r="122" spans="2:8" s="1" customFormat="1" ht="16.899999999999999" customHeight="1">
      <c r="B122" s="32"/>
      <c r="C122" s="207" t="s">
        <v>1</v>
      </c>
      <c r="D122" s="207" t="s">
        <v>1817</v>
      </c>
      <c r="E122" s="17" t="s">
        <v>1</v>
      </c>
      <c r="F122" s="158">
        <v>8.85</v>
      </c>
      <c r="H122" s="32"/>
    </row>
    <row r="123" spans="2:8" s="1" customFormat="1" ht="16.899999999999999" customHeight="1">
      <c r="B123" s="32"/>
      <c r="C123" s="207" t="s">
        <v>1</v>
      </c>
      <c r="D123" s="207" t="s">
        <v>1601</v>
      </c>
      <c r="E123" s="17" t="s">
        <v>1</v>
      </c>
      <c r="F123" s="158">
        <v>3.35</v>
      </c>
      <c r="H123" s="32"/>
    </row>
    <row r="124" spans="2:8" s="1" customFormat="1" ht="16.899999999999999" customHeight="1">
      <c r="B124" s="32"/>
      <c r="C124" s="207" t="s">
        <v>1</v>
      </c>
      <c r="D124" s="207" t="s">
        <v>1818</v>
      </c>
      <c r="E124" s="17" t="s">
        <v>1</v>
      </c>
      <c r="F124" s="158">
        <v>12.25</v>
      </c>
      <c r="H124" s="32"/>
    </row>
    <row r="125" spans="2:8" s="1" customFormat="1" ht="16.899999999999999" customHeight="1">
      <c r="B125" s="32"/>
      <c r="C125" s="207" t="s">
        <v>1</v>
      </c>
      <c r="D125" s="207" t="s">
        <v>1819</v>
      </c>
      <c r="E125" s="17" t="s">
        <v>1</v>
      </c>
      <c r="F125" s="158">
        <v>16.149999999999999</v>
      </c>
      <c r="H125" s="32"/>
    </row>
    <row r="126" spans="2:8" s="1" customFormat="1" ht="16.899999999999999" customHeight="1">
      <c r="B126" s="32"/>
      <c r="C126" s="207" t="s">
        <v>1</v>
      </c>
      <c r="D126" s="207" t="s">
        <v>1820</v>
      </c>
      <c r="E126" s="17" t="s">
        <v>1</v>
      </c>
      <c r="F126" s="158">
        <v>11.75</v>
      </c>
      <c r="H126" s="32"/>
    </row>
    <row r="127" spans="2:8" s="1" customFormat="1" ht="16.899999999999999" customHeight="1">
      <c r="B127" s="32"/>
      <c r="C127" s="207" t="s">
        <v>1</v>
      </c>
      <c r="D127" s="207" t="s">
        <v>1821</v>
      </c>
      <c r="E127" s="17" t="s">
        <v>1</v>
      </c>
      <c r="F127" s="158">
        <v>5.35</v>
      </c>
      <c r="H127" s="32"/>
    </row>
    <row r="128" spans="2:8" s="1" customFormat="1" ht="16.899999999999999" customHeight="1">
      <c r="B128" s="32"/>
      <c r="C128" s="207" t="s">
        <v>1</v>
      </c>
      <c r="D128" s="207" t="s">
        <v>1822</v>
      </c>
      <c r="E128" s="17" t="s">
        <v>1</v>
      </c>
      <c r="F128" s="158">
        <v>10.8</v>
      </c>
      <c r="H128" s="32"/>
    </row>
    <row r="129" spans="2:8" s="1" customFormat="1" ht="16.899999999999999" customHeight="1">
      <c r="B129" s="32"/>
      <c r="C129" s="207" t="s">
        <v>1</v>
      </c>
      <c r="D129" s="207" t="s">
        <v>1823</v>
      </c>
      <c r="E129" s="17" t="s">
        <v>1</v>
      </c>
      <c r="F129" s="158">
        <v>16.3</v>
      </c>
      <c r="H129" s="32"/>
    </row>
    <row r="130" spans="2:8" s="1" customFormat="1" ht="16.899999999999999" customHeight="1">
      <c r="B130" s="32"/>
      <c r="C130" s="207" t="s">
        <v>1</v>
      </c>
      <c r="D130" s="207" t="s">
        <v>1824</v>
      </c>
      <c r="E130" s="17" t="s">
        <v>1</v>
      </c>
      <c r="F130" s="158">
        <v>16.8</v>
      </c>
      <c r="H130" s="32"/>
    </row>
    <row r="131" spans="2:8" s="1" customFormat="1" ht="16.899999999999999" customHeight="1">
      <c r="B131" s="32"/>
      <c r="C131" s="207" t="s">
        <v>1</v>
      </c>
      <c r="D131" s="207" t="s">
        <v>1825</v>
      </c>
      <c r="E131" s="17" t="s">
        <v>1</v>
      </c>
      <c r="F131" s="158">
        <v>4.45</v>
      </c>
      <c r="H131" s="32"/>
    </row>
    <row r="132" spans="2:8" s="1" customFormat="1" ht="16.899999999999999" customHeight="1">
      <c r="B132" s="32"/>
      <c r="C132" s="207" t="s">
        <v>1</v>
      </c>
      <c r="D132" s="207" t="s">
        <v>1826</v>
      </c>
      <c r="E132" s="17" t="s">
        <v>1</v>
      </c>
      <c r="F132" s="158">
        <v>7.2</v>
      </c>
      <c r="H132" s="32"/>
    </row>
    <row r="133" spans="2:8" s="1" customFormat="1" ht="16.899999999999999" customHeight="1">
      <c r="B133" s="32"/>
      <c r="C133" s="207" t="s">
        <v>1</v>
      </c>
      <c r="D133" s="207" t="s">
        <v>1827</v>
      </c>
      <c r="E133" s="17" t="s">
        <v>1</v>
      </c>
      <c r="F133" s="158">
        <v>12.7</v>
      </c>
      <c r="H133" s="32"/>
    </row>
    <row r="134" spans="2:8" s="1" customFormat="1" ht="16.899999999999999" customHeight="1">
      <c r="B134" s="32"/>
      <c r="C134" s="207" t="s">
        <v>1</v>
      </c>
      <c r="D134" s="207" t="s">
        <v>1828</v>
      </c>
      <c r="E134" s="17" t="s">
        <v>1</v>
      </c>
      <c r="F134" s="158">
        <v>5.35</v>
      </c>
      <c r="H134" s="32"/>
    </row>
    <row r="135" spans="2:8" s="1" customFormat="1" ht="16.899999999999999" customHeight="1">
      <c r="B135" s="32"/>
      <c r="C135" s="207" t="s">
        <v>1</v>
      </c>
      <c r="D135" s="207" t="s">
        <v>1829</v>
      </c>
      <c r="E135" s="17" t="s">
        <v>1</v>
      </c>
      <c r="F135" s="158">
        <v>11.7</v>
      </c>
      <c r="H135" s="32"/>
    </row>
    <row r="136" spans="2:8" s="1" customFormat="1" ht="16.899999999999999" customHeight="1">
      <c r="B136" s="32"/>
      <c r="C136" s="207" t="s">
        <v>1</v>
      </c>
      <c r="D136" s="207" t="s">
        <v>1830</v>
      </c>
      <c r="E136" s="17" t="s">
        <v>1</v>
      </c>
      <c r="F136" s="158">
        <v>15.85</v>
      </c>
      <c r="H136" s="32"/>
    </row>
    <row r="137" spans="2:8" s="1" customFormat="1" ht="16.899999999999999" customHeight="1">
      <c r="B137" s="32"/>
      <c r="C137" s="207" t="s">
        <v>1</v>
      </c>
      <c r="D137" s="207" t="s">
        <v>1831</v>
      </c>
      <c r="E137" s="17" t="s">
        <v>1</v>
      </c>
      <c r="F137" s="158">
        <v>19.8</v>
      </c>
      <c r="H137" s="32"/>
    </row>
    <row r="138" spans="2:8" s="1" customFormat="1" ht="16.899999999999999" customHeight="1">
      <c r="B138" s="32"/>
      <c r="C138" s="207" t="s">
        <v>1</v>
      </c>
      <c r="D138" s="207" t="s">
        <v>1832</v>
      </c>
      <c r="E138" s="17" t="s">
        <v>1</v>
      </c>
      <c r="F138" s="158">
        <v>10.85</v>
      </c>
      <c r="H138" s="32"/>
    </row>
    <row r="139" spans="2:8" s="1" customFormat="1" ht="16.899999999999999" customHeight="1">
      <c r="B139" s="32"/>
      <c r="C139" s="207" t="s">
        <v>1</v>
      </c>
      <c r="D139" s="207" t="s">
        <v>1833</v>
      </c>
      <c r="E139" s="17" t="s">
        <v>1</v>
      </c>
      <c r="F139" s="158">
        <v>12.7</v>
      </c>
      <c r="H139" s="32"/>
    </row>
    <row r="140" spans="2:8" s="1" customFormat="1" ht="16.899999999999999" customHeight="1">
      <c r="B140" s="32"/>
      <c r="C140" s="207" t="s">
        <v>1</v>
      </c>
      <c r="D140" s="207" t="s">
        <v>1834</v>
      </c>
      <c r="E140" s="17" t="s">
        <v>1</v>
      </c>
      <c r="F140" s="158">
        <v>5.35</v>
      </c>
      <c r="H140" s="32"/>
    </row>
    <row r="141" spans="2:8" s="1" customFormat="1" ht="16.899999999999999" customHeight="1">
      <c r="B141" s="32"/>
      <c r="C141" s="207" t="s">
        <v>1</v>
      </c>
      <c r="D141" s="207" t="s">
        <v>1835</v>
      </c>
      <c r="E141" s="17" t="s">
        <v>1</v>
      </c>
      <c r="F141" s="158">
        <v>11.7</v>
      </c>
      <c r="H141" s="32"/>
    </row>
    <row r="142" spans="2:8" s="1" customFormat="1" ht="16.899999999999999" customHeight="1">
      <c r="B142" s="32"/>
      <c r="C142" s="207" t="s">
        <v>1</v>
      </c>
      <c r="D142" s="207" t="s">
        <v>1836</v>
      </c>
      <c r="E142" s="17" t="s">
        <v>1</v>
      </c>
      <c r="F142" s="158">
        <v>15.85</v>
      </c>
      <c r="H142" s="32"/>
    </row>
    <row r="143" spans="2:8" s="1" customFormat="1" ht="16.899999999999999" customHeight="1">
      <c r="B143" s="32"/>
      <c r="C143" s="207" t="s">
        <v>1</v>
      </c>
      <c r="D143" s="207" t="s">
        <v>1837</v>
      </c>
      <c r="E143" s="17" t="s">
        <v>1</v>
      </c>
      <c r="F143" s="158">
        <v>10.85</v>
      </c>
      <c r="H143" s="32"/>
    </row>
    <row r="144" spans="2:8" s="1" customFormat="1" ht="16.899999999999999" customHeight="1">
      <c r="B144" s="32"/>
      <c r="C144" s="207" t="s">
        <v>1</v>
      </c>
      <c r="D144" s="207" t="s">
        <v>1838</v>
      </c>
      <c r="E144" s="17" t="s">
        <v>1</v>
      </c>
      <c r="F144" s="158">
        <v>19.899999999999999</v>
      </c>
      <c r="H144" s="32"/>
    </row>
    <row r="145" spans="2:8" s="1" customFormat="1" ht="16.899999999999999" customHeight="1">
      <c r="B145" s="32"/>
      <c r="C145" s="207" t="s">
        <v>1</v>
      </c>
      <c r="D145" s="207" t="s">
        <v>1839</v>
      </c>
      <c r="E145" s="17" t="s">
        <v>1</v>
      </c>
      <c r="F145" s="158">
        <v>16.8</v>
      </c>
      <c r="H145" s="32"/>
    </row>
    <row r="146" spans="2:8" s="1" customFormat="1" ht="16.899999999999999" customHeight="1">
      <c r="B146" s="32"/>
      <c r="C146" s="207" t="s">
        <v>1</v>
      </c>
      <c r="D146" s="207" t="s">
        <v>1840</v>
      </c>
      <c r="E146" s="17" t="s">
        <v>1</v>
      </c>
      <c r="F146" s="158">
        <v>4.45</v>
      </c>
      <c r="H146" s="32"/>
    </row>
    <row r="147" spans="2:8" s="1" customFormat="1" ht="16.899999999999999" customHeight="1">
      <c r="B147" s="32"/>
      <c r="C147" s="207" t="s">
        <v>1</v>
      </c>
      <c r="D147" s="207" t="s">
        <v>1841</v>
      </c>
      <c r="E147" s="17" t="s">
        <v>1</v>
      </c>
      <c r="F147" s="158">
        <v>12.7</v>
      </c>
      <c r="H147" s="32"/>
    </row>
    <row r="148" spans="2:8" s="1" customFormat="1" ht="16.899999999999999" customHeight="1">
      <c r="B148" s="32"/>
      <c r="C148" s="207" t="s">
        <v>1</v>
      </c>
      <c r="D148" s="207" t="s">
        <v>1842</v>
      </c>
      <c r="E148" s="17" t="s">
        <v>1</v>
      </c>
      <c r="F148" s="158">
        <v>5.35</v>
      </c>
      <c r="H148" s="32"/>
    </row>
    <row r="149" spans="2:8" s="1" customFormat="1" ht="16.899999999999999" customHeight="1">
      <c r="B149" s="32"/>
      <c r="C149" s="207" t="s">
        <v>1</v>
      </c>
      <c r="D149" s="207" t="s">
        <v>1843</v>
      </c>
      <c r="E149" s="17" t="s">
        <v>1</v>
      </c>
      <c r="F149" s="158">
        <v>11.7</v>
      </c>
      <c r="H149" s="32"/>
    </row>
    <row r="150" spans="2:8" s="1" customFormat="1" ht="16.899999999999999" customHeight="1">
      <c r="B150" s="32"/>
      <c r="C150" s="207" t="s">
        <v>1</v>
      </c>
      <c r="D150" s="207" t="s">
        <v>1844</v>
      </c>
      <c r="E150" s="17" t="s">
        <v>1</v>
      </c>
      <c r="F150" s="158">
        <v>15.85</v>
      </c>
      <c r="H150" s="32"/>
    </row>
    <row r="151" spans="2:8" s="1" customFormat="1" ht="16.899999999999999" customHeight="1">
      <c r="B151" s="32"/>
      <c r="C151" s="207" t="s">
        <v>1</v>
      </c>
      <c r="D151" s="207" t="s">
        <v>1845</v>
      </c>
      <c r="E151" s="17" t="s">
        <v>1</v>
      </c>
      <c r="F151" s="158">
        <v>19.8</v>
      </c>
      <c r="H151" s="32"/>
    </row>
    <row r="152" spans="2:8" s="1" customFormat="1" ht="16.899999999999999" customHeight="1">
      <c r="B152" s="32"/>
      <c r="C152" s="207" t="s">
        <v>1</v>
      </c>
      <c r="D152" s="207" t="s">
        <v>1846</v>
      </c>
      <c r="E152" s="17" t="s">
        <v>1</v>
      </c>
      <c r="F152" s="158">
        <v>10.85</v>
      </c>
      <c r="H152" s="32"/>
    </row>
    <row r="153" spans="2:8" s="1" customFormat="1" ht="16.899999999999999" customHeight="1">
      <c r="B153" s="32"/>
      <c r="C153" s="207" t="s">
        <v>1</v>
      </c>
      <c r="D153" s="207" t="s">
        <v>1847</v>
      </c>
      <c r="E153" s="17" t="s">
        <v>1</v>
      </c>
      <c r="F153" s="158">
        <v>12.7</v>
      </c>
      <c r="H153" s="32"/>
    </row>
    <row r="154" spans="2:8" s="1" customFormat="1" ht="16.899999999999999" customHeight="1">
      <c r="B154" s="32"/>
      <c r="C154" s="207" t="s">
        <v>1</v>
      </c>
      <c r="D154" s="207" t="s">
        <v>1848</v>
      </c>
      <c r="E154" s="17" t="s">
        <v>1</v>
      </c>
      <c r="F154" s="158">
        <v>5.35</v>
      </c>
      <c r="H154" s="32"/>
    </row>
    <row r="155" spans="2:8" s="1" customFormat="1" ht="16.899999999999999" customHeight="1">
      <c r="B155" s="32"/>
      <c r="C155" s="207" t="s">
        <v>1</v>
      </c>
      <c r="D155" s="207" t="s">
        <v>1849</v>
      </c>
      <c r="E155" s="17" t="s">
        <v>1</v>
      </c>
      <c r="F155" s="158">
        <v>11.7</v>
      </c>
      <c r="H155" s="32"/>
    </row>
    <row r="156" spans="2:8" s="1" customFormat="1" ht="16.899999999999999" customHeight="1">
      <c r="B156" s="32"/>
      <c r="C156" s="207" t="s">
        <v>1</v>
      </c>
      <c r="D156" s="207" t="s">
        <v>1850</v>
      </c>
      <c r="E156" s="17" t="s">
        <v>1</v>
      </c>
      <c r="F156" s="158">
        <v>15.85</v>
      </c>
      <c r="H156" s="32"/>
    </row>
    <row r="157" spans="2:8" s="1" customFormat="1" ht="16.899999999999999" customHeight="1">
      <c r="B157" s="32"/>
      <c r="C157" s="207" t="s">
        <v>1</v>
      </c>
      <c r="D157" s="207" t="s">
        <v>1851</v>
      </c>
      <c r="E157" s="17" t="s">
        <v>1</v>
      </c>
      <c r="F157" s="158">
        <v>10.85</v>
      </c>
      <c r="H157" s="32"/>
    </row>
    <row r="158" spans="2:8" s="1" customFormat="1" ht="16.899999999999999" customHeight="1">
      <c r="B158" s="32"/>
      <c r="C158" s="207" t="s">
        <v>1</v>
      </c>
      <c r="D158" s="207" t="s">
        <v>1852</v>
      </c>
      <c r="E158" s="17" t="s">
        <v>1</v>
      </c>
      <c r="F158" s="158">
        <v>19.899999999999999</v>
      </c>
      <c r="H158" s="32"/>
    </row>
    <row r="159" spans="2:8" s="1" customFormat="1" ht="16.899999999999999" customHeight="1">
      <c r="B159" s="32"/>
      <c r="C159" s="207" t="s">
        <v>220</v>
      </c>
      <c r="D159" s="207" t="s">
        <v>358</v>
      </c>
      <c r="E159" s="17" t="s">
        <v>1</v>
      </c>
      <c r="F159" s="158">
        <v>526.4</v>
      </c>
      <c r="H159" s="32"/>
    </row>
    <row r="160" spans="2:8" s="1" customFormat="1" ht="16.899999999999999" customHeight="1">
      <c r="B160" s="32"/>
      <c r="C160" s="208" t="s">
        <v>5158</v>
      </c>
      <c r="H160" s="32"/>
    </row>
    <row r="161" spans="2:8" s="1" customFormat="1" ht="22.5">
      <c r="B161" s="32"/>
      <c r="C161" s="207" t="s">
        <v>1808</v>
      </c>
      <c r="D161" s="207" t="s">
        <v>1809</v>
      </c>
      <c r="E161" s="17" t="s">
        <v>350</v>
      </c>
      <c r="F161" s="158">
        <v>609.6</v>
      </c>
      <c r="H161" s="32"/>
    </row>
    <row r="162" spans="2:8" s="1" customFormat="1" ht="22.5">
      <c r="B162" s="32"/>
      <c r="C162" s="207" t="s">
        <v>818</v>
      </c>
      <c r="D162" s="207" t="s">
        <v>819</v>
      </c>
      <c r="E162" s="17" t="s">
        <v>350</v>
      </c>
      <c r="F162" s="158">
        <v>526.4</v>
      </c>
      <c r="H162" s="32"/>
    </row>
    <row r="163" spans="2:8" s="1" customFormat="1" ht="16.899999999999999" customHeight="1">
      <c r="B163" s="32"/>
      <c r="C163" s="207" t="s">
        <v>826</v>
      </c>
      <c r="D163" s="207" t="s">
        <v>827</v>
      </c>
      <c r="E163" s="17" t="s">
        <v>350</v>
      </c>
      <c r="F163" s="158">
        <v>612.99</v>
      </c>
      <c r="H163" s="32"/>
    </row>
    <row r="164" spans="2:8" s="1" customFormat="1" ht="22.5">
      <c r="B164" s="32"/>
      <c r="C164" s="207" t="s">
        <v>831</v>
      </c>
      <c r="D164" s="207" t="s">
        <v>832</v>
      </c>
      <c r="E164" s="17" t="s">
        <v>350</v>
      </c>
      <c r="F164" s="158">
        <v>526.4</v>
      </c>
      <c r="H164" s="32"/>
    </row>
    <row r="165" spans="2:8" s="1" customFormat="1" ht="16.899999999999999" customHeight="1">
      <c r="B165" s="32"/>
      <c r="C165" s="207" t="s">
        <v>3239</v>
      </c>
      <c r="D165" s="207" t="s">
        <v>3240</v>
      </c>
      <c r="E165" s="17" t="s">
        <v>350</v>
      </c>
      <c r="F165" s="158">
        <v>1662.1120000000001</v>
      </c>
      <c r="H165" s="32"/>
    </row>
    <row r="166" spans="2:8" s="1" customFormat="1" ht="16.899999999999999" customHeight="1">
      <c r="B166" s="32"/>
      <c r="C166" s="207" t="s">
        <v>3243</v>
      </c>
      <c r="D166" s="207" t="s">
        <v>3244</v>
      </c>
      <c r="E166" s="17" t="s">
        <v>350</v>
      </c>
      <c r="F166" s="158">
        <v>1736.8979999999999</v>
      </c>
      <c r="H166" s="32"/>
    </row>
    <row r="167" spans="2:8" s="1" customFormat="1" ht="16.899999999999999" customHeight="1">
      <c r="B167" s="32"/>
      <c r="C167" s="207" t="s">
        <v>1368</v>
      </c>
      <c r="D167" s="207" t="s">
        <v>1369</v>
      </c>
      <c r="E167" s="17" t="s">
        <v>350</v>
      </c>
      <c r="F167" s="158">
        <v>1662.1120000000001</v>
      </c>
      <c r="H167" s="32"/>
    </row>
    <row r="168" spans="2:8" s="1" customFormat="1" ht="16.899999999999999" customHeight="1">
      <c r="B168" s="32"/>
      <c r="C168" s="203" t="s">
        <v>132</v>
      </c>
      <c r="D168" s="204" t="s">
        <v>1</v>
      </c>
      <c r="E168" s="205" t="s">
        <v>1</v>
      </c>
      <c r="F168" s="206">
        <v>5.8109999999999999</v>
      </c>
      <c r="H168" s="32"/>
    </row>
    <row r="169" spans="2:8" s="1" customFormat="1" ht="16.899999999999999" customHeight="1">
      <c r="B169" s="32"/>
      <c r="C169" s="207" t="s">
        <v>1</v>
      </c>
      <c r="D169" s="207" t="s">
        <v>411</v>
      </c>
      <c r="E169" s="17" t="s">
        <v>1</v>
      </c>
      <c r="F169" s="158">
        <v>0</v>
      </c>
      <c r="H169" s="32"/>
    </row>
    <row r="170" spans="2:8" s="1" customFormat="1" ht="16.899999999999999" customHeight="1">
      <c r="B170" s="32"/>
      <c r="C170" s="207" t="s">
        <v>1</v>
      </c>
      <c r="D170" s="207" t="s">
        <v>412</v>
      </c>
      <c r="E170" s="17" t="s">
        <v>1</v>
      </c>
      <c r="F170" s="158">
        <v>1.8720000000000001</v>
      </c>
      <c r="H170" s="32"/>
    </row>
    <row r="171" spans="2:8" s="1" customFormat="1" ht="16.899999999999999" customHeight="1">
      <c r="B171" s="32"/>
      <c r="C171" s="207" t="s">
        <v>1</v>
      </c>
      <c r="D171" s="207" t="s">
        <v>413</v>
      </c>
      <c r="E171" s="17" t="s">
        <v>1</v>
      </c>
      <c r="F171" s="158">
        <v>1.944</v>
      </c>
      <c r="H171" s="32"/>
    </row>
    <row r="172" spans="2:8" s="1" customFormat="1" ht="16.899999999999999" customHeight="1">
      <c r="B172" s="32"/>
      <c r="C172" s="207" t="s">
        <v>1</v>
      </c>
      <c r="D172" s="207" t="s">
        <v>414</v>
      </c>
      <c r="E172" s="17" t="s">
        <v>1</v>
      </c>
      <c r="F172" s="158">
        <v>0.70199999999999996</v>
      </c>
      <c r="H172" s="32"/>
    </row>
    <row r="173" spans="2:8" s="1" customFormat="1" ht="16.899999999999999" customHeight="1">
      <c r="B173" s="32"/>
      <c r="C173" s="207" t="s">
        <v>1</v>
      </c>
      <c r="D173" s="207" t="s">
        <v>415</v>
      </c>
      <c r="E173" s="17" t="s">
        <v>1</v>
      </c>
      <c r="F173" s="158">
        <v>0.27</v>
      </c>
      <c r="H173" s="32"/>
    </row>
    <row r="174" spans="2:8" s="1" customFormat="1" ht="16.899999999999999" customHeight="1">
      <c r="B174" s="32"/>
      <c r="C174" s="207" t="s">
        <v>1</v>
      </c>
      <c r="D174" s="207" t="s">
        <v>416</v>
      </c>
      <c r="E174" s="17" t="s">
        <v>1</v>
      </c>
      <c r="F174" s="158">
        <v>1.0229999999999999</v>
      </c>
      <c r="H174" s="32"/>
    </row>
    <row r="175" spans="2:8" s="1" customFormat="1" ht="16.899999999999999" customHeight="1">
      <c r="B175" s="32"/>
      <c r="C175" s="207" t="s">
        <v>132</v>
      </c>
      <c r="D175" s="207" t="s">
        <v>365</v>
      </c>
      <c r="E175" s="17" t="s">
        <v>1</v>
      </c>
      <c r="F175" s="158">
        <v>5.8109999999999999</v>
      </c>
      <c r="H175" s="32"/>
    </row>
    <row r="176" spans="2:8" s="1" customFormat="1" ht="16.899999999999999" customHeight="1">
      <c r="B176" s="32"/>
      <c r="C176" s="208" t="s">
        <v>5158</v>
      </c>
      <c r="H176" s="32"/>
    </row>
    <row r="177" spans="2:8" s="1" customFormat="1" ht="22.5">
      <c r="B177" s="32"/>
      <c r="C177" s="207" t="s">
        <v>408</v>
      </c>
      <c r="D177" s="207" t="s">
        <v>409</v>
      </c>
      <c r="E177" s="17" t="s">
        <v>374</v>
      </c>
      <c r="F177" s="158">
        <v>5.8109999999999999</v>
      </c>
      <c r="H177" s="32"/>
    </row>
    <row r="178" spans="2:8" s="1" customFormat="1" ht="16.899999999999999" customHeight="1">
      <c r="B178" s="32"/>
      <c r="C178" s="207" t="s">
        <v>433</v>
      </c>
      <c r="D178" s="207" t="s">
        <v>434</v>
      </c>
      <c r="E178" s="17" t="s">
        <v>374</v>
      </c>
      <c r="F178" s="158">
        <v>17.483000000000001</v>
      </c>
      <c r="H178" s="32"/>
    </row>
    <row r="179" spans="2:8" s="1" customFormat="1" ht="16.899999999999999" customHeight="1">
      <c r="B179" s="32"/>
      <c r="C179" s="207" t="s">
        <v>429</v>
      </c>
      <c r="D179" s="207" t="s">
        <v>430</v>
      </c>
      <c r="E179" s="17" t="s">
        <v>374</v>
      </c>
      <c r="F179" s="158">
        <v>5.8109999999999999</v>
      </c>
      <c r="H179" s="32"/>
    </row>
    <row r="180" spans="2:8" s="1" customFormat="1" ht="22.5">
      <c r="B180" s="32"/>
      <c r="C180" s="207" t="s">
        <v>443</v>
      </c>
      <c r="D180" s="207" t="s">
        <v>444</v>
      </c>
      <c r="E180" s="17" t="s">
        <v>374</v>
      </c>
      <c r="F180" s="158">
        <v>40.353000000000002</v>
      </c>
      <c r="H180" s="32"/>
    </row>
    <row r="181" spans="2:8" s="1" customFormat="1" ht="16.899999999999999" customHeight="1">
      <c r="B181" s="32"/>
      <c r="C181" s="203" t="s">
        <v>147</v>
      </c>
      <c r="D181" s="204" t="s">
        <v>1</v>
      </c>
      <c r="E181" s="205" t="s">
        <v>1</v>
      </c>
      <c r="F181" s="206">
        <v>12.688000000000001</v>
      </c>
      <c r="H181" s="32"/>
    </row>
    <row r="182" spans="2:8" s="1" customFormat="1" ht="16.899999999999999" customHeight="1">
      <c r="B182" s="32"/>
      <c r="C182" s="207" t="s">
        <v>1</v>
      </c>
      <c r="D182" s="207" t="s">
        <v>2091</v>
      </c>
      <c r="E182" s="17" t="s">
        <v>1</v>
      </c>
      <c r="F182" s="158">
        <v>0</v>
      </c>
      <c r="H182" s="32"/>
    </row>
    <row r="183" spans="2:8" s="1" customFormat="1" ht="16.899999999999999" customHeight="1">
      <c r="B183" s="32"/>
      <c r="C183" s="207" t="s">
        <v>1</v>
      </c>
      <c r="D183" s="207" t="s">
        <v>2092</v>
      </c>
      <c r="E183" s="17" t="s">
        <v>1</v>
      </c>
      <c r="F183" s="158">
        <v>12.688000000000001</v>
      </c>
      <c r="H183" s="32"/>
    </row>
    <row r="184" spans="2:8" s="1" customFormat="1" ht="16.899999999999999" customHeight="1">
      <c r="B184" s="32"/>
      <c r="C184" s="207" t="s">
        <v>147</v>
      </c>
      <c r="D184" s="207" t="s">
        <v>365</v>
      </c>
      <c r="E184" s="17" t="s">
        <v>1</v>
      </c>
      <c r="F184" s="158">
        <v>12.688000000000001</v>
      </c>
      <c r="H184" s="32"/>
    </row>
    <row r="185" spans="2:8" s="1" customFormat="1" ht="16.899999999999999" customHeight="1">
      <c r="B185" s="32"/>
      <c r="C185" s="208" t="s">
        <v>5158</v>
      </c>
      <c r="H185" s="32"/>
    </row>
    <row r="186" spans="2:8" s="1" customFormat="1" ht="16.899999999999999" customHeight="1">
      <c r="B186" s="32"/>
      <c r="C186" s="207" t="s">
        <v>2088</v>
      </c>
      <c r="D186" s="207" t="s">
        <v>2089</v>
      </c>
      <c r="E186" s="17" t="s">
        <v>350</v>
      </c>
      <c r="F186" s="158">
        <v>12.688000000000001</v>
      </c>
      <c r="H186" s="32"/>
    </row>
    <row r="187" spans="2:8" s="1" customFormat="1" ht="22.5">
      <c r="B187" s="32"/>
      <c r="C187" s="207" t="s">
        <v>2292</v>
      </c>
      <c r="D187" s="207" t="s">
        <v>2293</v>
      </c>
      <c r="E187" s="17" t="s">
        <v>350</v>
      </c>
      <c r="F187" s="158">
        <v>40.863</v>
      </c>
      <c r="H187" s="32"/>
    </row>
    <row r="188" spans="2:8" s="1" customFormat="1" ht="16.899999999999999" customHeight="1">
      <c r="B188" s="32"/>
      <c r="C188" s="207" t="s">
        <v>1553</v>
      </c>
      <c r="D188" s="207" t="s">
        <v>1554</v>
      </c>
      <c r="E188" s="17" t="s">
        <v>374</v>
      </c>
      <c r="F188" s="158">
        <v>3.0449999999999999</v>
      </c>
      <c r="H188" s="32"/>
    </row>
    <row r="189" spans="2:8" s="1" customFormat="1" ht="22.5">
      <c r="B189" s="32"/>
      <c r="C189" s="207" t="s">
        <v>1558</v>
      </c>
      <c r="D189" s="207" t="s">
        <v>1559</v>
      </c>
      <c r="E189" s="17" t="s">
        <v>374</v>
      </c>
      <c r="F189" s="158">
        <v>15.097</v>
      </c>
      <c r="H189" s="32"/>
    </row>
    <row r="190" spans="2:8" s="1" customFormat="1" ht="16.899999999999999" customHeight="1">
      <c r="B190" s="32"/>
      <c r="C190" s="207" t="s">
        <v>1630</v>
      </c>
      <c r="D190" s="207" t="s">
        <v>1631</v>
      </c>
      <c r="E190" s="17" t="s">
        <v>374</v>
      </c>
      <c r="F190" s="158">
        <v>5.2480000000000002</v>
      </c>
      <c r="H190" s="32"/>
    </row>
    <row r="191" spans="2:8" s="1" customFormat="1" ht="16.899999999999999" customHeight="1">
      <c r="B191" s="32"/>
      <c r="C191" s="203" t="s">
        <v>141</v>
      </c>
      <c r="D191" s="204" t="s">
        <v>1</v>
      </c>
      <c r="E191" s="205" t="s">
        <v>1</v>
      </c>
      <c r="F191" s="206">
        <v>41.4</v>
      </c>
      <c r="H191" s="32"/>
    </row>
    <row r="192" spans="2:8" s="1" customFormat="1" ht="16.899999999999999" customHeight="1">
      <c r="B192" s="32"/>
      <c r="C192" s="207" t="s">
        <v>1</v>
      </c>
      <c r="D192" s="207" t="s">
        <v>3054</v>
      </c>
      <c r="E192" s="17" t="s">
        <v>1</v>
      </c>
      <c r="F192" s="158">
        <v>0</v>
      </c>
      <c r="H192" s="32"/>
    </row>
    <row r="193" spans="2:8" s="1" customFormat="1" ht="16.899999999999999" customHeight="1">
      <c r="B193" s="32"/>
      <c r="C193" s="207" t="s">
        <v>1</v>
      </c>
      <c r="D193" s="207" t="s">
        <v>3055</v>
      </c>
      <c r="E193" s="17" t="s">
        <v>1</v>
      </c>
      <c r="F193" s="158">
        <v>13.8</v>
      </c>
      <c r="H193" s="32"/>
    </row>
    <row r="194" spans="2:8" s="1" customFormat="1" ht="16.899999999999999" customHeight="1">
      <c r="B194" s="32"/>
      <c r="C194" s="207" t="s">
        <v>1</v>
      </c>
      <c r="D194" s="207" t="s">
        <v>1562</v>
      </c>
      <c r="E194" s="17" t="s">
        <v>1</v>
      </c>
      <c r="F194" s="158">
        <v>0</v>
      </c>
      <c r="H194" s="32"/>
    </row>
    <row r="195" spans="2:8" s="1" customFormat="1" ht="16.899999999999999" customHeight="1">
      <c r="B195" s="32"/>
      <c r="C195" s="207" t="s">
        <v>1</v>
      </c>
      <c r="D195" s="207" t="s">
        <v>3056</v>
      </c>
      <c r="E195" s="17" t="s">
        <v>1</v>
      </c>
      <c r="F195" s="158">
        <v>27.6</v>
      </c>
      <c r="H195" s="32"/>
    </row>
    <row r="196" spans="2:8" s="1" customFormat="1" ht="16.899999999999999" customHeight="1">
      <c r="B196" s="32"/>
      <c r="C196" s="207" t="s">
        <v>1</v>
      </c>
      <c r="D196" s="207" t="s">
        <v>1</v>
      </c>
      <c r="E196" s="17" t="s">
        <v>1</v>
      </c>
      <c r="F196" s="158">
        <v>0</v>
      </c>
      <c r="H196" s="32"/>
    </row>
    <row r="197" spans="2:8" s="1" customFormat="1" ht="16.899999999999999" customHeight="1">
      <c r="B197" s="32"/>
      <c r="C197" s="207" t="s">
        <v>141</v>
      </c>
      <c r="D197" s="207" t="s">
        <v>365</v>
      </c>
      <c r="E197" s="17" t="s">
        <v>1</v>
      </c>
      <c r="F197" s="158">
        <v>41.4</v>
      </c>
      <c r="H197" s="32"/>
    </row>
    <row r="198" spans="2:8" s="1" customFormat="1" ht="16.899999999999999" customHeight="1">
      <c r="B198" s="32"/>
      <c r="C198" s="208" t="s">
        <v>5158</v>
      </c>
      <c r="H198" s="32"/>
    </row>
    <row r="199" spans="2:8" s="1" customFormat="1" ht="16.899999999999999" customHeight="1">
      <c r="B199" s="32"/>
      <c r="C199" s="207" t="s">
        <v>3051</v>
      </c>
      <c r="D199" s="207" t="s">
        <v>3052</v>
      </c>
      <c r="E199" s="17" t="s">
        <v>350</v>
      </c>
      <c r="F199" s="158">
        <v>41.4</v>
      </c>
      <c r="H199" s="32"/>
    </row>
    <row r="200" spans="2:8" s="1" customFormat="1" ht="16.899999999999999" customHeight="1">
      <c r="B200" s="32"/>
      <c r="C200" s="207" t="s">
        <v>2084</v>
      </c>
      <c r="D200" s="207" t="s">
        <v>2085</v>
      </c>
      <c r="E200" s="17" t="s">
        <v>350</v>
      </c>
      <c r="F200" s="158">
        <v>41.4</v>
      </c>
      <c r="H200" s="32"/>
    </row>
    <row r="201" spans="2:8" s="1" customFormat="1" ht="22.5">
      <c r="B201" s="32"/>
      <c r="C201" s="207" t="s">
        <v>1558</v>
      </c>
      <c r="D201" s="207" t="s">
        <v>1559</v>
      </c>
      <c r="E201" s="17" t="s">
        <v>374</v>
      </c>
      <c r="F201" s="158">
        <v>15.097</v>
      </c>
      <c r="H201" s="32"/>
    </row>
    <row r="202" spans="2:8" s="1" customFormat="1" ht="16.899999999999999" customHeight="1">
      <c r="B202" s="32"/>
      <c r="C202" s="203" t="s">
        <v>149</v>
      </c>
      <c r="D202" s="204" t="s">
        <v>1</v>
      </c>
      <c r="E202" s="205" t="s">
        <v>1</v>
      </c>
      <c r="F202" s="206">
        <v>27.3</v>
      </c>
      <c r="H202" s="32"/>
    </row>
    <row r="203" spans="2:8" s="1" customFormat="1" ht="16.899999999999999" customHeight="1">
      <c r="B203" s="32"/>
      <c r="C203" s="207" t="s">
        <v>1</v>
      </c>
      <c r="D203" s="207" t="s">
        <v>1600</v>
      </c>
      <c r="E203" s="17" t="s">
        <v>1</v>
      </c>
      <c r="F203" s="158">
        <v>0</v>
      </c>
      <c r="H203" s="32"/>
    </row>
    <row r="204" spans="2:8" s="1" customFormat="1" ht="16.899999999999999" customHeight="1">
      <c r="B204" s="32"/>
      <c r="C204" s="207" t="s">
        <v>1</v>
      </c>
      <c r="D204" s="207" t="s">
        <v>1601</v>
      </c>
      <c r="E204" s="17" t="s">
        <v>1</v>
      </c>
      <c r="F204" s="158">
        <v>3.35</v>
      </c>
      <c r="H204" s="32"/>
    </row>
    <row r="205" spans="2:8" s="1" customFormat="1" ht="16.899999999999999" customHeight="1">
      <c r="B205" s="32"/>
      <c r="C205" s="207" t="s">
        <v>1</v>
      </c>
      <c r="D205" s="207" t="s">
        <v>1602</v>
      </c>
      <c r="E205" s="17" t="s">
        <v>1</v>
      </c>
      <c r="F205" s="158">
        <v>1.2</v>
      </c>
      <c r="H205" s="32"/>
    </row>
    <row r="206" spans="2:8" s="1" customFormat="1" ht="16.899999999999999" customHeight="1">
      <c r="B206" s="32"/>
      <c r="C206" s="207" t="s">
        <v>1</v>
      </c>
      <c r="D206" s="207" t="s">
        <v>1603</v>
      </c>
      <c r="E206" s="17" t="s">
        <v>1</v>
      </c>
      <c r="F206" s="158">
        <v>3.35</v>
      </c>
      <c r="H206" s="32"/>
    </row>
    <row r="207" spans="2:8" s="1" customFormat="1" ht="16.899999999999999" customHeight="1">
      <c r="B207" s="32"/>
      <c r="C207" s="207" t="s">
        <v>1</v>
      </c>
      <c r="D207" s="207" t="s">
        <v>1604</v>
      </c>
      <c r="E207" s="17" t="s">
        <v>1</v>
      </c>
      <c r="F207" s="158">
        <v>1.2</v>
      </c>
      <c r="H207" s="32"/>
    </row>
    <row r="208" spans="2:8" s="1" customFormat="1" ht="16.899999999999999" customHeight="1">
      <c r="B208" s="32"/>
      <c r="C208" s="207" t="s">
        <v>1</v>
      </c>
      <c r="D208" s="207" t="s">
        <v>1605</v>
      </c>
      <c r="E208" s="17" t="s">
        <v>1</v>
      </c>
      <c r="F208" s="158">
        <v>3.35</v>
      </c>
      <c r="H208" s="32"/>
    </row>
    <row r="209" spans="2:8" s="1" customFormat="1" ht="16.899999999999999" customHeight="1">
      <c r="B209" s="32"/>
      <c r="C209" s="207" t="s">
        <v>1</v>
      </c>
      <c r="D209" s="207" t="s">
        <v>1606</v>
      </c>
      <c r="E209" s="17" t="s">
        <v>1</v>
      </c>
      <c r="F209" s="158">
        <v>1.2</v>
      </c>
      <c r="H209" s="32"/>
    </row>
    <row r="210" spans="2:8" s="1" customFormat="1" ht="16.899999999999999" customHeight="1">
      <c r="B210" s="32"/>
      <c r="C210" s="207" t="s">
        <v>1</v>
      </c>
      <c r="D210" s="207" t="s">
        <v>1607</v>
      </c>
      <c r="E210" s="17" t="s">
        <v>1</v>
      </c>
      <c r="F210" s="158">
        <v>3.35</v>
      </c>
      <c r="H210" s="32"/>
    </row>
    <row r="211" spans="2:8" s="1" customFormat="1" ht="16.899999999999999" customHeight="1">
      <c r="B211" s="32"/>
      <c r="C211" s="207" t="s">
        <v>1</v>
      </c>
      <c r="D211" s="207" t="s">
        <v>1608</v>
      </c>
      <c r="E211" s="17" t="s">
        <v>1</v>
      </c>
      <c r="F211" s="158">
        <v>1.2</v>
      </c>
      <c r="H211" s="32"/>
    </row>
    <row r="212" spans="2:8" s="1" customFormat="1" ht="16.899999999999999" customHeight="1">
      <c r="B212" s="32"/>
      <c r="C212" s="207" t="s">
        <v>1</v>
      </c>
      <c r="D212" s="207" t="s">
        <v>1609</v>
      </c>
      <c r="E212" s="17" t="s">
        <v>1</v>
      </c>
      <c r="F212" s="158">
        <v>3.35</v>
      </c>
      <c r="H212" s="32"/>
    </row>
    <row r="213" spans="2:8" s="1" customFormat="1" ht="16.899999999999999" customHeight="1">
      <c r="B213" s="32"/>
      <c r="C213" s="207" t="s">
        <v>1</v>
      </c>
      <c r="D213" s="207" t="s">
        <v>1610</v>
      </c>
      <c r="E213" s="17" t="s">
        <v>1</v>
      </c>
      <c r="F213" s="158">
        <v>1.2</v>
      </c>
      <c r="H213" s="32"/>
    </row>
    <row r="214" spans="2:8" s="1" customFormat="1" ht="16.899999999999999" customHeight="1">
      <c r="B214" s="32"/>
      <c r="C214" s="207" t="s">
        <v>1</v>
      </c>
      <c r="D214" s="207" t="s">
        <v>1611</v>
      </c>
      <c r="E214" s="17" t="s">
        <v>1</v>
      </c>
      <c r="F214" s="158">
        <v>3.35</v>
      </c>
      <c r="H214" s="32"/>
    </row>
    <row r="215" spans="2:8" s="1" customFormat="1" ht="16.899999999999999" customHeight="1">
      <c r="B215" s="32"/>
      <c r="C215" s="207" t="s">
        <v>1</v>
      </c>
      <c r="D215" s="207" t="s">
        <v>1612</v>
      </c>
      <c r="E215" s="17" t="s">
        <v>1</v>
      </c>
      <c r="F215" s="158">
        <v>1.2</v>
      </c>
      <c r="H215" s="32"/>
    </row>
    <row r="216" spans="2:8" s="1" customFormat="1" ht="16.899999999999999" customHeight="1">
      <c r="B216" s="32"/>
      <c r="C216" s="207" t="s">
        <v>149</v>
      </c>
      <c r="D216" s="207" t="s">
        <v>365</v>
      </c>
      <c r="E216" s="17" t="s">
        <v>1</v>
      </c>
      <c r="F216" s="158">
        <v>27.3</v>
      </c>
      <c r="H216" s="32"/>
    </row>
    <row r="217" spans="2:8" s="1" customFormat="1" ht="16.899999999999999" customHeight="1">
      <c r="B217" s="32"/>
      <c r="C217" s="208" t="s">
        <v>5158</v>
      </c>
      <c r="H217" s="32"/>
    </row>
    <row r="218" spans="2:8" s="1" customFormat="1" ht="16.899999999999999" customHeight="1">
      <c r="B218" s="32"/>
      <c r="C218" s="207" t="s">
        <v>1597</v>
      </c>
      <c r="D218" s="207" t="s">
        <v>1598</v>
      </c>
      <c r="E218" s="17" t="s">
        <v>350</v>
      </c>
      <c r="F218" s="158">
        <v>27.3</v>
      </c>
      <c r="H218" s="32"/>
    </row>
    <row r="219" spans="2:8" s="1" customFormat="1" ht="16.899999999999999" customHeight="1">
      <c r="B219" s="32"/>
      <c r="C219" s="207" t="s">
        <v>1568</v>
      </c>
      <c r="D219" s="207" t="s">
        <v>1569</v>
      </c>
      <c r="E219" s="17" t="s">
        <v>350</v>
      </c>
      <c r="F219" s="158">
        <v>109.176</v>
      </c>
      <c r="H219" s="32"/>
    </row>
    <row r="220" spans="2:8" s="1" customFormat="1" ht="16.899999999999999" customHeight="1">
      <c r="B220" s="32"/>
      <c r="C220" s="203" t="s">
        <v>155</v>
      </c>
      <c r="D220" s="204" t="s">
        <v>1</v>
      </c>
      <c r="E220" s="205" t="s">
        <v>1</v>
      </c>
      <c r="F220" s="206">
        <v>13.193</v>
      </c>
      <c r="H220" s="32"/>
    </row>
    <row r="221" spans="2:8" s="1" customFormat="1" ht="16.899999999999999" customHeight="1">
      <c r="B221" s="32"/>
      <c r="C221" s="207" t="s">
        <v>1</v>
      </c>
      <c r="D221" s="207" t="s">
        <v>1617</v>
      </c>
      <c r="E221" s="17" t="s">
        <v>1</v>
      </c>
      <c r="F221" s="158">
        <v>0</v>
      </c>
      <c r="H221" s="32"/>
    </row>
    <row r="222" spans="2:8" s="1" customFormat="1" ht="16.899999999999999" customHeight="1">
      <c r="B222" s="32"/>
      <c r="C222" s="207" t="s">
        <v>1</v>
      </c>
      <c r="D222" s="207" t="s">
        <v>1618</v>
      </c>
      <c r="E222" s="17" t="s">
        <v>1</v>
      </c>
      <c r="F222" s="158">
        <v>13.193</v>
      </c>
      <c r="H222" s="32"/>
    </row>
    <row r="223" spans="2:8" s="1" customFormat="1" ht="16.899999999999999" customHeight="1">
      <c r="B223" s="32"/>
      <c r="C223" s="207" t="s">
        <v>155</v>
      </c>
      <c r="D223" s="207" t="s">
        <v>358</v>
      </c>
      <c r="E223" s="17" t="s">
        <v>1</v>
      </c>
      <c r="F223" s="158">
        <v>13.193</v>
      </c>
      <c r="H223" s="32"/>
    </row>
    <row r="224" spans="2:8" s="1" customFormat="1" ht="16.899999999999999" customHeight="1">
      <c r="B224" s="32"/>
      <c r="C224" s="208" t="s">
        <v>5158</v>
      </c>
      <c r="H224" s="32"/>
    </row>
    <row r="225" spans="2:8" s="1" customFormat="1" ht="22.5">
      <c r="B225" s="32"/>
      <c r="C225" s="207" t="s">
        <v>1614</v>
      </c>
      <c r="D225" s="207" t="s">
        <v>1615</v>
      </c>
      <c r="E225" s="17" t="s">
        <v>350</v>
      </c>
      <c r="F225" s="158">
        <v>76.183000000000007</v>
      </c>
      <c r="H225" s="32"/>
    </row>
    <row r="226" spans="2:8" s="1" customFormat="1" ht="16.899999999999999" customHeight="1">
      <c r="B226" s="32"/>
      <c r="C226" s="207" t="s">
        <v>1568</v>
      </c>
      <c r="D226" s="207" t="s">
        <v>1569</v>
      </c>
      <c r="E226" s="17" t="s">
        <v>350</v>
      </c>
      <c r="F226" s="158">
        <v>109.176</v>
      </c>
      <c r="H226" s="32"/>
    </row>
    <row r="227" spans="2:8" s="1" customFormat="1" ht="16.899999999999999" customHeight="1">
      <c r="B227" s="32"/>
      <c r="C227" s="203" t="s">
        <v>151</v>
      </c>
      <c r="D227" s="204" t="s">
        <v>1</v>
      </c>
      <c r="E227" s="205" t="s">
        <v>1</v>
      </c>
      <c r="F227" s="206">
        <v>28.175000000000001</v>
      </c>
      <c r="H227" s="32"/>
    </row>
    <row r="228" spans="2:8" s="1" customFormat="1" ht="16.899999999999999" customHeight="1">
      <c r="B228" s="32"/>
      <c r="C228" s="207" t="s">
        <v>1</v>
      </c>
      <c r="D228" s="207" t="s">
        <v>2295</v>
      </c>
      <c r="E228" s="17" t="s">
        <v>1</v>
      </c>
      <c r="F228" s="158">
        <v>0</v>
      </c>
      <c r="H228" s="32"/>
    </row>
    <row r="229" spans="2:8" s="1" customFormat="1" ht="16.899999999999999" customHeight="1">
      <c r="B229" s="32"/>
      <c r="C229" s="207" t="s">
        <v>1</v>
      </c>
      <c r="D229" s="207" t="s">
        <v>2296</v>
      </c>
      <c r="E229" s="17" t="s">
        <v>1</v>
      </c>
      <c r="F229" s="158">
        <v>28.175000000000001</v>
      </c>
      <c r="H229" s="32"/>
    </row>
    <row r="230" spans="2:8" s="1" customFormat="1" ht="16.899999999999999" customHeight="1">
      <c r="B230" s="32"/>
      <c r="C230" s="207" t="s">
        <v>151</v>
      </c>
      <c r="D230" s="207" t="s">
        <v>358</v>
      </c>
      <c r="E230" s="17" t="s">
        <v>1</v>
      </c>
      <c r="F230" s="158">
        <v>28.175000000000001</v>
      </c>
      <c r="H230" s="32"/>
    </row>
    <row r="231" spans="2:8" s="1" customFormat="1" ht="16.899999999999999" customHeight="1">
      <c r="B231" s="32"/>
      <c r="C231" s="208" t="s">
        <v>5158</v>
      </c>
      <c r="H231" s="32"/>
    </row>
    <row r="232" spans="2:8" s="1" customFormat="1" ht="22.5">
      <c r="B232" s="32"/>
      <c r="C232" s="207" t="s">
        <v>2292</v>
      </c>
      <c r="D232" s="207" t="s">
        <v>2293</v>
      </c>
      <c r="E232" s="17" t="s">
        <v>350</v>
      </c>
      <c r="F232" s="158">
        <v>40.863</v>
      </c>
      <c r="H232" s="32"/>
    </row>
    <row r="233" spans="2:8" s="1" customFormat="1" ht="16.899999999999999" customHeight="1">
      <c r="B233" s="32"/>
      <c r="C233" s="207" t="s">
        <v>2074</v>
      </c>
      <c r="D233" s="207" t="s">
        <v>2075</v>
      </c>
      <c r="E233" s="17" t="s">
        <v>350</v>
      </c>
      <c r="F233" s="158">
        <v>91.165000000000006</v>
      </c>
      <c r="H233" s="32"/>
    </row>
    <row r="234" spans="2:8" s="1" customFormat="1" ht="22.5">
      <c r="B234" s="32"/>
      <c r="C234" s="207" t="s">
        <v>1558</v>
      </c>
      <c r="D234" s="207" t="s">
        <v>1559</v>
      </c>
      <c r="E234" s="17" t="s">
        <v>374</v>
      </c>
      <c r="F234" s="158">
        <v>15.097</v>
      </c>
      <c r="H234" s="32"/>
    </row>
    <row r="235" spans="2:8" s="1" customFormat="1" ht="16.899999999999999" customHeight="1">
      <c r="B235" s="32"/>
      <c r="C235" s="207" t="s">
        <v>1630</v>
      </c>
      <c r="D235" s="207" t="s">
        <v>1631</v>
      </c>
      <c r="E235" s="17" t="s">
        <v>374</v>
      </c>
      <c r="F235" s="158">
        <v>5.2480000000000002</v>
      </c>
      <c r="H235" s="32"/>
    </row>
    <row r="236" spans="2:8" s="1" customFormat="1" ht="16.899999999999999" customHeight="1">
      <c r="B236" s="32"/>
      <c r="C236" s="203" t="s">
        <v>3089</v>
      </c>
      <c r="D236" s="204" t="s">
        <v>1</v>
      </c>
      <c r="E236" s="205" t="s">
        <v>1</v>
      </c>
      <c r="F236" s="206">
        <v>429.101</v>
      </c>
      <c r="H236" s="32"/>
    </row>
    <row r="237" spans="2:8" s="1" customFormat="1" ht="16.899999999999999" customHeight="1">
      <c r="B237" s="32"/>
      <c r="C237" s="207" t="s">
        <v>1</v>
      </c>
      <c r="D237" s="207" t="s">
        <v>3048</v>
      </c>
      <c r="E237" s="17" t="s">
        <v>1</v>
      </c>
      <c r="F237" s="158">
        <v>0</v>
      </c>
      <c r="H237" s="32"/>
    </row>
    <row r="238" spans="2:8" s="1" customFormat="1" ht="16.899999999999999" customHeight="1">
      <c r="B238" s="32"/>
      <c r="C238" s="207" t="s">
        <v>1</v>
      </c>
      <c r="D238" s="207" t="s">
        <v>1572</v>
      </c>
      <c r="E238" s="17" t="s">
        <v>1</v>
      </c>
      <c r="F238" s="158">
        <v>10.311</v>
      </c>
      <c r="H238" s="32"/>
    </row>
    <row r="239" spans="2:8" s="1" customFormat="1" ht="16.899999999999999" customHeight="1">
      <c r="B239" s="32"/>
      <c r="C239" s="207" t="s">
        <v>1</v>
      </c>
      <c r="D239" s="207" t="s">
        <v>1573</v>
      </c>
      <c r="E239" s="17" t="s">
        <v>1</v>
      </c>
      <c r="F239" s="158">
        <v>13.95</v>
      </c>
      <c r="H239" s="32"/>
    </row>
    <row r="240" spans="2:8" s="1" customFormat="1" ht="16.899999999999999" customHeight="1">
      <c r="B240" s="32"/>
      <c r="C240" s="207" t="s">
        <v>1</v>
      </c>
      <c r="D240" s="207" t="s">
        <v>3061</v>
      </c>
      <c r="E240" s="17" t="s">
        <v>1</v>
      </c>
      <c r="F240" s="158">
        <v>7.25</v>
      </c>
      <c r="H240" s="32"/>
    </row>
    <row r="241" spans="2:8" s="1" customFormat="1" ht="16.899999999999999" customHeight="1">
      <c r="B241" s="32"/>
      <c r="C241" s="207" t="s">
        <v>1</v>
      </c>
      <c r="D241" s="207" t="s">
        <v>3062</v>
      </c>
      <c r="E241" s="17" t="s">
        <v>1</v>
      </c>
      <c r="F241" s="158">
        <v>12.25</v>
      </c>
      <c r="H241" s="32"/>
    </row>
    <row r="242" spans="2:8" s="1" customFormat="1" ht="16.899999999999999" customHeight="1">
      <c r="B242" s="32"/>
      <c r="C242" s="207" t="s">
        <v>1</v>
      </c>
      <c r="D242" s="207" t="s">
        <v>3063</v>
      </c>
      <c r="E242" s="17" t="s">
        <v>1</v>
      </c>
      <c r="F242" s="158">
        <v>16.149999999999999</v>
      </c>
      <c r="H242" s="32"/>
    </row>
    <row r="243" spans="2:8" s="1" customFormat="1" ht="16.899999999999999" customHeight="1">
      <c r="B243" s="32"/>
      <c r="C243" s="207" t="s">
        <v>1</v>
      </c>
      <c r="D243" s="207" t="s">
        <v>3064</v>
      </c>
      <c r="E243" s="17" t="s">
        <v>1</v>
      </c>
      <c r="F243" s="158">
        <v>10.6</v>
      </c>
      <c r="H243" s="32"/>
    </row>
    <row r="244" spans="2:8" s="1" customFormat="1" ht="16.899999999999999" customHeight="1">
      <c r="B244" s="32"/>
      <c r="C244" s="207" t="s">
        <v>1</v>
      </c>
      <c r="D244" s="207" t="s">
        <v>3065</v>
      </c>
      <c r="E244" s="17" t="s">
        <v>1</v>
      </c>
      <c r="F244" s="158">
        <v>12.25</v>
      </c>
      <c r="H244" s="32"/>
    </row>
    <row r="245" spans="2:8" s="1" customFormat="1" ht="16.899999999999999" customHeight="1">
      <c r="B245" s="32"/>
      <c r="C245" s="207" t="s">
        <v>1</v>
      </c>
      <c r="D245" s="207" t="s">
        <v>3066</v>
      </c>
      <c r="E245" s="17" t="s">
        <v>1</v>
      </c>
      <c r="F245" s="158">
        <v>16.149999999999999</v>
      </c>
      <c r="H245" s="32"/>
    </row>
    <row r="246" spans="2:8" s="1" customFormat="1" ht="16.899999999999999" customHeight="1">
      <c r="B246" s="32"/>
      <c r="C246" s="207" t="s">
        <v>1</v>
      </c>
      <c r="D246" s="207" t="s">
        <v>1574</v>
      </c>
      <c r="E246" s="17" t="s">
        <v>1</v>
      </c>
      <c r="F246" s="158">
        <v>10.494999999999999</v>
      </c>
      <c r="H246" s="32"/>
    </row>
    <row r="247" spans="2:8" s="1" customFormat="1" ht="16.899999999999999" customHeight="1">
      <c r="B247" s="32"/>
      <c r="C247" s="207" t="s">
        <v>1</v>
      </c>
      <c r="D247" s="207" t="s">
        <v>3067</v>
      </c>
      <c r="E247" s="17" t="s">
        <v>1</v>
      </c>
      <c r="F247" s="158">
        <v>11.6</v>
      </c>
      <c r="H247" s="32"/>
    </row>
    <row r="248" spans="2:8" s="1" customFormat="1" ht="16.899999999999999" customHeight="1">
      <c r="B248" s="32"/>
      <c r="C248" s="207" t="s">
        <v>1</v>
      </c>
      <c r="D248" s="207" t="s">
        <v>3068</v>
      </c>
      <c r="E248" s="17" t="s">
        <v>1</v>
      </c>
      <c r="F248" s="158">
        <v>12.25</v>
      </c>
      <c r="H248" s="32"/>
    </row>
    <row r="249" spans="2:8" s="1" customFormat="1" ht="16.899999999999999" customHeight="1">
      <c r="B249" s="32"/>
      <c r="C249" s="207" t="s">
        <v>1</v>
      </c>
      <c r="D249" s="207" t="s">
        <v>3069</v>
      </c>
      <c r="E249" s="17" t="s">
        <v>1</v>
      </c>
      <c r="F249" s="158">
        <v>16.149999999999999</v>
      </c>
      <c r="H249" s="32"/>
    </row>
    <row r="250" spans="2:8" s="1" customFormat="1" ht="16.899999999999999" customHeight="1">
      <c r="B250" s="32"/>
      <c r="C250" s="207" t="s">
        <v>1</v>
      </c>
      <c r="D250" s="207" t="s">
        <v>3070</v>
      </c>
      <c r="E250" s="17" t="s">
        <v>1</v>
      </c>
      <c r="F250" s="158">
        <v>19.899999999999999</v>
      </c>
      <c r="H250" s="32"/>
    </row>
    <row r="251" spans="2:8" s="1" customFormat="1" ht="16.899999999999999" customHeight="1">
      <c r="B251" s="32"/>
      <c r="C251" s="207" t="s">
        <v>1</v>
      </c>
      <c r="D251" s="207" t="s">
        <v>3071</v>
      </c>
      <c r="E251" s="17" t="s">
        <v>1</v>
      </c>
      <c r="F251" s="158">
        <v>10.85</v>
      </c>
      <c r="H251" s="32"/>
    </row>
    <row r="252" spans="2:8" s="1" customFormat="1" ht="16.899999999999999" customHeight="1">
      <c r="B252" s="32"/>
      <c r="C252" s="207" t="s">
        <v>1</v>
      </c>
      <c r="D252" s="207" t="s">
        <v>3072</v>
      </c>
      <c r="E252" s="17" t="s">
        <v>1</v>
      </c>
      <c r="F252" s="158">
        <v>13.2</v>
      </c>
      <c r="H252" s="32"/>
    </row>
    <row r="253" spans="2:8" s="1" customFormat="1" ht="16.899999999999999" customHeight="1">
      <c r="B253" s="32"/>
      <c r="C253" s="207" t="s">
        <v>1</v>
      </c>
      <c r="D253" s="207" t="s">
        <v>3073</v>
      </c>
      <c r="E253" s="17" t="s">
        <v>1</v>
      </c>
      <c r="F253" s="158">
        <v>11.6</v>
      </c>
      <c r="H253" s="32"/>
    </row>
    <row r="254" spans="2:8" s="1" customFormat="1" ht="16.899999999999999" customHeight="1">
      <c r="B254" s="32"/>
      <c r="C254" s="207" t="s">
        <v>1</v>
      </c>
      <c r="D254" s="207" t="s">
        <v>3074</v>
      </c>
      <c r="E254" s="17" t="s">
        <v>1</v>
      </c>
      <c r="F254" s="158">
        <v>12.25</v>
      </c>
      <c r="H254" s="32"/>
    </row>
    <row r="255" spans="2:8" s="1" customFormat="1" ht="16.899999999999999" customHeight="1">
      <c r="B255" s="32"/>
      <c r="C255" s="207" t="s">
        <v>1</v>
      </c>
      <c r="D255" s="207" t="s">
        <v>3075</v>
      </c>
      <c r="E255" s="17" t="s">
        <v>1</v>
      </c>
      <c r="F255" s="158">
        <v>16.149999999999999</v>
      </c>
      <c r="H255" s="32"/>
    </row>
    <row r="256" spans="2:8" s="1" customFormat="1" ht="16.899999999999999" customHeight="1">
      <c r="B256" s="32"/>
      <c r="C256" s="207" t="s">
        <v>1</v>
      </c>
      <c r="D256" s="207" t="s">
        <v>3076</v>
      </c>
      <c r="E256" s="17" t="s">
        <v>1</v>
      </c>
      <c r="F256" s="158">
        <v>10.85</v>
      </c>
      <c r="H256" s="32"/>
    </row>
    <row r="257" spans="2:8" s="1" customFormat="1" ht="16.899999999999999" customHeight="1">
      <c r="B257" s="32"/>
      <c r="C257" s="207" t="s">
        <v>1</v>
      </c>
      <c r="D257" s="207" t="s">
        <v>3077</v>
      </c>
      <c r="E257" s="17" t="s">
        <v>1</v>
      </c>
      <c r="F257" s="158">
        <v>19.8</v>
      </c>
      <c r="H257" s="32"/>
    </row>
    <row r="258" spans="2:8" s="1" customFormat="1" ht="16.899999999999999" customHeight="1">
      <c r="B258" s="32"/>
      <c r="C258" s="207" t="s">
        <v>1</v>
      </c>
      <c r="D258" s="207" t="s">
        <v>1575</v>
      </c>
      <c r="E258" s="17" t="s">
        <v>1</v>
      </c>
      <c r="F258" s="158">
        <v>10.494999999999999</v>
      </c>
      <c r="H258" s="32"/>
    </row>
    <row r="259" spans="2:8" s="1" customFormat="1" ht="16.899999999999999" customHeight="1">
      <c r="B259" s="32"/>
      <c r="C259" s="207" t="s">
        <v>1</v>
      </c>
      <c r="D259" s="207" t="s">
        <v>3078</v>
      </c>
      <c r="E259" s="17" t="s">
        <v>1</v>
      </c>
      <c r="F259" s="158">
        <v>11.6</v>
      </c>
      <c r="H259" s="32"/>
    </row>
    <row r="260" spans="2:8" s="1" customFormat="1" ht="16.899999999999999" customHeight="1">
      <c r="B260" s="32"/>
      <c r="C260" s="207" t="s">
        <v>1</v>
      </c>
      <c r="D260" s="207" t="s">
        <v>3079</v>
      </c>
      <c r="E260" s="17" t="s">
        <v>1</v>
      </c>
      <c r="F260" s="158">
        <v>12.25</v>
      </c>
      <c r="H260" s="32"/>
    </row>
    <row r="261" spans="2:8" s="1" customFormat="1" ht="16.899999999999999" customHeight="1">
      <c r="B261" s="32"/>
      <c r="C261" s="207" t="s">
        <v>1</v>
      </c>
      <c r="D261" s="207" t="s">
        <v>3080</v>
      </c>
      <c r="E261" s="17" t="s">
        <v>1</v>
      </c>
      <c r="F261" s="158">
        <v>16.149999999999999</v>
      </c>
      <c r="H261" s="32"/>
    </row>
    <row r="262" spans="2:8" s="1" customFormat="1" ht="16.899999999999999" customHeight="1">
      <c r="B262" s="32"/>
      <c r="C262" s="207" t="s">
        <v>1</v>
      </c>
      <c r="D262" s="207" t="s">
        <v>3081</v>
      </c>
      <c r="E262" s="17" t="s">
        <v>1</v>
      </c>
      <c r="F262" s="158">
        <v>19.899999999999999</v>
      </c>
      <c r="H262" s="32"/>
    </row>
    <row r="263" spans="2:8" s="1" customFormat="1" ht="16.899999999999999" customHeight="1">
      <c r="B263" s="32"/>
      <c r="C263" s="207" t="s">
        <v>1</v>
      </c>
      <c r="D263" s="207" t="s">
        <v>3082</v>
      </c>
      <c r="E263" s="17" t="s">
        <v>1</v>
      </c>
      <c r="F263" s="158">
        <v>10.85</v>
      </c>
      <c r="H263" s="32"/>
    </row>
    <row r="264" spans="2:8" s="1" customFormat="1" ht="16.899999999999999" customHeight="1">
      <c r="B264" s="32"/>
      <c r="C264" s="207" t="s">
        <v>1</v>
      </c>
      <c r="D264" s="207" t="s">
        <v>3083</v>
      </c>
      <c r="E264" s="17" t="s">
        <v>1</v>
      </c>
      <c r="F264" s="158">
        <v>13.2</v>
      </c>
      <c r="H264" s="32"/>
    </row>
    <row r="265" spans="2:8" s="1" customFormat="1" ht="16.899999999999999" customHeight="1">
      <c r="B265" s="32"/>
      <c r="C265" s="207" t="s">
        <v>1</v>
      </c>
      <c r="D265" s="207" t="s">
        <v>3084</v>
      </c>
      <c r="E265" s="17" t="s">
        <v>1</v>
      </c>
      <c r="F265" s="158">
        <v>11.6</v>
      </c>
      <c r="H265" s="32"/>
    </row>
    <row r="266" spans="2:8" s="1" customFormat="1" ht="16.899999999999999" customHeight="1">
      <c r="B266" s="32"/>
      <c r="C266" s="207" t="s">
        <v>1</v>
      </c>
      <c r="D266" s="207" t="s">
        <v>3085</v>
      </c>
      <c r="E266" s="17" t="s">
        <v>1</v>
      </c>
      <c r="F266" s="158">
        <v>12.25</v>
      </c>
      <c r="H266" s="32"/>
    </row>
    <row r="267" spans="2:8" s="1" customFormat="1" ht="16.899999999999999" customHeight="1">
      <c r="B267" s="32"/>
      <c r="C267" s="207" t="s">
        <v>1</v>
      </c>
      <c r="D267" s="207" t="s">
        <v>3086</v>
      </c>
      <c r="E267" s="17" t="s">
        <v>1</v>
      </c>
      <c r="F267" s="158">
        <v>16.149999999999999</v>
      </c>
      <c r="H267" s="32"/>
    </row>
    <row r="268" spans="2:8" s="1" customFormat="1" ht="16.899999999999999" customHeight="1">
      <c r="B268" s="32"/>
      <c r="C268" s="207" t="s">
        <v>1</v>
      </c>
      <c r="D268" s="207" t="s">
        <v>3087</v>
      </c>
      <c r="E268" s="17" t="s">
        <v>1</v>
      </c>
      <c r="F268" s="158">
        <v>10.85</v>
      </c>
      <c r="H268" s="32"/>
    </row>
    <row r="269" spans="2:8" s="1" customFormat="1" ht="16.899999999999999" customHeight="1">
      <c r="B269" s="32"/>
      <c r="C269" s="207" t="s">
        <v>1</v>
      </c>
      <c r="D269" s="207" t="s">
        <v>3088</v>
      </c>
      <c r="E269" s="17" t="s">
        <v>1</v>
      </c>
      <c r="F269" s="158">
        <v>19.8</v>
      </c>
      <c r="H269" s="32"/>
    </row>
    <row r="270" spans="2:8" s="1" customFormat="1" ht="16.899999999999999" customHeight="1">
      <c r="B270" s="32"/>
      <c r="C270" s="207" t="s">
        <v>3089</v>
      </c>
      <c r="D270" s="207" t="s">
        <v>358</v>
      </c>
      <c r="E270" s="17" t="s">
        <v>1</v>
      </c>
      <c r="F270" s="158">
        <v>429.101</v>
      </c>
      <c r="H270" s="32"/>
    </row>
    <row r="271" spans="2:8" s="1" customFormat="1" ht="16.899999999999999" customHeight="1">
      <c r="B271" s="32"/>
      <c r="C271" s="203" t="s">
        <v>153</v>
      </c>
      <c r="D271" s="204" t="s">
        <v>1</v>
      </c>
      <c r="E271" s="205" t="s">
        <v>1</v>
      </c>
      <c r="F271" s="206">
        <v>23.431999999999999</v>
      </c>
      <c r="H271" s="32"/>
    </row>
    <row r="272" spans="2:8" s="1" customFormat="1" ht="16.899999999999999" customHeight="1">
      <c r="B272" s="32"/>
      <c r="C272" s="207" t="s">
        <v>1</v>
      </c>
      <c r="D272" s="207" t="s">
        <v>3048</v>
      </c>
      <c r="E272" s="17" t="s">
        <v>1</v>
      </c>
      <c r="F272" s="158">
        <v>0</v>
      </c>
      <c r="H272" s="32"/>
    </row>
    <row r="273" spans="2:8" s="1" customFormat="1" ht="16.899999999999999" customHeight="1">
      <c r="B273" s="32"/>
      <c r="C273" s="207" t="s">
        <v>1</v>
      </c>
      <c r="D273" s="207" t="s">
        <v>3049</v>
      </c>
      <c r="E273" s="17" t="s">
        <v>1</v>
      </c>
      <c r="F273" s="158">
        <v>23.431999999999999</v>
      </c>
      <c r="H273" s="32"/>
    </row>
    <row r="274" spans="2:8" s="1" customFormat="1" ht="16.899999999999999" customHeight="1">
      <c r="B274" s="32"/>
      <c r="C274" s="207" t="s">
        <v>153</v>
      </c>
      <c r="D274" s="207" t="s">
        <v>358</v>
      </c>
      <c r="E274" s="17" t="s">
        <v>1</v>
      </c>
      <c r="F274" s="158">
        <v>23.431999999999999</v>
      </c>
      <c r="H274" s="32"/>
    </row>
    <row r="275" spans="2:8" s="1" customFormat="1" ht="16.899999999999999" customHeight="1">
      <c r="B275" s="32"/>
      <c r="C275" s="208" t="s">
        <v>5158</v>
      </c>
      <c r="H275" s="32"/>
    </row>
    <row r="276" spans="2:8" s="1" customFormat="1" ht="16.899999999999999" customHeight="1">
      <c r="B276" s="32"/>
      <c r="C276" s="207" t="s">
        <v>3045</v>
      </c>
      <c r="D276" s="207" t="s">
        <v>3046</v>
      </c>
      <c r="E276" s="17" t="s">
        <v>350</v>
      </c>
      <c r="F276" s="158">
        <v>23.431999999999999</v>
      </c>
      <c r="H276" s="32"/>
    </row>
    <row r="277" spans="2:8" s="1" customFormat="1" ht="16.899999999999999" customHeight="1">
      <c r="B277" s="32"/>
      <c r="C277" s="207" t="s">
        <v>1568</v>
      </c>
      <c r="D277" s="207" t="s">
        <v>1569</v>
      </c>
      <c r="E277" s="17" t="s">
        <v>350</v>
      </c>
      <c r="F277" s="158">
        <v>109.176</v>
      </c>
      <c r="H277" s="32"/>
    </row>
    <row r="278" spans="2:8" s="1" customFormat="1" ht="16.899999999999999" customHeight="1">
      <c r="B278" s="32"/>
      <c r="C278" s="203" t="s">
        <v>1576</v>
      </c>
      <c r="D278" s="204" t="s">
        <v>1</v>
      </c>
      <c r="E278" s="205" t="s">
        <v>1</v>
      </c>
      <c r="F278" s="206">
        <v>68.683000000000007</v>
      </c>
      <c r="H278" s="32"/>
    </row>
    <row r="279" spans="2:8" s="1" customFormat="1" ht="16.899999999999999" customHeight="1">
      <c r="B279" s="32"/>
      <c r="C279" s="207" t="s">
        <v>1</v>
      </c>
      <c r="D279" s="207" t="s">
        <v>1571</v>
      </c>
      <c r="E279" s="17" t="s">
        <v>1</v>
      </c>
      <c r="F279" s="158">
        <v>0</v>
      </c>
      <c r="H279" s="32"/>
    </row>
    <row r="280" spans="2:8" s="1" customFormat="1" ht="16.899999999999999" customHeight="1">
      <c r="B280" s="32"/>
      <c r="C280" s="207" t="s">
        <v>1</v>
      </c>
      <c r="D280" s="207" t="s">
        <v>1572</v>
      </c>
      <c r="E280" s="17" t="s">
        <v>1</v>
      </c>
      <c r="F280" s="158">
        <v>10.311</v>
      </c>
      <c r="H280" s="32"/>
    </row>
    <row r="281" spans="2:8" s="1" customFormat="1" ht="16.899999999999999" customHeight="1">
      <c r="B281" s="32"/>
      <c r="C281" s="207" t="s">
        <v>1</v>
      </c>
      <c r="D281" s="207" t="s">
        <v>1573</v>
      </c>
      <c r="E281" s="17" t="s">
        <v>1</v>
      </c>
      <c r="F281" s="158">
        <v>13.95</v>
      </c>
      <c r="H281" s="32"/>
    </row>
    <row r="282" spans="2:8" s="1" customFormat="1" ht="16.899999999999999" customHeight="1">
      <c r="B282" s="32"/>
      <c r="C282" s="207" t="s">
        <v>1</v>
      </c>
      <c r="D282" s="207" t="s">
        <v>1574</v>
      </c>
      <c r="E282" s="17" t="s">
        <v>1</v>
      </c>
      <c r="F282" s="158">
        <v>10.494999999999999</v>
      </c>
      <c r="H282" s="32"/>
    </row>
    <row r="283" spans="2:8" s="1" customFormat="1" ht="16.899999999999999" customHeight="1">
      <c r="B283" s="32"/>
      <c r="C283" s="207" t="s">
        <v>1</v>
      </c>
      <c r="D283" s="207" t="s">
        <v>1575</v>
      </c>
      <c r="E283" s="17" t="s">
        <v>1</v>
      </c>
      <c r="F283" s="158">
        <v>10.494999999999999</v>
      </c>
      <c r="H283" s="32"/>
    </row>
    <row r="284" spans="2:8" s="1" customFormat="1" ht="16.899999999999999" customHeight="1">
      <c r="B284" s="32"/>
      <c r="C284" s="207" t="s">
        <v>1</v>
      </c>
      <c r="D284" s="207" t="s">
        <v>153</v>
      </c>
      <c r="E284" s="17" t="s">
        <v>1</v>
      </c>
      <c r="F284" s="158">
        <v>23.431999999999999</v>
      </c>
      <c r="H284" s="32"/>
    </row>
    <row r="285" spans="2:8" s="1" customFormat="1" ht="16.899999999999999" customHeight="1">
      <c r="B285" s="32"/>
      <c r="C285" s="207" t="s">
        <v>1576</v>
      </c>
      <c r="D285" s="207" t="s">
        <v>358</v>
      </c>
      <c r="E285" s="17" t="s">
        <v>1</v>
      </c>
      <c r="F285" s="158">
        <v>68.683000000000007</v>
      </c>
      <c r="H285" s="32"/>
    </row>
    <row r="286" spans="2:8" s="1" customFormat="1" ht="16.899999999999999" customHeight="1">
      <c r="B286" s="32"/>
      <c r="C286" s="203" t="s">
        <v>157</v>
      </c>
      <c r="D286" s="204" t="s">
        <v>1</v>
      </c>
      <c r="E286" s="205" t="s">
        <v>1</v>
      </c>
      <c r="F286" s="206">
        <v>62.99</v>
      </c>
      <c r="H286" s="32"/>
    </row>
    <row r="287" spans="2:8" s="1" customFormat="1" ht="16.899999999999999" customHeight="1">
      <c r="B287" s="32"/>
      <c r="C287" s="207" t="s">
        <v>1</v>
      </c>
      <c r="D287" s="207" t="s">
        <v>1619</v>
      </c>
      <c r="E287" s="17" t="s">
        <v>1</v>
      </c>
      <c r="F287" s="158">
        <v>0</v>
      </c>
      <c r="H287" s="32"/>
    </row>
    <row r="288" spans="2:8" s="1" customFormat="1" ht="16.899999999999999" customHeight="1">
      <c r="B288" s="32"/>
      <c r="C288" s="207" t="s">
        <v>1</v>
      </c>
      <c r="D288" s="207" t="s">
        <v>1620</v>
      </c>
      <c r="E288" s="17" t="s">
        <v>1</v>
      </c>
      <c r="F288" s="158">
        <v>7.44</v>
      </c>
      <c r="H288" s="32"/>
    </row>
    <row r="289" spans="2:8" s="1" customFormat="1" ht="16.899999999999999" customHeight="1">
      <c r="B289" s="32"/>
      <c r="C289" s="207" t="s">
        <v>1</v>
      </c>
      <c r="D289" s="207" t="s">
        <v>1621</v>
      </c>
      <c r="E289" s="17" t="s">
        <v>1</v>
      </c>
      <c r="F289" s="158">
        <v>7.45</v>
      </c>
      <c r="H289" s="32"/>
    </row>
    <row r="290" spans="2:8" s="1" customFormat="1" ht="16.899999999999999" customHeight="1">
      <c r="B290" s="32"/>
      <c r="C290" s="207" t="s">
        <v>1</v>
      </c>
      <c r="D290" s="207" t="s">
        <v>1622</v>
      </c>
      <c r="E290" s="17" t="s">
        <v>1</v>
      </c>
      <c r="F290" s="158">
        <v>7.45</v>
      </c>
      <c r="H290" s="32"/>
    </row>
    <row r="291" spans="2:8" s="1" customFormat="1" ht="16.899999999999999" customHeight="1">
      <c r="B291" s="32"/>
      <c r="C291" s="207" t="s">
        <v>1</v>
      </c>
      <c r="D291" s="207" t="s">
        <v>1623</v>
      </c>
      <c r="E291" s="17" t="s">
        <v>1</v>
      </c>
      <c r="F291" s="158">
        <v>7.45</v>
      </c>
      <c r="H291" s="32"/>
    </row>
    <row r="292" spans="2:8" s="1" customFormat="1" ht="16.899999999999999" customHeight="1">
      <c r="B292" s="32"/>
      <c r="C292" s="207" t="s">
        <v>1</v>
      </c>
      <c r="D292" s="207" t="s">
        <v>1624</v>
      </c>
      <c r="E292" s="17" t="s">
        <v>1</v>
      </c>
      <c r="F292" s="158">
        <v>3.4</v>
      </c>
      <c r="H292" s="32"/>
    </row>
    <row r="293" spans="2:8" s="1" customFormat="1" ht="16.899999999999999" customHeight="1">
      <c r="B293" s="32"/>
      <c r="C293" s="207" t="s">
        <v>1</v>
      </c>
      <c r="D293" s="207" t="s">
        <v>1625</v>
      </c>
      <c r="E293" s="17" t="s">
        <v>1</v>
      </c>
      <c r="F293" s="158">
        <v>7.45</v>
      </c>
      <c r="H293" s="32"/>
    </row>
    <row r="294" spans="2:8" s="1" customFormat="1" ht="16.899999999999999" customHeight="1">
      <c r="B294" s="32"/>
      <c r="C294" s="207" t="s">
        <v>1</v>
      </c>
      <c r="D294" s="207" t="s">
        <v>1626</v>
      </c>
      <c r="E294" s="17" t="s">
        <v>1</v>
      </c>
      <c r="F294" s="158">
        <v>7.45</v>
      </c>
      <c r="H294" s="32"/>
    </row>
    <row r="295" spans="2:8" s="1" customFormat="1" ht="16.899999999999999" customHeight="1">
      <c r="B295" s="32"/>
      <c r="C295" s="207" t="s">
        <v>1</v>
      </c>
      <c r="D295" s="207" t="s">
        <v>1627</v>
      </c>
      <c r="E295" s="17" t="s">
        <v>1</v>
      </c>
      <c r="F295" s="158">
        <v>7.45</v>
      </c>
      <c r="H295" s="32"/>
    </row>
    <row r="296" spans="2:8" s="1" customFormat="1" ht="16.899999999999999" customHeight="1">
      <c r="B296" s="32"/>
      <c r="C296" s="207" t="s">
        <v>1</v>
      </c>
      <c r="D296" s="207" t="s">
        <v>1628</v>
      </c>
      <c r="E296" s="17" t="s">
        <v>1</v>
      </c>
      <c r="F296" s="158">
        <v>7.45</v>
      </c>
      <c r="H296" s="32"/>
    </row>
    <row r="297" spans="2:8" s="1" customFormat="1" ht="16.899999999999999" customHeight="1">
      <c r="B297" s="32"/>
      <c r="C297" s="207" t="s">
        <v>157</v>
      </c>
      <c r="D297" s="207" t="s">
        <v>358</v>
      </c>
      <c r="E297" s="17" t="s">
        <v>1</v>
      </c>
      <c r="F297" s="158">
        <v>62.99</v>
      </c>
      <c r="H297" s="32"/>
    </row>
    <row r="298" spans="2:8" s="1" customFormat="1" ht="16.899999999999999" customHeight="1">
      <c r="B298" s="32"/>
      <c r="C298" s="208" t="s">
        <v>5158</v>
      </c>
      <c r="H298" s="32"/>
    </row>
    <row r="299" spans="2:8" s="1" customFormat="1" ht="22.5">
      <c r="B299" s="32"/>
      <c r="C299" s="207" t="s">
        <v>1614</v>
      </c>
      <c r="D299" s="207" t="s">
        <v>1615</v>
      </c>
      <c r="E299" s="17" t="s">
        <v>350</v>
      </c>
      <c r="F299" s="158">
        <v>76.183000000000007</v>
      </c>
      <c r="H299" s="32"/>
    </row>
    <row r="300" spans="2:8" s="1" customFormat="1" ht="16.899999999999999" customHeight="1">
      <c r="B300" s="32"/>
      <c r="C300" s="207" t="s">
        <v>2074</v>
      </c>
      <c r="D300" s="207" t="s">
        <v>2075</v>
      </c>
      <c r="E300" s="17" t="s">
        <v>350</v>
      </c>
      <c r="F300" s="158">
        <v>91.165000000000006</v>
      </c>
      <c r="H300" s="32"/>
    </row>
    <row r="301" spans="2:8" s="1" customFormat="1" ht="22.5">
      <c r="B301" s="32"/>
      <c r="C301" s="207" t="s">
        <v>1558</v>
      </c>
      <c r="D301" s="207" t="s">
        <v>1559</v>
      </c>
      <c r="E301" s="17" t="s">
        <v>374</v>
      </c>
      <c r="F301" s="158">
        <v>15.097</v>
      </c>
      <c r="H301" s="32"/>
    </row>
    <row r="302" spans="2:8" s="1" customFormat="1" ht="16.899999999999999" customHeight="1">
      <c r="B302" s="32"/>
      <c r="C302" s="203" t="s">
        <v>218</v>
      </c>
      <c r="D302" s="204" t="s">
        <v>1</v>
      </c>
      <c r="E302" s="205" t="s">
        <v>1</v>
      </c>
      <c r="F302" s="206">
        <v>25.905999999999999</v>
      </c>
      <c r="H302" s="32"/>
    </row>
    <row r="303" spans="2:8" s="1" customFormat="1" ht="16.899999999999999" customHeight="1">
      <c r="B303" s="32"/>
      <c r="C303" s="207" t="s">
        <v>1</v>
      </c>
      <c r="D303" s="207" t="s">
        <v>402</v>
      </c>
      <c r="E303" s="17" t="s">
        <v>1</v>
      </c>
      <c r="F303" s="158">
        <v>0</v>
      </c>
      <c r="H303" s="32"/>
    </row>
    <row r="304" spans="2:8" s="1" customFormat="1" ht="16.899999999999999" customHeight="1">
      <c r="B304" s="32"/>
      <c r="C304" s="207" t="s">
        <v>1</v>
      </c>
      <c r="D304" s="207" t="s">
        <v>502</v>
      </c>
      <c r="E304" s="17" t="s">
        <v>1</v>
      </c>
      <c r="F304" s="158">
        <v>5.3129999999999997</v>
      </c>
      <c r="H304" s="32"/>
    </row>
    <row r="305" spans="2:8" s="1" customFormat="1" ht="16.899999999999999" customHeight="1">
      <c r="B305" s="32"/>
      <c r="C305" s="207" t="s">
        <v>1</v>
      </c>
      <c r="D305" s="207" t="s">
        <v>503</v>
      </c>
      <c r="E305" s="17" t="s">
        <v>1</v>
      </c>
      <c r="F305" s="158">
        <v>3.9630000000000001</v>
      </c>
      <c r="H305" s="32"/>
    </row>
    <row r="306" spans="2:8" s="1" customFormat="1" ht="16.899999999999999" customHeight="1">
      <c r="B306" s="32"/>
      <c r="C306" s="207" t="s">
        <v>1</v>
      </c>
      <c r="D306" s="207" t="s">
        <v>405</v>
      </c>
      <c r="E306" s="17" t="s">
        <v>1</v>
      </c>
      <c r="F306" s="158">
        <v>0</v>
      </c>
      <c r="H306" s="32"/>
    </row>
    <row r="307" spans="2:8" s="1" customFormat="1" ht="16.899999999999999" customHeight="1">
      <c r="B307" s="32"/>
      <c r="C307" s="207" t="s">
        <v>1</v>
      </c>
      <c r="D307" s="207" t="s">
        <v>504</v>
      </c>
      <c r="E307" s="17" t="s">
        <v>1</v>
      </c>
      <c r="F307" s="158">
        <v>11.4</v>
      </c>
      <c r="H307" s="32"/>
    </row>
    <row r="308" spans="2:8" s="1" customFormat="1" ht="16.899999999999999" customHeight="1">
      <c r="B308" s="32"/>
      <c r="C308" s="207" t="s">
        <v>1</v>
      </c>
      <c r="D308" s="207" t="s">
        <v>505</v>
      </c>
      <c r="E308" s="17" t="s">
        <v>1</v>
      </c>
      <c r="F308" s="158">
        <v>0</v>
      </c>
      <c r="H308" s="32"/>
    </row>
    <row r="309" spans="2:8" s="1" customFormat="1" ht="16.899999999999999" customHeight="1">
      <c r="B309" s="32"/>
      <c r="C309" s="207" t="s">
        <v>1</v>
      </c>
      <c r="D309" s="207" t="s">
        <v>506</v>
      </c>
      <c r="E309" s="17" t="s">
        <v>1</v>
      </c>
      <c r="F309" s="158">
        <v>2.95</v>
      </c>
      <c r="H309" s="32"/>
    </row>
    <row r="310" spans="2:8" s="1" customFormat="1" ht="16.899999999999999" customHeight="1">
      <c r="B310" s="32"/>
      <c r="C310" s="207" t="s">
        <v>1</v>
      </c>
      <c r="D310" s="207" t="s">
        <v>507</v>
      </c>
      <c r="E310" s="17" t="s">
        <v>1</v>
      </c>
      <c r="F310" s="158">
        <v>0.42</v>
      </c>
      <c r="H310" s="32"/>
    </row>
    <row r="311" spans="2:8" s="1" customFormat="1" ht="16.899999999999999" customHeight="1">
      <c r="B311" s="32"/>
      <c r="C311" s="207" t="s">
        <v>1</v>
      </c>
      <c r="D311" s="207" t="s">
        <v>508</v>
      </c>
      <c r="E311" s="17" t="s">
        <v>1</v>
      </c>
      <c r="F311" s="158">
        <v>1.86</v>
      </c>
      <c r="H311" s="32"/>
    </row>
    <row r="312" spans="2:8" s="1" customFormat="1" ht="16.899999999999999" customHeight="1">
      <c r="B312" s="32"/>
      <c r="C312" s="207" t="s">
        <v>218</v>
      </c>
      <c r="D312" s="207" t="s">
        <v>365</v>
      </c>
      <c r="E312" s="17" t="s">
        <v>1</v>
      </c>
      <c r="F312" s="158">
        <v>25.905999999999999</v>
      </c>
      <c r="H312" s="32"/>
    </row>
    <row r="313" spans="2:8" s="1" customFormat="1" ht="16.899999999999999" customHeight="1">
      <c r="B313" s="32"/>
      <c r="C313" s="208" t="s">
        <v>5158</v>
      </c>
      <c r="H313" s="32"/>
    </row>
    <row r="314" spans="2:8" s="1" customFormat="1" ht="16.899999999999999" customHeight="1">
      <c r="B314" s="32"/>
      <c r="C314" s="207" t="s">
        <v>499</v>
      </c>
      <c r="D314" s="207" t="s">
        <v>500</v>
      </c>
      <c r="E314" s="17" t="s">
        <v>350</v>
      </c>
      <c r="F314" s="158">
        <v>25.905999999999999</v>
      </c>
      <c r="H314" s="32"/>
    </row>
    <row r="315" spans="2:8" s="1" customFormat="1" ht="16.899999999999999" customHeight="1">
      <c r="B315" s="32"/>
      <c r="C315" s="207" t="s">
        <v>510</v>
      </c>
      <c r="D315" s="207" t="s">
        <v>511</v>
      </c>
      <c r="E315" s="17" t="s">
        <v>350</v>
      </c>
      <c r="F315" s="158">
        <v>25.905999999999999</v>
      </c>
      <c r="H315" s="32"/>
    </row>
    <row r="316" spans="2:8" s="1" customFormat="1" ht="16.899999999999999" customHeight="1">
      <c r="B316" s="32"/>
      <c r="C316" s="203" t="s">
        <v>161</v>
      </c>
      <c r="D316" s="204" t="s">
        <v>1</v>
      </c>
      <c r="E316" s="205" t="s">
        <v>1</v>
      </c>
      <c r="F316" s="206">
        <v>54.95</v>
      </c>
      <c r="H316" s="32"/>
    </row>
    <row r="317" spans="2:8" s="1" customFormat="1" ht="16.899999999999999" customHeight="1">
      <c r="B317" s="32"/>
      <c r="C317" s="207" t="s">
        <v>1</v>
      </c>
      <c r="D317" s="207" t="s">
        <v>354</v>
      </c>
      <c r="E317" s="17" t="s">
        <v>1</v>
      </c>
      <c r="F317" s="158">
        <v>0</v>
      </c>
      <c r="H317" s="32"/>
    </row>
    <row r="318" spans="2:8" s="1" customFormat="1" ht="16.899999999999999" customHeight="1">
      <c r="B318" s="32"/>
      <c r="C318" s="207" t="s">
        <v>1</v>
      </c>
      <c r="D318" s="207" t="s">
        <v>355</v>
      </c>
      <c r="E318" s="17" t="s">
        <v>1</v>
      </c>
      <c r="F318" s="158">
        <v>11</v>
      </c>
      <c r="H318" s="32"/>
    </row>
    <row r="319" spans="2:8" s="1" customFormat="1" ht="16.899999999999999" customHeight="1">
      <c r="B319" s="32"/>
      <c r="C319" s="207" t="s">
        <v>1</v>
      </c>
      <c r="D319" s="207" t="s">
        <v>356</v>
      </c>
      <c r="E319" s="17" t="s">
        <v>1</v>
      </c>
      <c r="F319" s="158">
        <v>17.75</v>
      </c>
      <c r="H319" s="32"/>
    </row>
    <row r="320" spans="2:8" s="1" customFormat="1" ht="16.899999999999999" customHeight="1">
      <c r="B320" s="32"/>
      <c r="C320" s="207" t="s">
        <v>1</v>
      </c>
      <c r="D320" s="207" t="s">
        <v>357</v>
      </c>
      <c r="E320" s="17" t="s">
        <v>1</v>
      </c>
      <c r="F320" s="158">
        <v>26.2</v>
      </c>
      <c r="H320" s="32"/>
    </row>
    <row r="321" spans="2:8" s="1" customFormat="1" ht="16.899999999999999" customHeight="1">
      <c r="B321" s="32"/>
      <c r="C321" s="207" t="s">
        <v>161</v>
      </c>
      <c r="D321" s="207" t="s">
        <v>358</v>
      </c>
      <c r="E321" s="17" t="s">
        <v>1</v>
      </c>
      <c r="F321" s="158">
        <v>54.95</v>
      </c>
      <c r="H321" s="32"/>
    </row>
    <row r="322" spans="2:8" s="1" customFormat="1" ht="16.899999999999999" customHeight="1">
      <c r="B322" s="32"/>
      <c r="C322" s="208" t="s">
        <v>5158</v>
      </c>
      <c r="H322" s="32"/>
    </row>
    <row r="323" spans="2:8" s="1" customFormat="1" ht="16.899999999999999" customHeight="1">
      <c r="B323" s="32"/>
      <c r="C323" s="207" t="s">
        <v>348</v>
      </c>
      <c r="D323" s="207" t="s">
        <v>349</v>
      </c>
      <c r="E323" s="17" t="s">
        <v>350</v>
      </c>
      <c r="F323" s="158">
        <v>74</v>
      </c>
      <c r="H323" s="32"/>
    </row>
    <row r="324" spans="2:8" s="1" customFormat="1" ht="22.5">
      <c r="B324" s="32"/>
      <c r="C324" s="207" t="s">
        <v>369</v>
      </c>
      <c r="D324" s="207" t="s">
        <v>370</v>
      </c>
      <c r="E324" s="17" t="s">
        <v>350</v>
      </c>
      <c r="F324" s="158">
        <v>54.95</v>
      </c>
      <c r="H324" s="32"/>
    </row>
    <row r="325" spans="2:8" s="1" customFormat="1" ht="16.899999999999999" customHeight="1">
      <c r="B325" s="32"/>
      <c r="C325" s="203" t="s">
        <v>159</v>
      </c>
      <c r="D325" s="204" t="s">
        <v>1</v>
      </c>
      <c r="E325" s="205" t="s">
        <v>1</v>
      </c>
      <c r="F325" s="206">
        <v>19.05</v>
      </c>
      <c r="H325" s="32"/>
    </row>
    <row r="326" spans="2:8" s="1" customFormat="1" ht="16.899999999999999" customHeight="1">
      <c r="B326" s="32"/>
      <c r="C326" s="207" t="s">
        <v>1</v>
      </c>
      <c r="D326" s="207" t="s">
        <v>360</v>
      </c>
      <c r="E326" s="17" t="s">
        <v>1</v>
      </c>
      <c r="F326" s="158">
        <v>0</v>
      </c>
      <c r="H326" s="32"/>
    </row>
    <row r="327" spans="2:8" s="1" customFormat="1" ht="16.899999999999999" customHeight="1">
      <c r="B327" s="32"/>
      <c r="C327" s="207" t="s">
        <v>1</v>
      </c>
      <c r="D327" s="207" t="s">
        <v>361</v>
      </c>
      <c r="E327" s="17" t="s">
        <v>1</v>
      </c>
      <c r="F327" s="158">
        <v>0</v>
      </c>
      <c r="H327" s="32"/>
    </row>
    <row r="328" spans="2:8" s="1" customFormat="1" ht="16.899999999999999" customHeight="1">
      <c r="B328" s="32"/>
      <c r="C328" s="207" t="s">
        <v>1</v>
      </c>
      <c r="D328" s="207" t="s">
        <v>362</v>
      </c>
      <c r="E328" s="17" t="s">
        <v>1</v>
      </c>
      <c r="F328" s="158">
        <v>8.76</v>
      </c>
      <c r="H328" s="32"/>
    </row>
    <row r="329" spans="2:8" s="1" customFormat="1" ht="16.899999999999999" customHeight="1">
      <c r="B329" s="32"/>
      <c r="C329" s="207" t="s">
        <v>1</v>
      </c>
      <c r="D329" s="207" t="s">
        <v>363</v>
      </c>
      <c r="E329" s="17" t="s">
        <v>1</v>
      </c>
      <c r="F329" s="158">
        <v>0</v>
      </c>
      <c r="H329" s="32"/>
    </row>
    <row r="330" spans="2:8" s="1" customFormat="1" ht="16.899999999999999" customHeight="1">
      <c r="B330" s="32"/>
      <c r="C330" s="207" t="s">
        <v>1</v>
      </c>
      <c r="D330" s="207" t="s">
        <v>364</v>
      </c>
      <c r="E330" s="17" t="s">
        <v>1</v>
      </c>
      <c r="F330" s="158">
        <v>10.29</v>
      </c>
      <c r="H330" s="32"/>
    </row>
    <row r="331" spans="2:8" s="1" customFormat="1" ht="16.899999999999999" customHeight="1">
      <c r="B331" s="32"/>
      <c r="C331" s="207" t="s">
        <v>159</v>
      </c>
      <c r="D331" s="207" t="s">
        <v>358</v>
      </c>
      <c r="E331" s="17" t="s">
        <v>1</v>
      </c>
      <c r="F331" s="158">
        <v>19.05</v>
      </c>
      <c r="H331" s="32"/>
    </row>
    <row r="332" spans="2:8" s="1" customFormat="1" ht="16.899999999999999" customHeight="1">
      <c r="B332" s="32"/>
      <c r="C332" s="208" t="s">
        <v>5158</v>
      </c>
      <c r="H332" s="32"/>
    </row>
    <row r="333" spans="2:8" s="1" customFormat="1" ht="16.899999999999999" customHeight="1">
      <c r="B333" s="32"/>
      <c r="C333" s="207" t="s">
        <v>348</v>
      </c>
      <c r="D333" s="207" t="s">
        <v>349</v>
      </c>
      <c r="E333" s="17" t="s">
        <v>350</v>
      </c>
      <c r="F333" s="158">
        <v>74</v>
      </c>
      <c r="H333" s="32"/>
    </row>
    <row r="334" spans="2:8" s="1" customFormat="1" ht="16.899999999999999" customHeight="1">
      <c r="B334" s="32"/>
      <c r="C334" s="207" t="s">
        <v>366</v>
      </c>
      <c r="D334" s="207" t="s">
        <v>367</v>
      </c>
      <c r="E334" s="17" t="s">
        <v>350</v>
      </c>
      <c r="F334" s="158">
        <v>19.05</v>
      </c>
      <c r="H334" s="32"/>
    </row>
    <row r="335" spans="2:8" s="1" customFormat="1" ht="16.899999999999999" customHeight="1">
      <c r="B335" s="32"/>
      <c r="C335" s="203" t="s">
        <v>224</v>
      </c>
      <c r="D335" s="204" t="s">
        <v>1</v>
      </c>
      <c r="E335" s="205" t="s">
        <v>1</v>
      </c>
      <c r="F335" s="206">
        <v>113.79</v>
      </c>
      <c r="H335" s="32"/>
    </row>
    <row r="336" spans="2:8" s="1" customFormat="1" ht="16.899999999999999" customHeight="1">
      <c r="B336" s="32"/>
      <c r="C336" s="207" t="s">
        <v>1</v>
      </c>
      <c r="D336" s="207" t="s">
        <v>1913</v>
      </c>
      <c r="E336" s="17" t="s">
        <v>1</v>
      </c>
      <c r="F336" s="158">
        <v>0</v>
      </c>
      <c r="H336" s="32"/>
    </row>
    <row r="337" spans="2:8" s="1" customFormat="1" ht="16.899999999999999" customHeight="1">
      <c r="B337" s="32"/>
      <c r="C337" s="207" t="s">
        <v>1</v>
      </c>
      <c r="D337" s="207" t="s">
        <v>1914</v>
      </c>
      <c r="E337" s="17" t="s">
        <v>1</v>
      </c>
      <c r="F337" s="158">
        <v>15.965999999999999</v>
      </c>
      <c r="H337" s="32"/>
    </row>
    <row r="338" spans="2:8" s="1" customFormat="1" ht="16.899999999999999" customHeight="1">
      <c r="B338" s="32"/>
      <c r="C338" s="207" t="s">
        <v>1</v>
      </c>
      <c r="D338" s="207" t="s">
        <v>1915</v>
      </c>
      <c r="E338" s="17" t="s">
        <v>1</v>
      </c>
      <c r="F338" s="158">
        <v>7.2</v>
      </c>
      <c r="H338" s="32"/>
    </row>
    <row r="339" spans="2:8" s="1" customFormat="1" ht="16.899999999999999" customHeight="1">
      <c r="B339" s="32"/>
      <c r="C339" s="207" t="s">
        <v>1</v>
      </c>
      <c r="D339" s="207" t="s">
        <v>1916</v>
      </c>
      <c r="E339" s="17" t="s">
        <v>1</v>
      </c>
      <c r="F339" s="158">
        <v>18.099</v>
      </c>
      <c r="H339" s="32"/>
    </row>
    <row r="340" spans="2:8" s="1" customFormat="1" ht="16.899999999999999" customHeight="1">
      <c r="B340" s="32"/>
      <c r="C340" s="207" t="s">
        <v>1</v>
      </c>
      <c r="D340" s="207" t="s">
        <v>1917</v>
      </c>
      <c r="E340" s="17" t="s">
        <v>1</v>
      </c>
      <c r="F340" s="158">
        <v>2.85</v>
      </c>
      <c r="H340" s="32"/>
    </row>
    <row r="341" spans="2:8" s="1" customFormat="1" ht="16.899999999999999" customHeight="1">
      <c r="B341" s="32"/>
      <c r="C341" s="207" t="s">
        <v>1</v>
      </c>
      <c r="D341" s="207" t="s">
        <v>1918</v>
      </c>
      <c r="E341" s="17" t="s">
        <v>1</v>
      </c>
      <c r="F341" s="158">
        <v>7.2</v>
      </c>
      <c r="H341" s="32"/>
    </row>
    <row r="342" spans="2:8" s="1" customFormat="1" ht="16.899999999999999" customHeight="1">
      <c r="B342" s="32"/>
      <c r="C342" s="207" t="s">
        <v>1</v>
      </c>
      <c r="D342" s="207" t="s">
        <v>1919</v>
      </c>
      <c r="E342" s="17" t="s">
        <v>1</v>
      </c>
      <c r="F342" s="158">
        <v>6.1749999999999998</v>
      </c>
      <c r="H342" s="32"/>
    </row>
    <row r="343" spans="2:8" s="1" customFormat="1" ht="16.899999999999999" customHeight="1">
      <c r="B343" s="32"/>
      <c r="C343" s="207" t="s">
        <v>1</v>
      </c>
      <c r="D343" s="207" t="s">
        <v>1920</v>
      </c>
      <c r="E343" s="17" t="s">
        <v>1</v>
      </c>
      <c r="F343" s="158">
        <v>7.9</v>
      </c>
      <c r="H343" s="32"/>
    </row>
    <row r="344" spans="2:8" s="1" customFormat="1" ht="16.899999999999999" customHeight="1">
      <c r="B344" s="32"/>
      <c r="C344" s="207" t="s">
        <v>1</v>
      </c>
      <c r="D344" s="207" t="s">
        <v>1921</v>
      </c>
      <c r="E344" s="17" t="s">
        <v>1</v>
      </c>
      <c r="F344" s="158">
        <v>6.1749999999999998</v>
      </c>
      <c r="H344" s="32"/>
    </row>
    <row r="345" spans="2:8" s="1" customFormat="1" ht="16.899999999999999" customHeight="1">
      <c r="B345" s="32"/>
      <c r="C345" s="207" t="s">
        <v>1</v>
      </c>
      <c r="D345" s="207" t="s">
        <v>1922</v>
      </c>
      <c r="E345" s="17" t="s">
        <v>1</v>
      </c>
      <c r="F345" s="158">
        <v>7.9</v>
      </c>
      <c r="H345" s="32"/>
    </row>
    <row r="346" spans="2:8" s="1" customFormat="1" ht="16.899999999999999" customHeight="1">
      <c r="B346" s="32"/>
      <c r="C346" s="207" t="s">
        <v>1</v>
      </c>
      <c r="D346" s="207" t="s">
        <v>1923</v>
      </c>
      <c r="E346" s="17" t="s">
        <v>1</v>
      </c>
      <c r="F346" s="158">
        <v>6.1749999999999998</v>
      </c>
      <c r="H346" s="32"/>
    </row>
    <row r="347" spans="2:8" s="1" customFormat="1" ht="16.899999999999999" customHeight="1">
      <c r="B347" s="32"/>
      <c r="C347" s="207" t="s">
        <v>1</v>
      </c>
      <c r="D347" s="207" t="s">
        <v>1924</v>
      </c>
      <c r="E347" s="17" t="s">
        <v>1</v>
      </c>
      <c r="F347" s="158">
        <v>7.9</v>
      </c>
      <c r="H347" s="32"/>
    </row>
    <row r="348" spans="2:8" s="1" customFormat="1" ht="16.899999999999999" customHeight="1">
      <c r="B348" s="32"/>
      <c r="C348" s="207" t="s">
        <v>1</v>
      </c>
      <c r="D348" s="207" t="s">
        <v>1925</v>
      </c>
      <c r="E348" s="17" t="s">
        <v>1</v>
      </c>
      <c r="F348" s="158">
        <v>6.1749999999999998</v>
      </c>
      <c r="H348" s="32"/>
    </row>
    <row r="349" spans="2:8" s="1" customFormat="1" ht="16.899999999999999" customHeight="1">
      <c r="B349" s="32"/>
      <c r="C349" s="207" t="s">
        <v>1</v>
      </c>
      <c r="D349" s="207" t="s">
        <v>1926</v>
      </c>
      <c r="E349" s="17" t="s">
        <v>1</v>
      </c>
      <c r="F349" s="158">
        <v>7.9</v>
      </c>
      <c r="H349" s="32"/>
    </row>
    <row r="350" spans="2:8" s="1" customFormat="1" ht="16.899999999999999" customHeight="1">
      <c r="B350" s="32"/>
      <c r="C350" s="207" t="s">
        <v>1</v>
      </c>
      <c r="D350" s="207" t="s">
        <v>1927</v>
      </c>
      <c r="E350" s="17" t="s">
        <v>1</v>
      </c>
      <c r="F350" s="158">
        <v>6.1749999999999998</v>
      </c>
      <c r="H350" s="32"/>
    </row>
    <row r="351" spans="2:8" s="1" customFormat="1" ht="16.899999999999999" customHeight="1">
      <c r="B351" s="32"/>
      <c r="C351" s="207" t="s">
        <v>224</v>
      </c>
      <c r="D351" s="207" t="s">
        <v>358</v>
      </c>
      <c r="E351" s="17" t="s">
        <v>1</v>
      </c>
      <c r="F351" s="158">
        <v>113.79</v>
      </c>
      <c r="H351" s="32"/>
    </row>
    <row r="352" spans="2:8" s="1" customFormat="1" ht="16.899999999999999" customHeight="1">
      <c r="B352" s="32"/>
      <c r="C352" s="208" t="s">
        <v>5158</v>
      </c>
      <c r="H352" s="32"/>
    </row>
    <row r="353" spans="2:8" s="1" customFormat="1" ht="22.5">
      <c r="B353" s="32"/>
      <c r="C353" s="207" t="s">
        <v>1910</v>
      </c>
      <c r="D353" s="207" t="s">
        <v>1911</v>
      </c>
      <c r="E353" s="17" t="s">
        <v>350</v>
      </c>
      <c r="F353" s="158">
        <v>113.79</v>
      </c>
      <c r="H353" s="32"/>
    </row>
    <row r="354" spans="2:8" s="1" customFormat="1" ht="22.5">
      <c r="B354" s="32"/>
      <c r="C354" s="207" t="s">
        <v>839</v>
      </c>
      <c r="D354" s="207" t="s">
        <v>840</v>
      </c>
      <c r="E354" s="17" t="s">
        <v>350</v>
      </c>
      <c r="F354" s="158">
        <v>113.79</v>
      </c>
      <c r="H354" s="32"/>
    </row>
    <row r="355" spans="2:8" s="1" customFormat="1" ht="16.899999999999999" customHeight="1">
      <c r="B355" s="32"/>
      <c r="C355" s="207" t="s">
        <v>881</v>
      </c>
      <c r="D355" s="207" t="s">
        <v>882</v>
      </c>
      <c r="E355" s="17" t="s">
        <v>350</v>
      </c>
      <c r="F355" s="158">
        <v>1237.6980000000001</v>
      </c>
      <c r="H355" s="32"/>
    </row>
    <row r="356" spans="2:8" s="1" customFormat="1" ht="16.899999999999999" customHeight="1">
      <c r="B356" s="32"/>
      <c r="C356" s="207" t="s">
        <v>3239</v>
      </c>
      <c r="D356" s="207" t="s">
        <v>3240</v>
      </c>
      <c r="E356" s="17" t="s">
        <v>350</v>
      </c>
      <c r="F356" s="158">
        <v>1662.1120000000001</v>
      </c>
      <c r="H356" s="32"/>
    </row>
    <row r="357" spans="2:8" s="1" customFormat="1" ht="16.899999999999999" customHeight="1">
      <c r="B357" s="32"/>
      <c r="C357" s="207" t="s">
        <v>1368</v>
      </c>
      <c r="D357" s="207" t="s">
        <v>1369</v>
      </c>
      <c r="E357" s="17" t="s">
        <v>350</v>
      </c>
      <c r="F357" s="158">
        <v>1662.1120000000001</v>
      </c>
      <c r="H357" s="32"/>
    </row>
    <row r="358" spans="2:8" s="1" customFormat="1" ht="22.5">
      <c r="B358" s="32"/>
      <c r="C358" s="207" t="s">
        <v>1854</v>
      </c>
      <c r="D358" s="207" t="s">
        <v>1855</v>
      </c>
      <c r="E358" s="17" t="s">
        <v>350</v>
      </c>
      <c r="F358" s="158">
        <v>1021.922</v>
      </c>
      <c r="H358" s="32"/>
    </row>
    <row r="359" spans="2:8" s="1" customFormat="1" ht="16.899999999999999" customHeight="1">
      <c r="B359" s="32"/>
      <c r="C359" s="203" t="s">
        <v>137</v>
      </c>
      <c r="D359" s="204" t="s">
        <v>1</v>
      </c>
      <c r="E359" s="205" t="s">
        <v>1</v>
      </c>
      <c r="F359" s="206">
        <v>64.69</v>
      </c>
      <c r="H359" s="32"/>
    </row>
    <row r="360" spans="2:8" s="1" customFormat="1" ht="16.899999999999999" customHeight="1">
      <c r="B360" s="32"/>
      <c r="C360" s="207" t="s">
        <v>1</v>
      </c>
      <c r="D360" s="207" t="s">
        <v>392</v>
      </c>
      <c r="E360" s="17" t="s">
        <v>1</v>
      </c>
      <c r="F360" s="158">
        <v>0</v>
      </c>
      <c r="H360" s="32"/>
    </row>
    <row r="361" spans="2:8" s="1" customFormat="1" ht="16.899999999999999" customHeight="1">
      <c r="B361" s="32"/>
      <c r="C361" s="207" t="s">
        <v>1</v>
      </c>
      <c r="D361" s="207" t="s">
        <v>361</v>
      </c>
      <c r="E361" s="17" t="s">
        <v>1</v>
      </c>
      <c r="F361" s="158">
        <v>0</v>
      </c>
      <c r="H361" s="32"/>
    </row>
    <row r="362" spans="2:8" s="1" customFormat="1" ht="16.899999999999999" customHeight="1">
      <c r="B362" s="32"/>
      <c r="C362" s="207" t="s">
        <v>1</v>
      </c>
      <c r="D362" s="207" t="s">
        <v>393</v>
      </c>
      <c r="E362" s="17" t="s">
        <v>1</v>
      </c>
      <c r="F362" s="158">
        <v>0.97499999999999998</v>
      </c>
      <c r="H362" s="32"/>
    </row>
    <row r="363" spans="2:8" s="1" customFormat="1" ht="16.899999999999999" customHeight="1">
      <c r="B363" s="32"/>
      <c r="C363" s="207" t="s">
        <v>1</v>
      </c>
      <c r="D363" s="207" t="s">
        <v>394</v>
      </c>
      <c r="E363" s="17" t="s">
        <v>1</v>
      </c>
      <c r="F363" s="158">
        <v>14.404</v>
      </c>
      <c r="H363" s="32"/>
    </row>
    <row r="364" spans="2:8" s="1" customFormat="1" ht="16.899999999999999" customHeight="1">
      <c r="B364" s="32"/>
      <c r="C364" s="207" t="s">
        <v>1</v>
      </c>
      <c r="D364" s="207" t="s">
        <v>395</v>
      </c>
      <c r="E364" s="17" t="s">
        <v>1</v>
      </c>
      <c r="F364" s="158">
        <v>12.552</v>
      </c>
      <c r="H364" s="32"/>
    </row>
    <row r="365" spans="2:8" s="1" customFormat="1" ht="16.899999999999999" customHeight="1">
      <c r="B365" s="32"/>
      <c r="C365" s="207" t="s">
        <v>1</v>
      </c>
      <c r="D365" s="207" t="s">
        <v>363</v>
      </c>
      <c r="E365" s="17" t="s">
        <v>1</v>
      </c>
      <c r="F365" s="158">
        <v>0</v>
      </c>
      <c r="H365" s="32"/>
    </row>
    <row r="366" spans="2:8" s="1" customFormat="1" ht="16.899999999999999" customHeight="1">
      <c r="B366" s="32"/>
      <c r="C366" s="207" t="s">
        <v>1</v>
      </c>
      <c r="D366" s="207" t="s">
        <v>396</v>
      </c>
      <c r="E366" s="17" t="s">
        <v>1</v>
      </c>
      <c r="F366" s="158">
        <v>25.004999999999999</v>
      </c>
      <c r="H366" s="32"/>
    </row>
    <row r="367" spans="2:8" s="1" customFormat="1" ht="16.899999999999999" customHeight="1">
      <c r="B367" s="32"/>
      <c r="C367" s="207" t="s">
        <v>1</v>
      </c>
      <c r="D367" s="207" t="s">
        <v>397</v>
      </c>
      <c r="E367" s="17" t="s">
        <v>1</v>
      </c>
      <c r="F367" s="158">
        <v>11.754</v>
      </c>
      <c r="H367" s="32"/>
    </row>
    <row r="368" spans="2:8" s="1" customFormat="1" ht="16.899999999999999" customHeight="1">
      <c r="B368" s="32"/>
      <c r="C368" s="207" t="s">
        <v>137</v>
      </c>
      <c r="D368" s="207" t="s">
        <v>365</v>
      </c>
      <c r="E368" s="17" t="s">
        <v>1</v>
      </c>
      <c r="F368" s="158">
        <v>64.69</v>
      </c>
      <c r="H368" s="32"/>
    </row>
    <row r="369" spans="2:8" s="1" customFormat="1" ht="16.899999999999999" customHeight="1">
      <c r="B369" s="32"/>
      <c r="C369" s="208" t="s">
        <v>5158</v>
      </c>
      <c r="H369" s="32"/>
    </row>
    <row r="370" spans="2:8" s="1" customFormat="1" ht="16.899999999999999" customHeight="1">
      <c r="B370" s="32"/>
      <c r="C370" s="207" t="s">
        <v>389</v>
      </c>
      <c r="D370" s="207" t="s">
        <v>390</v>
      </c>
      <c r="E370" s="17" t="s">
        <v>374</v>
      </c>
      <c r="F370" s="158">
        <v>64.69</v>
      </c>
      <c r="H370" s="32"/>
    </row>
    <row r="371" spans="2:8" s="1" customFormat="1" ht="22.5">
      <c r="B371" s="32"/>
      <c r="C371" s="207" t="s">
        <v>443</v>
      </c>
      <c r="D371" s="207" t="s">
        <v>444</v>
      </c>
      <c r="E371" s="17" t="s">
        <v>374</v>
      </c>
      <c r="F371" s="158">
        <v>40.353000000000002</v>
      </c>
      <c r="H371" s="32"/>
    </row>
    <row r="372" spans="2:8" s="1" customFormat="1" ht="16.899999999999999" customHeight="1">
      <c r="B372" s="32"/>
      <c r="C372" s="207" t="s">
        <v>464</v>
      </c>
      <c r="D372" s="207" t="s">
        <v>465</v>
      </c>
      <c r="E372" s="17" t="s">
        <v>374</v>
      </c>
      <c r="F372" s="158">
        <v>66.084999999999994</v>
      </c>
      <c r="H372" s="32"/>
    </row>
    <row r="373" spans="2:8" s="1" customFormat="1" ht="16.899999999999999" customHeight="1">
      <c r="B373" s="32"/>
      <c r="C373" s="203" t="s">
        <v>226</v>
      </c>
      <c r="D373" s="204" t="s">
        <v>1</v>
      </c>
      <c r="E373" s="205" t="s">
        <v>1</v>
      </c>
      <c r="F373" s="206">
        <v>101.986</v>
      </c>
      <c r="H373" s="32"/>
    </row>
    <row r="374" spans="2:8" s="1" customFormat="1" ht="16.899999999999999" customHeight="1">
      <c r="B374" s="32"/>
      <c r="C374" s="207" t="s">
        <v>1</v>
      </c>
      <c r="D374" s="207" t="s">
        <v>846</v>
      </c>
      <c r="E374" s="17" t="s">
        <v>1</v>
      </c>
      <c r="F374" s="158">
        <v>0</v>
      </c>
      <c r="H374" s="32"/>
    </row>
    <row r="375" spans="2:8" s="1" customFormat="1" ht="16.899999999999999" customHeight="1">
      <c r="B375" s="32"/>
      <c r="C375" s="207" t="s">
        <v>1</v>
      </c>
      <c r="D375" s="207" t="s">
        <v>847</v>
      </c>
      <c r="E375" s="17" t="s">
        <v>1</v>
      </c>
      <c r="F375" s="158">
        <v>1.08</v>
      </c>
      <c r="H375" s="32"/>
    </row>
    <row r="376" spans="2:8" s="1" customFormat="1" ht="16.899999999999999" customHeight="1">
      <c r="B376" s="32"/>
      <c r="C376" s="207" t="s">
        <v>1</v>
      </c>
      <c r="D376" s="207" t="s">
        <v>848</v>
      </c>
      <c r="E376" s="17" t="s">
        <v>1</v>
      </c>
      <c r="F376" s="158">
        <v>0.18</v>
      </c>
      <c r="H376" s="32"/>
    </row>
    <row r="377" spans="2:8" s="1" customFormat="1" ht="16.899999999999999" customHeight="1">
      <c r="B377" s="32"/>
      <c r="C377" s="207" t="s">
        <v>1</v>
      </c>
      <c r="D377" s="207" t="s">
        <v>849</v>
      </c>
      <c r="E377" s="17" t="s">
        <v>1</v>
      </c>
      <c r="F377" s="158">
        <v>9.84</v>
      </c>
      <c r="H377" s="32"/>
    </row>
    <row r="378" spans="2:8" s="1" customFormat="1" ht="16.899999999999999" customHeight="1">
      <c r="B378" s="32"/>
      <c r="C378" s="207" t="s">
        <v>1</v>
      </c>
      <c r="D378" s="207" t="s">
        <v>850</v>
      </c>
      <c r="E378" s="17" t="s">
        <v>1</v>
      </c>
      <c r="F378" s="158">
        <v>1.3129999999999999</v>
      </c>
      <c r="H378" s="32"/>
    </row>
    <row r="379" spans="2:8" s="1" customFormat="1" ht="16.899999999999999" customHeight="1">
      <c r="B379" s="32"/>
      <c r="C379" s="207" t="s">
        <v>1</v>
      </c>
      <c r="D379" s="207" t="s">
        <v>851</v>
      </c>
      <c r="E379" s="17" t="s">
        <v>1</v>
      </c>
      <c r="F379" s="158">
        <v>2.94</v>
      </c>
      <c r="H379" s="32"/>
    </row>
    <row r="380" spans="2:8" s="1" customFormat="1" ht="16.899999999999999" customHeight="1">
      <c r="B380" s="32"/>
      <c r="C380" s="207" t="s">
        <v>1</v>
      </c>
      <c r="D380" s="207" t="s">
        <v>852</v>
      </c>
      <c r="E380" s="17" t="s">
        <v>1</v>
      </c>
      <c r="F380" s="158">
        <v>1.788</v>
      </c>
      <c r="H380" s="32"/>
    </row>
    <row r="381" spans="2:8" s="1" customFormat="1" ht="16.899999999999999" customHeight="1">
      <c r="B381" s="32"/>
      <c r="C381" s="207" t="s">
        <v>1</v>
      </c>
      <c r="D381" s="207" t="s">
        <v>853</v>
      </c>
      <c r="E381" s="17" t="s">
        <v>1</v>
      </c>
      <c r="F381" s="158">
        <v>0.39</v>
      </c>
      <c r="H381" s="32"/>
    </row>
    <row r="382" spans="2:8" s="1" customFormat="1" ht="16.899999999999999" customHeight="1">
      <c r="B382" s="32"/>
      <c r="C382" s="207" t="s">
        <v>1</v>
      </c>
      <c r="D382" s="207" t="s">
        <v>854</v>
      </c>
      <c r="E382" s="17" t="s">
        <v>1</v>
      </c>
      <c r="F382" s="158">
        <v>12.1</v>
      </c>
      <c r="H382" s="32"/>
    </row>
    <row r="383" spans="2:8" s="1" customFormat="1" ht="16.899999999999999" customHeight="1">
      <c r="B383" s="32"/>
      <c r="C383" s="207" t="s">
        <v>1</v>
      </c>
      <c r="D383" s="207" t="s">
        <v>855</v>
      </c>
      <c r="E383" s="17" t="s">
        <v>1</v>
      </c>
      <c r="F383" s="158">
        <v>2.1930000000000001</v>
      </c>
      <c r="H383" s="32"/>
    </row>
    <row r="384" spans="2:8" s="1" customFormat="1" ht="16.899999999999999" customHeight="1">
      <c r="B384" s="32"/>
      <c r="C384" s="207" t="s">
        <v>1</v>
      </c>
      <c r="D384" s="207" t="s">
        <v>856</v>
      </c>
      <c r="E384" s="17" t="s">
        <v>1</v>
      </c>
      <c r="F384" s="158">
        <v>2.258</v>
      </c>
      <c r="H384" s="32"/>
    </row>
    <row r="385" spans="2:8" s="1" customFormat="1" ht="16.899999999999999" customHeight="1">
      <c r="B385" s="32"/>
      <c r="C385" s="207" t="s">
        <v>1</v>
      </c>
      <c r="D385" s="207" t="s">
        <v>857</v>
      </c>
      <c r="E385" s="17" t="s">
        <v>1</v>
      </c>
      <c r="F385" s="158">
        <v>0.73499999999999999</v>
      </c>
      <c r="H385" s="32"/>
    </row>
    <row r="386" spans="2:8" s="1" customFormat="1" ht="16.899999999999999" customHeight="1">
      <c r="B386" s="32"/>
      <c r="C386" s="207" t="s">
        <v>1</v>
      </c>
      <c r="D386" s="207" t="s">
        <v>858</v>
      </c>
      <c r="E386" s="17" t="s">
        <v>1</v>
      </c>
      <c r="F386" s="158">
        <v>0.73499999999999999</v>
      </c>
      <c r="H386" s="32"/>
    </row>
    <row r="387" spans="2:8" s="1" customFormat="1" ht="16.899999999999999" customHeight="1">
      <c r="B387" s="32"/>
      <c r="C387" s="207" t="s">
        <v>1</v>
      </c>
      <c r="D387" s="207" t="s">
        <v>859</v>
      </c>
      <c r="E387" s="17" t="s">
        <v>1</v>
      </c>
      <c r="F387" s="158">
        <v>0.20300000000000001</v>
      </c>
      <c r="H387" s="32"/>
    </row>
    <row r="388" spans="2:8" s="1" customFormat="1" ht="16.899999999999999" customHeight="1">
      <c r="B388" s="32"/>
      <c r="C388" s="207" t="s">
        <v>1</v>
      </c>
      <c r="D388" s="207" t="s">
        <v>860</v>
      </c>
      <c r="E388" s="17" t="s">
        <v>1</v>
      </c>
      <c r="F388" s="158">
        <v>3.1320000000000001</v>
      </c>
      <c r="H388" s="32"/>
    </row>
    <row r="389" spans="2:8" s="1" customFormat="1" ht="16.899999999999999" customHeight="1">
      <c r="B389" s="32"/>
      <c r="C389" s="207" t="s">
        <v>1</v>
      </c>
      <c r="D389" s="207" t="s">
        <v>861</v>
      </c>
      <c r="E389" s="17" t="s">
        <v>1</v>
      </c>
      <c r="F389" s="158">
        <v>2.12</v>
      </c>
      <c r="H389" s="32"/>
    </row>
    <row r="390" spans="2:8" s="1" customFormat="1" ht="16.899999999999999" customHeight="1">
      <c r="B390" s="32"/>
      <c r="C390" s="207" t="s">
        <v>1</v>
      </c>
      <c r="D390" s="207" t="s">
        <v>862</v>
      </c>
      <c r="E390" s="17" t="s">
        <v>1</v>
      </c>
      <c r="F390" s="158">
        <v>1.944</v>
      </c>
      <c r="H390" s="32"/>
    </row>
    <row r="391" spans="2:8" s="1" customFormat="1" ht="16.899999999999999" customHeight="1">
      <c r="B391" s="32"/>
      <c r="C391" s="207" t="s">
        <v>1</v>
      </c>
      <c r="D391" s="207" t="s">
        <v>863</v>
      </c>
      <c r="E391" s="17" t="s">
        <v>1</v>
      </c>
      <c r="F391" s="158">
        <v>5.6529999999999996</v>
      </c>
      <c r="H391" s="32"/>
    </row>
    <row r="392" spans="2:8" s="1" customFormat="1" ht="16.899999999999999" customHeight="1">
      <c r="B392" s="32"/>
      <c r="C392" s="207" t="s">
        <v>1</v>
      </c>
      <c r="D392" s="207" t="s">
        <v>864</v>
      </c>
      <c r="E392" s="17" t="s">
        <v>1</v>
      </c>
      <c r="F392" s="158">
        <v>3.8650000000000002</v>
      </c>
      <c r="H392" s="32"/>
    </row>
    <row r="393" spans="2:8" s="1" customFormat="1" ht="16.899999999999999" customHeight="1">
      <c r="B393" s="32"/>
      <c r="C393" s="207" t="s">
        <v>1</v>
      </c>
      <c r="D393" s="207" t="s">
        <v>865</v>
      </c>
      <c r="E393" s="17" t="s">
        <v>1</v>
      </c>
      <c r="F393" s="158">
        <v>0.79500000000000004</v>
      </c>
      <c r="H393" s="32"/>
    </row>
    <row r="394" spans="2:8" s="1" customFormat="1" ht="16.899999999999999" customHeight="1">
      <c r="B394" s="32"/>
      <c r="C394" s="207" t="s">
        <v>1</v>
      </c>
      <c r="D394" s="207" t="s">
        <v>866</v>
      </c>
      <c r="E394" s="17" t="s">
        <v>1</v>
      </c>
      <c r="F394" s="158">
        <v>5.3090000000000002</v>
      </c>
      <c r="H394" s="32"/>
    </row>
    <row r="395" spans="2:8" s="1" customFormat="1" ht="16.899999999999999" customHeight="1">
      <c r="B395" s="32"/>
      <c r="C395" s="207" t="s">
        <v>1</v>
      </c>
      <c r="D395" s="207" t="s">
        <v>867</v>
      </c>
      <c r="E395" s="17" t="s">
        <v>1</v>
      </c>
      <c r="F395" s="158">
        <v>2.31</v>
      </c>
      <c r="H395" s="32"/>
    </row>
    <row r="396" spans="2:8" s="1" customFormat="1" ht="16.899999999999999" customHeight="1">
      <c r="B396" s="32"/>
      <c r="C396" s="207" t="s">
        <v>1</v>
      </c>
      <c r="D396" s="207" t="s">
        <v>868</v>
      </c>
      <c r="E396" s="17" t="s">
        <v>1</v>
      </c>
      <c r="F396" s="158">
        <v>0.42</v>
      </c>
      <c r="H396" s="32"/>
    </row>
    <row r="397" spans="2:8" s="1" customFormat="1" ht="16.899999999999999" customHeight="1">
      <c r="B397" s="32"/>
      <c r="C397" s="207" t="s">
        <v>1</v>
      </c>
      <c r="D397" s="207" t="s">
        <v>869</v>
      </c>
      <c r="E397" s="17" t="s">
        <v>1</v>
      </c>
      <c r="F397" s="158">
        <v>0.75</v>
      </c>
      <c r="H397" s="32"/>
    </row>
    <row r="398" spans="2:8" s="1" customFormat="1" ht="16.899999999999999" customHeight="1">
      <c r="B398" s="32"/>
      <c r="C398" s="207" t="s">
        <v>1</v>
      </c>
      <c r="D398" s="207" t="s">
        <v>870</v>
      </c>
      <c r="E398" s="17" t="s">
        <v>1</v>
      </c>
      <c r="F398" s="158">
        <v>0.20300000000000001</v>
      </c>
      <c r="H398" s="32"/>
    </row>
    <row r="399" spans="2:8" s="1" customFormat="1" ht="16.899999999999999" customHeight="1">
      <c r="B399" s="32"/>
      <c r="C399" s="207" t="s">
        <v>1</v>
      </c>
      <c r="D399" s="207" t="s">
        <v>871</v>
      </c>
      <c r="E399" s="17" t="s">
        <v>1</v>
      </c>
      <c r="F399" s="158">
        <v>2.31</v>
      </c>
      <c r="H399" s="32"/>
    </row>
    <row r="400" spans="2:8" s="1" customFormat="1" ht="16.899999999999999" customHeight="1">
      <c r="B400" s="32"/>
      <c r="C400" s="207" t="s">
        <v>1</v>
      </c>
      <c r="D400" s="207" t="s">
        <v>872</v>
      </c>
      <c r="E400" s="17" t="s">
        <v>1</v>
      </c>
      <c r="F400" s="158">
        <v>4.4039999999999999</v>
      </c>
      <c r="H400" s="32"/>
    </row>
    <row r="401" spans="2:8" s="1" customFormat="1" ht="16.899999999999999" customHeight="1">
      <c r="B401" s="32"/>
      <c r="C401" s="207" t="s">
        <v>1</v>
      </c>
      <c r="D401" s="207" t="s">
        <v>873</v>
      </c>
      <c r="E401" s="17" t="s">
        <v>1</v>
      </c>
      <c r="F401" s="158">
        <v>8.1129999999999995</v>
      </c>
      <c r="H401" s="32"/>
    </row>
    <row r="402" spans="2:8" s="1" customFormat="1" ht="16.899999999999999" customHeight="1">
      <c r="B402" s="32"/>
      <c r="C402" s="207" t="s">
        <v>1</v>
      </c>
      <c r="D402" s="207" t="s">
        <v>864</v>
      </c>
      <c r="E402" s="17" t="s">
        <v>1</v>
      </c>
      <c r="F402" s="158">
        <v>3.8650000000000002</v>
      </c>
      <c r="H402" s="32"/>
    </row>
    <row r="403" spans="2:8" s="1" customFormat="1" ht="16.899999999999999" customHeight="1">
      <c r="B403" s="32"/>
      <c r="C403" s="207" t="s">
        <v>1</v>
      </c>
      <c r="D403" s="207" t="s">
        <v>874</v>
      </c>
      <c r="E403" s="17" t="s">
        <v>1</v>
      </c>
      <c r="F403" s="158">
        <v>0.81</v>
      </c>
      <c r="H403" s="32"/>
    </row>
    <row r="404" spans="2:8" s="1" customFormat="1" ht="16.899999999999999" customHeight="1">
      <c r="B404" s="32"/>
      <c r="C404" s="207" t="s">
        <v>1</v>
      </c>
      <c r="D404" s="207" t="s">
        <v>875</v>
      </c>
      <c r="E404" s="17" t="s">
        <v>1</v>
      </c>
      <c r="F404" s="158">
        <v>5.3090000000000002</v>
      </c>
      <c r="H404" s="32"/>
    </row>
    <row r="405" spans="2:8" s="1" customFormat="1" ht="16.899999999999999" customHeight="1">
      <c r="B405" s="32"/>
      <c r="C405" s="207" t="s">
        <v>1</v>
      </c>
      <c r="D405" s="207" t="s">
        <v>876</v>
      </c>
      <c r="E405" s="17" t="s">
        <v>1</v>
      </c>
      <c r="F405" s="158">
        <v>2.2050000000000001</v>
      </c>
      <c r="H405" s="32"/>
    </row>
    <row r="406" spans="2:8" s="1" customFormat="1" ht="16.899999999999999" customHeight="1">
      <c r="B406" s="32"/>
      <c r="C406" s="207" t="s">
        <v>1</v>
      </c>
      <c r="D406" s="207" t="s">
        <v>877</v>
      </c>
      <c r="E406" s="17" t="s">
        <v>1</v>
      </c>
      <c r="F406" s="158">
        <v>2.2050000000000001</v>
      </c>
      <c r="H406" s="32"/>
    </row>
    <row r="407" spans="2:8" s="1" customFormat="1" ht="16.899999999999999" customHeight="1">
      <c r="B407" s="32"/>
      <c r="C407" s="207" t="s">
        <v>1</v>
      </c>
      <c r="D407" s="207" t="s">
        <v>878</v>
      </c>
      <c r="E407" s="17" t="s">
        <v>1</v>
      </c>
      <c r="F407" s="158">
        <v>1.373</v>
      </c>
      <c r="H407" s="32"/>
    </row>
    <row r="408" spans="2:8" s="1" customFormat="1" ht="16.899999999999999" customHeight="1">
      <c r="B408" s="32"/>
      <c r="C408" s="207" t="s">
        <v>1</v>
      </c>
      <c r="D408" s="207" t="s">
        <v>879</v>
      </c>
      <c r="E408" s="17" t="s">
        <v>1</v>
      </c>
      <c r="F408" s="158">
        <v>9.1359999999999992</v>
      </c>
      <c r="H408" s="32"/>
    </row>
    <row r="409" spans="2:8" s="1" customFormat="1" ht="16.899999999999999" customHeight="1">
      <c r="B409" s="32"/>
      <c r="C409" s="207" t="s">
        <v>226</v>
      </c>
      <c r="D409" s="207" t="s">
        <v>358</v>
      </c>
      <c r="E409" s="17" t="s">
        <v>1</v>
      </c>
      <c r="F409" s="158">
        <v>101.986</v>
      </c>
      <c r="H409" s="32"/>
    </row>
    <row r="410" spans="2:8" s="1" customFormat="1" ht="16.899999999999999" customHeight="1">
      <c r="B410" s="32"/>
      <c r="C410" s="208" t="s">
        <v>5158</v>
      </c>
      <c r="H410" s="32"/>
    </row>
    <row r="411" spans="2:8" s="1" customFormat="1" ht="16.899999999999999" customHeight="1">
      <c r="B411" s="32"/>
      <c r="C411" s="207" t="s">
        <v>843</v>
      </c>
      <c r="D411" s="207" t="s">
        <v>844</v>
      </c>
      <c r="E411" s="17" t="s">
        <v>350</v>
      </c>
      <c r="F411" s="158">
        <v>101.986</v>
      </c>
      <c r="H411" s="32"/>
    </row>
    <row r="412" spans="2:8" s="1" customFormat="1" ht="16.899999999999999" customHeight="1">
      <c r="B412" s="32"/>
      <c r="C412" s="207" t="s">
        <v>881</v>
      </c>
      <c r="D412" s="207" t="s">
        <v>882</v>
      </c>
      <c r="E412" s="17" t="s">
        <v>350</v>
      </c>
      <c r="F412" s="158">
        <v>1237.6980000000001</v>
      </c>
      <c r="H412" s="32"/>
    </row>
    <row r="413" spans="2:8" s="1" customFormat="1" ht="22.5">
      <c r="B413" s="32"/>
      <c r="C413" s="207" t="s">
        <v>886</v>
      </c>
      <c r="D413" s="207" t="s">
        <v>887</v>
      </c>
      <c r="E413" s="17" t="s">
        <v>350</v>
      </c>
      <c r="F413" s="158">
        <v>1123.9079999999999</v>
      </c>
      <c r="H413" s="32"/>
    </row>
    <row r="414" spans="2:8" s="1" customFormat="1" ht="16.899999999999999" customHeight="1">
      <c r="B414" s="32"/>
      <c r="C414" s="207" t="s">
        <v>920</v>
      </c>
      <c r="D414" s="207" t="s">
        <v>921</v>
      </c>
      <c r="E414" s="17" t="s">
        <v>350</v>
      </c>
      <c r="F414" s="158">
        <v>101.986</v>
      </c>
      <c r="H414" s="32"/>
    </row>
    <row r="415" spans="2:8" s="1" customFormat="1" ht="16.899999999999999" customHeight="1">
      <c r="B415" s="32"/>
      <c r="C415" s="207" t="s">
        <v>3243</v>
      </c>
      <c r="D415" s="207" t="s">
        <v>3244</v>
      </c>
      <c r="E415" s="17" t="s">
        <v>350</v>
      </c>
      <c r="F415" s="158">
        <v>1736.8979999999999</v>
      </c>
      <c r="H415" s="32"/>
    </row>
    <row r="416" spans="2:8" s="1" customFormat="1" ht="16.899999999999999" customHeight="1">
      <c r="B416" s="32"/>
      <c r="C416" s="203" t="s">
        <v>214</v>
      </c>
      <c r="D416" s="204" t="s">
        <v>1</v>
      </c>
      <c r="E416" s="205" t="s">
        <v>1</v>
      </c>
      <c r="F416" s="206">
        <v>7.8179999999999996</v>
      </c>
      <c r="H416" s="32"/>
    </row>
    <row r="417" spans="2:8" s="1" customFormat="1" ht="16.899999999999999" customHeight="1">
      <c r="B417" s="32"/>
      <c r="C417" s="207" t="s">
        <v>1</v>
      </c>
      <c r="D417" s="207" t="s">
        <v>402</v>
      </c>
      <c r="E417" s="17" t="s">
        <v>1</v>
      </c>
      <c r="F417" s="158">
        <v>0</v>
      </c>
      <c r="H417" s="32"/>
    </row>
    <row r="418" spans="2:8" s="1" customFormat="1" ht="16.899999999999999" customHeight="1">
      <c r="B418" s="32"/>
      <c r="C418" s="207" t="s">
        <v>1</v>
      </c>
      <c r="D418" s="207" t="s">
        <v>403</v>
      </c>
      <c r="E418" s="17" t="s">
        <v>1</v>
      </c>
      <c r="F418" s="158">
        <v>3.8250000000000002</v>
      </c>
      <c r="H418" s="32"/>
    </row>
    <row r="419" spans="2:8" s="1" customFormat="1" ht="16.899999999999999" customHeight="1">
      <c r="B419" s="32"/>
      <c r="C419" s="207" t="s">
        <v>1</v>
      </c>
      <c r="D419" s="207" t="s">
        <v>404</v>
      </c>
      <c r="E419" s="17" t="s">
        <v>1</v>
      </c>
      <c r="F419" s="158">
        <v>2.8530000000000002</v>
      </c>
      <c r="H419" s="32"/>
    </row>
    <row r="420" spans="2:8" s="1" customFormat="1" ht="16.899999999999999" customHeight="1">
      <c r="B420" s="32"/>
      <c r="C420" s="207" t="s">
        <v>1</v>
      </c>
      <c r="D420" s="207" t="s">
        <v>405</v>
      </c>
      <c r="E420" s="17" t="s">
        <v>1</v>
      </c>
      <c r="F420" s="158">
        <v>0</v>
      </c>
      <c r="H420" s="32"/>
    </row>
    <row r="421" spans="2:8" s="1" customFormat="1" ht="16.899999999999999" customHeight="1">
      <c r="B421" s="32"/>
      <c r="C421" s="207" t="s">
        <v>1</v>
      </c>
      <c r="D421" s="207" t="s">
        <v>406</v>
      </c>
      <c r="E421" s="17" t="s">
        <v>1</v>
      </c>
      <c r="F421" s="158">
        <v>1.1399999999999999</v>
      </c>
      <c r="H421" s="32"/>
    </row>
    <row r="422" spans="2:8" s="1" customFormat="1" ht="16.899999999999999" customHeight="1">
      <c r="B422" s="32"/>
      <c r="C422" s="207" t="s">
        <v>214</v>
      </c>
      <c r="D422" s="207" t="s">
        <v>365</v>
      </c>
      <c r="E422" s="17" t="s">
        <v>1</v>
      </c>
      <c r="F422" s="158">
        <v>7.8179999999999996</v>
      </c>
      <c r="H422" s="32"/>
    </row>
    <row r="423" spans="2:8" s="1" customFormat="1" ht="16.899999999999999" customHeight="1">
      <c r="B423" s="32"/>
      <c r="C423" s="208" t="s">
        <v>5158</v>
      </c>
      <c r="H423" s="32"/>
    </row>
    <row r="424" spans="2:8" s="1" customFormat="1" ht="16.899999999999999" customHeight="1">
      <c r="B424" s="32"/>
      <c r="C424" s="207" t="s">
        <v>399</v>
      </c>
      <c r="D424" s="207" t="s">
        <v>400</v>
      </c>
      <c r="E424" s="17" t="s">
        <v>374</v>
      </c>
      <c r="F424" s="158">
        <v>7.8179999999999996</v>
      </c>
      <c r="H424" s="32"/>
    </row>
    <row r="425" spans="2:8" s="1" customFormat="1" ht="22.5">
      <c r="B425" s="32"/>
      <c r="C425" s="207" t="s">
        <v>443</v>
      </c>
      <c r="D425" s="207" t="s">
        <v>444</v>
      </c>
      <c r="E425" s="17" t="s">
        <v>374</v>
      </c>
      <c r="F425" s="158">
        <v>40.353000000000002</v>
      </c>
      <c r="H425" s="32"/>
    </row>
    <row r="426" spans="2:8" s="1" customFormat="1" ht="16.899999999999999" customHeight="1">
      <c r="B426" s="32"/>
      <c r="C426" s="203" t="s">
        <v>230</v>
      </c>
      <c r="D426" s="204" t="s">
        <v>1</v>
      </c>
      <c r="E426" s="205" t="s">
        <v>1</v>
      </c>
      <c r="F426" s="206">
        <v>10.327999999999999</v>
      </c>
      <c r="H426" s="32"/>
    </row>
    <row r="427" spans="2:8" s="1" customFormat="1" ht="16.899999999999999" customHeight="1">
      <c r="B427" s="32"/>
      <c r="C427" s="207" t="s">
        <v>1</v>
      </c>
      <c r="D427" s="207" t="s">
        <v>571</v>
      </c>
      <c r="E427" s="17" t="s">
        <v>1</v>
      </c>
      <c r="F427" s="158">
        <v>0</v>
      </c>
      <c r="H427" s="32"/>
    </row>
    <row r="428" spans="2:8" s="1" customFormat="1" ht="16.899999999999999" customHeight="1">
      <c r="B428" s="32"/>
      <c r="C428" s="207" t="s">
        <v>1</v>
      </c>
      <c r="D428" s="207" t="s">
        <v>572</v>
      </c>
      <c r="E428" s="17" t="s">
        <v>1</v>
      </c>
      <c r="F428" s="158">
        <v>3.9329999999999998</v>
      </c>
      <c r="H428" s="32"/>
    </row>
    <row r="429" spans="2:8" s="1" customFormat="1" ht="16.899999999999999" customHeight="1">
      <c r="B429" s="32"/>
      <c r="C429" s="207" t="s">
        <v>1</v>
      </c>
      <c r="D429" s="207" t="s">
        <v>573</v>
      </c>
      <c r="E429" s="17" t="s">
        <v>1</v>
      </c>
      <c r="F429" s="158">
        <v>0</v>
      </c>
      <c r="H429" s="32"/>
    </row>
    <row r="430" spans="2:8" s="1" customFormat="1" ht="16.899999999999999" customHeight="1">
      <c r="B430" s="32"/>
      <c r="C430" s="207" t="s">
        <v>1</v>
      </c>
      <c r="D430" s="207" t="s">
        <v>574</v>
      </c>
      <c r="E430" s="17" t="s">
        <v>1</v>
      </c>
      <c r="F430" s="158">
        <v>2.028</v>
      </c>
      <c r="H430" s="32"/>
    </row>
    <row r="431" spans="2:8" s="1" customFormat="1" ht="16.899999999999999" customHeight="1">
      <c r="B431" s="32"/>
      <c r="C431" s="207" t="s">
        <v>1</v>
      </c>
      <c r="D431" s="207" t="s">
        <v>575</v>
      </c>
      <c r="E431" s="17" t="s">
        <v>1</v>
      </c>
      <c r="F431" s="158">
        <v>0</v>
      </c>
      <c r="H431" s="32"/>
    </row>
    <row r="432" spans="2:8" s="1" customFormat="1" ht="16.899999999999999" customHeight="1">
      <c r="B432" s="32"/>
      <c r="C432" s="207" t="s">
        <v>1</v>
      </c>
      <c r="D432" s="207" t="s">
        <v>574</v>
      </c>
      <c r="E432" s="17" t="s">
        <v>1</v>
      </c>
      <c r="F432" s="158">
        <v>2.028</v>
      </c>
      <c r="H432" s="32"/>
    </row>
    <row r="433" spans="2:8" s="1" customFormat="1" ht="16.899999999999999" customHeight="1">
      <c r="B433" s="32"/>
      <c r="C433" s="207" t="s">
        <v>1</v>
      </c>
      <c r="D433" s="207" t="s">
        <v>576</v>
      </c>
      <c r="E433" s="17" t="s">
        <v>1</v>
      </c>
      <c r="F433" s="158">
        <v>0</v>
      </c>
      <c r="H433" s="32"/>
    </row>
    <row r="434" spans="2:8" s="1" customFormat="1" ht="16.899999999999999" customHeight="1">
      <c r="B434" s="32"/>
      <c r="C434" s="207" t="s">
        <v>1</v>
      </c>
      <c r="D434" s="207" t="s">
        <v>577</v>
      </c>
      <c r="E434" s="17" t="s">
        <v>1</v>
      </c>
      <c r="F434" s="158">
        <v>1.659</v>
      </c>
      <c r="H434" s="32"/>
    </row>
    <row r="435" spans="2:8" s="1" customFormat="1" ht="16.899999999999999" customHeight="1">
      <c r="B435" s="32"/>
      <c r="C435" s="207" t="s">
        <v>1</v>
      </c>
      <c r="D435" s="207" t="s">
        <v>578</v>
      </c>
      <c r="E435" s="17" t="s">
        <v>1</v>
      </c>
      <c r="F435" s="158">
        <v>0.68</v>
      </c>
      <c r="H435" s="32"/>
    </row>
    <row r="436" spans="2:8" s="1" customFormat="1" ht="16.899999999999999" customHeight="1">
      <c r="B436" s="32"/>
      <c r="C436" s="207" t="s">
        <v>230</v>
      </c>
      <c r="D436" s="207" t="s">
        <v>365</v>
      </c>
      <c r="E436" s="17" t="s">
        <v>1</v>
      </c>
      <c r="F436" s="158">
        <v>10.327999999999999</v>
      </c>
      <c r="H436" s="32"/>
    </row>
    <row r="437" spans="2:8" s="1" customFormat="1" ht="16.899999999999999" customHeight="1">
      <c r="B437" s="32"/>
      <c r="C437" s="208" t="s">
        <v>5158</v>
      </c>
      <c r="H437" s="32"/>
    </row>
    <row r="438" spans="2:8" s="1" customFormat="1" ht="16.899999999999999" customHeight="1">
      <c r="B438" s="32"/>
      <c r="C438" s="207" t="s">
        <v>568</v>
      </c>
      <c r="D438" s="207" t="s">
        <v>569</v>
      </c>
      <c r="E438" s="17" t="s">
        <v>374</v>
      </c>
      <c r="F438" s="158">
        <v>10.327999999999999</v>
      </c>
      <c r="H438" s="32"/>
    </row>
    <row r="439" spans="2:8" s="1" customFormat="1" ht="16.899999999999999" customHeight="1">
      <c r="B439" s="32"/>
      <c r="C439" s="207" t="s">
        <v>580</v>
      </c>
      <c r="D439" s="207" t="s">
        <v>581</v>
      </c>
      <c r="E439" s="17" t="s">
        <v>460</v>
      </c>
      <c r="F439" s="158">
        <v>0.39600000000000002</v>
      </c>
      <c r="H439" s="32"/>
    </row>
    <row r="440" spans="2:8" s="1" customFormat="1" ht="16.899999999999999" customHeight="1">
      <c r="B440" s="32"/>
      <c r="C440" s="203" t="s">
        <v>232</v>
      </c>
      <c r="D440" s="204" t="s">
        <v>1</v>
      </c>
      <c r="E440" s="205" t="s">
        <v>1</v>
      </c>
      <c r="F440" s="206">
        <v>5.5170000000000003</v>
      </c>
      <c r="H440" s="32"/>
    </row>
    <row r="441" spans="2:8" s="1" customFormat="1" ht="16.899999999999999" customHeight="1">
      <c r="B441" s="32"/>
      <c r="C441" s="207" t="s">
        <v>1</v>
      </c>
      <c r="D441" s="207" t="s">
        <v>558</v>
      </c>
      <c r="E441" s="17" t="s">
        <v>1</v>
      </c>
      <c r="F441" s="158">
        <v>0</v>
      </c>
      <c r="H441" s="32"/>
    </row>
    <row r="442" spans="2:8" s="1" customFormat="1" ht="16.899999999999999" customHeight="1">
      <c r="B442" s="32"/>
      <c r="C442" s="207" t="s">
        <v>1</v>
      </c>
      <c r="D442" s="207" t="s">
        <v>559</v>
      </c>
      <c r="E442" s="17" t="s">
        <v>1</v>
      </c>
      <c r="F442" s="158">
        <v>0.79600000000000004</v>
      </c>
      <c r="H442" s="32"/>
    </row>
    <row r="443" spans="2:8" s="1" customFormat="1" ht="16.899999999999999" customHeight="1">
      <c r="B443" s="32"/>
      <c r="C443" s="207" t="s">
        <v>1</v>
      </c>
      <c r="D443" s="207" t="s">
        <v>560</v>
      </c>
      <c r="E443" s="17" t="s">
        <v>1</v>
      </c>
      <c r="F443" s="158">
        <v>0.79600000000000004</v>
      </c>
      <c r="H443" s="32"/>
    </row>
    <row r="444" spans="2:8" s="1" customFormat="1" ht="16.899999999999999" customHeight="1">
      <c r="B444" s="32"/>
      <c r="C444" s="207" t="s">
        <v>1</v>
      </c>
      <c r="D444" s="207" t="s">
        <v>561</v>
      </c>
      <c r="E444" s="17" t="s">
        <v>1</v>
      </c>
      <c r="F444" s="158">
        <v>0.40799999999999997</v>
      </c>
      <c r="H444" s="32"/>
    </row>
    <row r="445" spans="2:8" s="1" customFormat="1" ht="16.899999999999999" customHeight="1">
      <c r="B445" s="32"/>
      <c r="C445" s="207" t="s">
        <v>1</v>
      </c>
      <c r="D445" s="207" t="s">
        <v>562</v>
      </c>
      <c r="E445" s="17" t="s">
        <v>1</v>
      </c>
      <c r="F445" s="158">
        <v>0</v>
      </c>
      <c r="H445" s="32"/>
    </row>
    <row r="446" spans="2:8" s="1" customFormat="1" ht="16.899999999999999" customHeight="1">
      <c r="B446" s="32"/>
      <c r="C446" s="207" t="s">
        <v>1</v>
      </c>
      <c r="D446" s="207" t="s">
        <v>563</v>
      </c>
      <c r="E446" s="17" t="s">
        <v>1</v>
      </c>
      <c r="F446" s="158">
        <v>0</v>
      </c>
      <c r="H446" s="32"/>
    </row>
    <row r="447" spans="2:8" s="1" customFormat="1" ht="16.899999999999999" customHeight="1">
      <c r="B447" s="32"/>
      <c r="C447" s="207" t="s">
        <v>1</v>
      </c>
      <c r="D447" s="207" t="s">
        <v>564</v>
      </c>
      <c r="E447" s="17" t="s">
        <v>1</v>
      </c>
      <c r="F447" s="158">
        <v>2.7429999999999999</v>
      </c>
      <c r="H447" s="32"/>
    </row>
    <row r="448" spans="2:8" s="1" customFormat="1" ht="16.899999999999999" customHeight="1">
      <c r="B448" s="32"/>
      <c r="C448" s="207" t="s">
        <v>1</v>
      </c>
      <c r="D448" s="207" t="s">
        <v>565</v>
      </c>
      <c r="E448" s="17" t="s">
        <v>1</v>
      </c>
      <c r="F448" s="158">
        <v>0</v>
      </c>
      <c r="H448" s="32"/>
    </row>
    <row r="449" spans="2:8" s="1" customFormat="1" ht="16.899999999999999" customHeight="1">
      <c r="B449" s="32"/>
      <c r="C449" s="207" t="s">
        <v>1</v>
      </c>
      <c r="D449" s="207" t="s">
        <v>566</v>
      </c>
      <c r="E449" s="17" t="s">
        <v>1</v>
      </c>
      <c r="F449" s="158">
        <v>0.77400000000000002</v>
      </c>
      <c r="H449" s="32"/>
    </row>
    <row r="450" spans="2:8" s="1" customFormat="1" ht="16.899999999999999" customHeight="1">
      <c r="B450" s="32"/>
      <c r="C450" s="207" t="s">
        <v>1</v>
      </c>
      <c r="D450" s="207" t="s">
        <v>1</v>
      </c>
      <c r="E450" s="17" t="s">
        <v>1</v>
      </c>
      <c r="F450" s="158">
        <v>0</v>
      </c>
      <c r="H450" s="32"/>
    </row>
    <row r="451" spans="2:8" s="1" customFormat="1" ht="16.899999999999999" customHeight="1">
      <c r="B451" s="32"/>
      <c r="C451" s="207" t="s">
        <v>232</v>
      </c>
      <c r="D451" s="207" t="s">
        <v>365</v>
      </c>
      <c r="E451" s="17" t="s">
        <v>1</v>
      </c>
      <c r="F451" s="158">
        <v>5.5170000000000003</v>
      </c>
      <c r="H451" s="32"/>
    </row>
    <row r="452" spans="2:8" s="1" customFormat="1" ht="16.899999999999999" customHeight="1">
      <c r="B452" s="32"/>
      <c r="C452" s="208" t="s">
        <v>5158</v>
      </c>
      <c r="H452" s="32"/>
    </row>
    <row r="453" spans="2:8" s="1" customFormat="1" ht="16.899999999999999" customHeight="1">
      <c r="B453" s="32"/>
      <c r="C453" s="207" t="s">
        <v>555</v>
      </c>
      <c r="D453" s="207" t="s">
        <v>556</v>
      </c>
      <c r="E453" s="17" t="s">
        <v>374</v>
      </c>
      <c r="F453" s="158">
        <v>5.5170000000000003</v>
      </c>
      <c r="H453" s="32"/>
    </row>
    <row r="454" spans="2:8" s="1" customFormat="1" ht="16.899999999999999" customHeight="1">
      <c r="B454" s="32"/>
      <c r="C454" s="207" t="s">
        <v>580</v>
      </c>
      <c r="D454" s="207" t="s">
        <v>581</v>
      </c>
      <c r="E454" s="17" t="s">
        <v>460</v>
      </c>
      <c r="F454" s="158">
        <v>0.39600000000000002</v>
      </c>
      <c r="H454" s="32"/>
    </row>
    <row r="455" spans="2:8" s="1" customFormat="1" ht="16.899999999999999" customHeight="1">
      <c r="B455" s="32"/>
      <c r="C455" s="203" t="s">
        <v>234</v>
      </c>
      <c r="D455" s="204" t="s">
        <v>1</v>
      </c>
      <c r="E455" s="205" t="s">
        <v>1</v>
      </c>
      <c r="F455" s="206">
        <v>2.9929999999999999</v>
      </c>
      <c r="H455" s="32"/>
    </row>
    <row r="456" spans="2:8" s="1" customFormat="1" ht="16.899999999999999" customHeight="1">
      <c r="B456" s="32"/>
      <c r="C456" s="207" t="s">
        <v>1</v>
      </c>
      <c r="D456" s="207" t="s">
        <v>405</v>
      </c>
      <c r="E456" s="17" t="s">
        <v>1</v>
      </c>
      <c r="F456" s="158">
        <v>0</v>
      </c>
      <c r="H456" s="32"/>
    </row>
    <row r="457" spans="2:8" s="1" customFormat="1" ht="16.899999999999999" customHeight="1">
      <c r="B457" s="32"/>
      <c r="C457" s="207" t="s">
        <v>234</v>
      </c>
      <c r="D457" s="207" t="s">
        <v>481</v>
      </c>
      <c r="E457" s="17" t="s">
        <v>1</v>
      </c>
      <c r="F457" s="158">
        <v>2.9929999999999999</v>
      </c>
      <c r="H457" s="32"/>
    </row>
    <row r="458" spans="2:8" s="1" customFormat="1" ht="16.899999999999999" customHeight="1">
      <c r="B458" s="32"/>
      <c r="C458" s="208" t="s">
        <v>5158</v>
      </c>
      <c r="H458" s="32"/>
    </row>
    <row r="459" spans="2:8" s="1" customFormat="1" ht="16.899999999999999" customHeight="1">
      <c r="B459" s="32"/>
      <c r="C459" s="207" t="s">
        <v>478</v>
      </c>
      <c r="D459" s="207" t="s">
        <v>479</v>
      </c>
      <c r="E459" s="17" t="s">
        <v>374</v>
      </c>
      <c r="F459" s="158">
        <v>2.9929999999999999</v>
      </c>
      <c r="H459" s="32"/>
    </row>
    <row r="460" spans="2:8" s="1" customFormat="1" ht="16.899999999999999" customHeight="1">
      <c r="B460" s="32"/>
      <c r="C460" s="207" t="s">
        <v>483</v>
      </c>
      <c r="D460" s="207" t="s">
        <v>484</v>
      </c>
      <c r="E460" s="17" t="s">
        <v>460</v>
      </c>
      <c r="F460" s="158">
        <v>7.4999999999999997E-2</v>
      </c>
      <c r="H460" s="32"/>
    </row>
    <row r="461" spans="2:8" s="1" customFormat="1" ht="16.899999999999999" customHeight="1">
      <c r="B461" s="32"/>
      <c r="C461" s="203" t="s">
        <v>270</v>
      </c>
      <c r="D461" s="204" t="s">
        <v>1</v>
      </c>
      <c r="E461" s="205" t="s">
        <v>1</v>
      </c>
      <c r="F461" s="206">
        <v>16.446999999999999</v>
      </c>
      <c r="H461" s="32"/>
    </row>
    <row r="462" spans="2:8" s="1" customFormat="1" ht="16.899999999999999" customHeight="1">
      <c r="B462" s="32"/>
      <c r="C462" s="207" t="s">
        <v>1</v>
      </c>
      <c r="D462" s="207" t="s">
        <v>376</v>
      </c>
      <c r="E462" s="17" t="s">
        <v>1</v>
      </c>
      <c r="F462" s="158">
        <v>2.0329999999999999</v>
      </c>
      <c r="H462" s="32"/>
    </row>
    <row r="463" spans="2:8" s="1" customFormat="1" ht="16.899999999999999" customHeight="1">
      <c r="B463" s="32"/>
      <c r="C463" s="207" t="s">
        <v>1</v>
      </c>
      <c r="D463" s="207" t="s">
        <v>377</v>
      </c>
      <c r="E463" s="17" t="s">
        <v>1</v>
      </c>
      <c r="F463" s="158">
        <v>7.4390000000000001</v>
      </c>
      <c r="H463" s="32"/>
    </row>
    <row r="464" spans="2:8" s="1" customFormat="1" ht="16.899999999999999" customHeight="1">
      <c r="B464" s="32"/>
      <c r="C464" s="207" t="s">
        <v>1</v>
      </c>
      <c r="D464" s="207" t="s">
        <v>378</v>
      </c>
      <c r="E464" s="17" t="s">
        <v>1</v>
      </c>
      <c r="F464" s="158">
        <v>1.8</v>
      </c>
      <c r="H464" s="32"/>
    </row>
    <row r="465" spans="2:8" s="1" customFormat="1" ht="16.899999999999999" customHeight="1">
      <c r="B465" s="32"/>
      <c r="C465" s="207" t="s">
        <v>1</v>
      </c>
      <c r="D465" s="207" t="s">
        <v>379</v>
      </c>
      <c r="E465" s="17" t="s">
        <v>1</v>
      </c>
      <c r="F465" s="158">
        <v>5.1749999999999998</v>
      </c>
      <c r="H465" s="32"/>
    </row>
    <row r="466" spans="2:8" s="1" customFormat="1" ht="16.899999999999999" customHeight="1">
      <c r="B466" s="32"/>
      <c r="C466" s="207" t="s">
        <v>270</v>
      </c>
      <c r="D466" s="207" t="s">
        <v>365</v>
      </c>
      <c r="E466" s="17" t="s">
        <v>1</v>
      </c>
      <c r="F466" s="158">
        <v>16.446999999999999</v>
      </c>
      <c r="H466" s="32"/>
    </row>
    <row r="467" spans="2:8" s="1" customFormat="1" ht="16.899999999999999" customHeight="1">
      <c r="B467" s="32"/>
      <c r="C467" s="208" t="s">
        <v>5158</v>
      </c>
      <c r="H467" s="32"/>
    </row>
    <row r="468" spans="2:8" s="1" customFormat="1" ht="16.899999999999999" customHeight="1">
      <c r="B468" s="32"/>
      <c r="C468" s="207" t="s">
        <v>372</v>
      </c>
      <c r="D468" s="207" t="s">
        <v>373</v>
      </c>
      <c r="E468" s="17" t="s">
        <v>374</v>
      </c>
      <c r="F468" s="158">
        <v>16.446999999999999</v>
      </c>
      <c r="H468" s="32"/>
    </row>
    <row r="469" spans="2:8" s="1" customFormat="1" ht="22.5">
      <c r="B469" s="32"/>
      <c r="C469" s="207" t="s">
        <v>443</v>
      </c>
      <c r="D469" s="207" t="s">
        <v>444</v>
      </c>
      <c r="E469" s="17" t="s">
        <v>374</v>
      </c>
      <c r="F469" s="158">
        <v>40.353000000000002</v>
      </c>
      <c r="H469" s="32"/>
    </row>
    <row r="470" spans="2:8" s="1" customFormat="1" ht="16.899999999999999" customHeight="1">
      <c r="B470" s="32"/>
      <c r="C470" s="203" t="s">
        <v>173</v>
      </c>
      <c r="D470" s="204" t="s">
        <v>1</v>
      </c>
      <c r="E470" s="205" t="s">
        <v>1</v>
      </c>
      <c r="F470" s="206">
        <v>81.039000000000001</v>
      </c>
      <c r="H470" s="32"/>
    </row>
    <row r="471" spans="2:8" s="1" customFormat="1" ht="16.899999999999999" customHeight="1">
      <c r="B471" s="32"/>
      <c r="C471" s="207" t="s">
        <v>1</v>
      </c>
      <c r="D471" s="207" t="s">
        <v>696</v>
      </c>
      <c r="E471" s="17" t="s">
        <v>1</v>
      </c>
      <c r="F471" s="158">
        <v>0</v>
      </c>
      <c r="H471" s="32"/>
    </row>
    <row r="472" spans="2:8" s="1" customFormat="1" ht="16.899999999999999" customHeight="1">
      <c r="B472" s="32"/>
      <c r="C472" s="207" t="s">
        <v>1</v>
      </c>
      <c r="D472" s="207" t="s">
        <v>361</v>
      </c>
      <c r="E472" s="17" t="s">
        <v>1</v>
      </c>
      <c r="F472" s="158">
        <v>0</v>
      </c>
      <c r="H472" s="32"/>
    </row>
    <row r="473" spans="2:8" s="1" customFormat="1" ht="16.899999999999999" customHeight="1">
      <c r="B473" s="32"/>
      <c r="C473" s="207" t="s">
        <v>1</v>
      </c>
      <c r="D473" s="207" t="s">
        <v>2026</v>
      </c>
      <c r="E473" s="17" t="s">
        <v>1</v>
      </c>
      <c r="F473" s="158">
        <v>3.3</v>
      </c>
      <c r="H473" s="32"/>
    </row>
    <row r="474" spans="2:8" s="1" customFormat="1" ht="16.899999999999999" customHeight="1">
      <c r="B474" s="32"/>
      <c r="C474" s="207" t="s">
        <v>1</v>
      </c>
      <c r="D474" s="207" t="s">
        <v>2027</v>
      </c>
      <c r="E474" s="17" t="s">
        <v>1</v>
      </c>
      <c r="F474" s="158">
        <v>3.77</v>
      </c>
      <c r="H474" s="32"/>
    </row>
    <row r="475" spans="2:8" s="1" customFormat="1" ht="16.899999999999999" customHeight="1">
      <c r="B475" s="32"/>
      <c r="C475" s="207" t="s">
        <v>1</v>
      </c>
      <c r="D475" s="207" t="s">
        <v>2028</v>
      </c>
      <c r="E475" s="17" t="s">
        <v>1</v>
      </c>
      <c r="F475" s="158">
        <v>6.63</v>
      </c>
      <c r="H475" s="32"/>
    </row>
    <row r="476" spans="2:8" s="1" customFormat="1" ht="16.899999999999999" customHeight="1">
      <c r="B476" s="32"/>
      <c r="C476" s="207" t="s">
        <v>1</v>
      </c>
      <c r="D476" s="207" t="s">
        <v>2029</v>
      </c>
      <c r="E476" s="17" t="s">
        <v>1</v>
      </c>
      <c r="F476" s="158">
        <v>7.8650000000000002</v>
      </c>
      <c r="H476" s="32"/>
    </row>
    <row r="477" spans="2:8" s="1" customFormat="1" ht="16.899999999999999" customHeight="1">
      <c r="B477" s="32"/>
      <c r="C477" s="207" t="s">
        <v>1</v>
      </c>
      <c r="D477" s="207" t="s">
        <v>2030</v>
      </c>
      <c r="E477" s="17" t="s">
        <v>1</v>
      </c>
      <c r="F477" s="158">
        <v>3.47</v>
      </c>
      <c r="H477" s="32"/>
    </row>
    <row r="478" spans="2:8" s="1" customFormat="1" ht="16.899999999999999" customHeight="1">
      <c r="B478" s="32"/>
      <c r="C478" s="207" t="s">
        <v>1</v>
      </c>
      <c r="D478" s="207" t="s">
        <v>2031</v>
      </c>
      <c r="E478" s="17" t="s">
        <v>1</v>
      </c>
      <c r="F478" s="158">
        <v>4.665</v>
      </c>
      <c r="H478" s="32"/>
    </row>
    <row r="479" spans="2:8" s="1" customFormat="1" ht="16.899999999999999" customHeight="1">
      <c r="B479" s="32"/>
      <c r="C479" s="207" t="s">
        <v>1</v>
      </c>
      <c r="D479" s="207" t="s">
        <v>2032</v>
      </c>
      <c r="E479" s="17" t="s">
        <v>1</v>
      </c>
      <c r="F479" s="158">
        <v>4.66</v>
      </c>
      <c r="H479" s="32"/>
    </row>
    <row r="480" spans="2:8" s="1" customFormat="1" ht="16.899999999999999" customHeight="1">
      <c r="B480" s="32"/>
      <c r="C480" s="207" t="s">
        <v>1</v>
      </c>
      <c r="D480" s="207" t="s">
        <v>1</v>
      </c>
      <c r="E480" s="17" t="s">
        <v>1</v>
      </c>
      <c r="F480" s="158">
        <v>0</v>
      </c>
      <c r="H480" s="32"/>
    </row>
    <row r="481" spans="2:8" s="1" customFormat="1" ht="16.899999999999999" customHeight="1">
      <c r="B481" s="32"/>
      <c r="C481" s="207" t="s">
        <v>1</v>
      </c>
      <c r="D481" s="207" t="s">
        <v>928</v>
      </c>
      <c r="E481" s="17" t="s">
        <v>1</v>
      </c>
      <c r="F481" s="158">
        <v>0</v>
      </c>
      <c r="H481" s="32"/>
    </row>
    <row r="482" spans="2:8" s="1" customFormat="1" ht="16.899999999999999" customHeight="1">
      <c r="B482" s="32"/>
      <c r="C482" s="207" t="s">
        <v>1</v>
      </c>
      <c r="D482" s="207" t="s">
        <v>2033</v>
      </c>
      <c r="E482" s="17" t="s">
        <v>1</v>
      </c>
      <c r="F482" s="158">
        <v>6.8339999999999996</v>
      </c>
      <c r="H482" s="32"/>
    </row>
    <row r="483" spans="2:8" s="1" customFormat="1" ht="16.899999999999999" customHeight="1">
      <c r="B483" s="32"/>
      <c r="C483" s="207" t="s">
        <v>1</v>
      </c>
      <c r="D483" s="207" t="s">
        <v>2034</v>
      </c>
      <c r="E483" s="17" t="s">
        <v>1</v>
      </c>
      <c r="F483" s="158">
        <v>5.56</v>
      </c>
      <c r="H483" s="32"/>
    </row>
    <row r="484" spans="2:8" s="1" customFormat="1" ht="16.899999999999999" customHeight="1">
      <c r="B484" s="32"/>
      <c r="C484" s="207" t="s">
        <v>1</v>
      </c>
      <c r="D484" s="207" t="s">
        <v>2035</v>
      </c>
      <c r="E484" s="17" t="s">
        <v>1</v>
      </c>
      <c r="F484" s="158">
        <v>6.66</v>
      </c>
      <c r="H484" s="32"/>
    </row>
    <row r="485" spans="2:8" s="1" customFormat="1" ht="16.899999999999999" customHeight="1">
      <c r="B485" s="32"/>
      <c r="C485" s="207" t="s">
        <v>1</v>
      </c>
      <c r="D485" s="207" t="s">
        <v>2036</v>
      </c>
      <c r="E485" s="17" t="s">
        <v>1</v>
      </c>
      <c r="F485" s="158">
        <v>7.49</v>
      </c>
      <c r="H485" s="32"/>
    </row>
    <row r="486" spans="2:8" s="1" customFormat="1" ht="16.899999999999999" customHeight="1">
      <c r="B486" s="32"/>
      <c r="C486" s="207" t="s">
        <v>1</v>
      </c>
      <c r="D486" s="207" t="s">
        <v>2037</v>
      </c>
      <c r="E486" s="17" t="s">
        <v>1</v>
      </c>
      <c r="F486" s="158">
        <v>3.34</v>
      </c>
      <c r="H486" s="32"/>
    </row>
    <row r="487" spans="2:8" s="1" customFormat="1" ht="16.899999999999999" customHeight="1">
      <c r="B487" s="32"/>
      <c r="C487" s="207" t="s">
        <v>1</v>
      </c>
      <c r="D487" s="207" t="s">
        <v>2038</v>
      </c>
      <c r="E487" s="17" t="s">
        <v>1</v>
      </c>
      <c r="F487" s="158">
        <v>4.4649999999999999</v>
      </c>
      <c r="H487" s="32"/>
    </row>
    <row r="488" spans="2:8" s="1" customFormat="1" ht="16.899999999999999" customHeight="1">
      <c r="B488" s="32"/>
      <c r="C488" s="207" t="s">
        <v>1</v>
      </c>
      <c r="D488" s="207" t="s">
        <v>2039</v>
      </c>
      <c r="E488" s="17" t="s">
        <v>1</v>
      </c>
      <c r="F488" s="158">
        <v>11.18</v>
      </c>
      <c r="H488" s="32"/>
    </row>
    <row r="489" spans="2:8" s="1" customFormat="1" ht="16.899999999999999" customHeight="1">
      <c r="B489" s="32"/>
      <c r="C489" s="207" t="s">
        <v>1</v>
      </c>
      <c r="D489" s="207" t="s">
        <v>2040</v>
      </c>
      <c r="E489" s="17" t="s">
        <v>1</v>
      </c>
      <c r="F489" s="158">
        <v>1.1499999999999999</v>
      </c>
      <c r="H489" s="32"/>
    </row>
    <row r="490" spans="2:8" s="1" customFormat="1" ht="16.899999999999999" customHeight="1">
      <c r="B490" s="32"/>
      <c r="C490" s="207" t="s">
        <v>173</v>
      </c>
      <c r="D490" s="207" t="s">
        <v>365</v>
      </c>
      <c r="E490" s="17" t="s">
        <v>1</v>
      </c>
      <c r="F490" s="158">
        <v>81.039000000000001</v>
      </c>
      <c r="H490" s="32"/>
    </row>
    <row r="491" spans="2:8" s="1" customFormat="1" ht="16.899999999999999" customHeight="1">
      <c r="B491" s="32"/>
      <c r="C491" s="208" t="s">
        <v>5158</v>
      </c>
      <c r="H491" s="32"/>
    </row>
    <row r="492" spans="2:8" s="1" customFormat="1" ht="22.5">
      <c r="B492" s="32"/>
      <c r="C492" s="207" t="s">
        <v>2023</v>
      </c>
      <c r="D492" s="207" t="s">
        <v>2024</v>
      </c>
      <c r="E492" s="17" t="s">
        <v>350</v>
      </c>
      <c r="F492" s="158">
        <v>81.039000000000001</v>
      </c>
      <c r="H492" s="32"/>
    </row>
    <row r="493" spans="2:8" s="1" customFormat="1" ht="16.899999999999999" customHeight="1">
      <c r="B493" s="32"/>
      <c r="C493" s="207" t="s">
        <v>1195</v>
      </c>
      <c r="D493" s="207" t="s">
        <v>1196</v>
      </c>
      <c r="E493" s="17" t="s">
        <v>350</v>
      </c>
      <c r="F493" s="158">
        <v>81.039000000000001</v>
      </c>
      <c r="H493" s="32"/>
    </row>
    <row r="494" spans="2:8" s="1" customFormat="1" ht="16.899999999999999" customHeight="1">
      <c r="B494" s="32"/>
      <c r="C494" s="207" t="s">
        <v>2308</v>
      </c>
      <c r="D494" s="207" t="s">
        <v>2309</v>
      </c>
      <c r="E494" s="17" t="s">
        <v>350</v>
      </c>
      <c r="F494" s="158">
        <v>85.491</v>
      </c>
      <c r="H494" s="32"/>
    </row>
    <row r="495" spans="2:8" s="1" customFormat="1" ht="16.899999999999999" customHeight="1">
      <c r="B495" s="32"/>
      <c r="C495" s="207" t="s">
        <v>1944</v>
      </c>
      <c r="D495" s="207" t="s">
        <v>1945</v>
      </c>
      <c r="E495" s="17" t="s">
        <v>350</v>
      </c>
      <c r="F495" s="158">
        <v>81.039000000000001</v>
      </c>
      <c r="H495" s="32"/>
    </row>
    <row r="496" spans="2:8" s="1" customFormat="1" ht="16.899999999999999" customHeight="1">
      <c r="B496" s="32"/>
      <c r="C496" s="207" t="s">
        <v>1227</v>
      </c>
      <c r="D496" s="207" t="s">
        <v>1228</v>
      </c>
      <c r="E496" s="17" t="s">
        <v>350</v>
      </c>
      <c r="F496" s="158">
        <v>82.66</v>
      </c>
      <c r="H496" s="32"/>
    </row>
    <row r="497" spans="2:8" s="1" customFormat="1" ht="16.899999999999999" customHeight="1">
      <c r="B497" s="32"/>
      <c r="C497" s="203" t="s">
        <v>268</v>
      </c>
      <c r="D497" s="204" t="s">
        <v>1</v>
      </c>
      <c r="E497" s="205" t="s">
        <v>1</v>
      </c>
      <c r="F497" s="206">
        <v>266.55500000000001</v>
      </c>
      <c r="H497" s="32"/>
    </row>
    <row r="498" spans="2:8" s="1" customFormat="1" ht="16.899999999999999" customHeight="1">
      <c r="B498" s="32"/>
      <c r="C498" s="207" t="s">
        <v>1</v>
      </c>
      <c r="D498" s="207" t="s">
        <v>2933</v>
      </c>
      <c r="E498" s="17" t="s">
        <v>1</v>
      </c>
      <c r="F498" s="158">
        <v>19.149999999999999</v>
      </c>
      <c r="H498" s="32"/>
    </row>
    <row r="499" spans="2:8" s="1" customFormat="1" ht="16.899999999999999" customHeight="1">
      <c r="B499" s="32"/>
      <c r="C499" s="207" t="s">
        <v>1</v>
      </c>
      <c r="D499" s="207" t="s">
        <v>2934</v>
      </c>
      <c r="E499" s="17" t="s">
        <v>1</v>
      </c>
      <c r="F499" s="158">
        <v>8.9250000000000007</v>
      </c>
      <c r="H499" s="32"/>
    </row>
    <row r="500" spans="2:8" s="1" customFormat="1" ht="16.899999999999999" customHeight="1">
      <c r="B500" s="32"/>
      <c r="C500" s="207" t="s">
        <v>1</v>
      </c>
      <c r="D500" s="207" t="s">
        <v>2935</v>
      </c>
      <c r="E500" s="17" t="s">
        <v>1</v>
      </c>
      <c r="F500" s="158">
        <v>11.85</v>
      </c>
      <c r="H500" s="32"/>
    </row>
    <row r="501" spans="2:8" s="1" customFormat="1" ht="16.899999999999999" customHeight="1">
      <c r="B501" s="32"/>
      <c r="C501" s="207" t="s">
        <v>1</v>
      </c>
      <c r="D501" s="207" t="s">
        <v>2936</v>
      </c>
      <c r="E501" s="17" t="s">
        <v>1</v>
      </c>
      <c r="F501" s="158">
        <v>22.8</v>
      </c>
      <c r="H501" s="32"/>
    </row>
    <row r="502" spans="2:8" s="1" customFormat="1" ht="16.899999999999999" customHeight="1">
      <c r="B502" s="32"/>
      <c r="C502" s="207" t="s">
        <v>1</v>
      </c>
      <c r="D502" s="207" t="s">
        <v>2937</v>
      </c>
      <c r="E502" s="17" t="s">
        <v>1</v>
      </c>
      <c r="F502" s="158">
        <v>15.3</v>
      </c>
      <c r="H502" s="32"/>
    </row>
    <row r="503" spans="2:8" s="1" customFormat="1" ht="16.899999999999999" customHeight="1">
      <c r="B503" s="32"/>
      <c r="C503" s="207" t="s">
        <v>1</v>
      </c>
      <c r="D503" s="207" t="s">
        <v>2938</v>
      </c>
      <c r="E503" s="17" t="s">
        <v>1</v>
      </c>
      <c r="F503" s="158">
        <v>8.25</v>
      </c>
      <c r="H503" s="32"/>
    </row>
    <row r="504" spans="2:8" s="1" customFormat="1" ht="16.899999999999999" customHeight="1">
      <c r="B504" s="32"/>
      <c r="C504" s="207" t="s">
        <v>1</v>
      </c>
      <c r="D504" s="207" t="s">
        <v>2939</v>
      </c>
      <c r="E504" s="17" t="s">
        <v>1</v>
      </c>
      <c r="F504" s="158">
        <v>15.05</v>
      </c>
      <c r="H504" s="32"/>
    </row>
    <row r="505" spans="2:8" s="1" customFormat="1" ht="16.899999999999999" customHeight="1">
      <c r="B505" s="32"/>
      <c r="C505" s="207" t="s">
        <v>1</v>
      </c>
      <c r="D505" s="207" t="s">
        <v>2940</v>
      </c>
      <c r="E505" s="17" t="s">
        <v>1</v>
      </c>
      <c r="F505" s="158">
        <v>8.3000000000000007</v>
      </c>
      <c r="H505" s="32"/>
    </row>
    <row r="506" spans="2:8" s="1" customFormat="1" ht="16.899999999999999" customHeight="1">
      <c r="B506" s="32"/>
      <c r="C506" s="207" t="s">
        <v>1</v>
      </c>
      <c r="D506" s="207" t="s">
        <v>2941</v>
      </c>
      <c r="E506" s="17" t="s">
        <v>1</v>
      </c>
      <c r="F506" s="158">
        <v>1.84</v>
      </c>
      <c r="H506" s="32"/>
    </row>
    <row r="507" spans="2:8" s="1" customFormat="1" ht="16.899999999999999" customHeight="1">
      <c r="B507" s="32"/>
      <c r="C507" s="207" t="s">
        <v>1</v>
      </c>
      <c r="D507" s="207" t="s">
        <v>2942</v>
      </c>
      <c r="E507" s="17" t="s">
        <v>1</v>
      </c>
      <c r="F507" s="158">
        <v>11.96</v>
      </c>
      <c r="H507" s="32"/>
    </row>
    <row r="508" spans="2:8" s="1" customFormat="1" ht="16.899999999999999" customHeight="1">
      <c r="B508" s="32"/>
      <c r="C508" s="207" t="s">
        <v>1</v>
      </c>
      <c r="D508" s="207" t="s">
        <v>2943</v>
      </c>
      <c r="E508" s="17" t="s">
        <v>1</v>
      </c>
      <c r="F508" s="158">
        <v>6.85</v>
      </c>
      <c r="H508" s="32"/>
    </row>
    <row r="509" spans="2:8" s="1" customFormat="1" ht="16.899999999999999" customHeight="1">
      <c r="B509" s="32"/>
      <c r="C509" s="207" t="s">
        <v>1</v>
      </c>
      <c r="D509" s="207" t="s">
        <v>2944</v>
      </c>
      <c r="E509" s="17" t="s">
        <v>1</v>
      </c>
      <c r="F509" s="158">
        <v>6.4</v>
      </c>
      <c r="H509" s="32"/>
    </row>
    <row r="510" spans="2:8" s="1" customFormat="1" ht="16.899999999999999" customHeight="1">
      <c r="B510" s="32"/>
      <c r="C510" s="207" t="s">
        <v>1</v>
      </c>
      <c r="D510" s="207" t="s">
        <v>2945</v>
      </c>
      <c r="E510" s="17" t="s">
        <v>1</v>
      </c>
      <c r="F510" s="158">
        <v>10.4</v>
      </c>
      <c r="H510" s="32"/>
    </row>
    <row r="511" spans="2:8" s="1" customFormat="1" ht="16.899999999999999" customHeight="1">
      <c r="B511" s="32"/>
      <c r="C511" s="207" t="s">
        <v>1</v>
      </c>
      <c r="D511" s="207" t="s">
        <v>2946</v>
      </c>
      <c r="E511" s="17" t="s">
        <v>1</v>
      </c>
      <c r="F511" s="158">
        <v>8.2750000000000004</v>
      </c>
      <c r="H511" s="32"/>
    </row>
    <row r="512" spans="2:8" s="1" customFormat="1" ht="16.899999999999999" customHeight="1">
      <c r="B512" s="32"/>
      <c r="C512" s="207" t="s">
        <v>1</v>
      </c>
      <c r="D512" s="207" t="s">
        <v>2947</v>
      </c>
      <c r="E512" s="17" t="s">
        <v>1</v>
      </c>
      <c r="F512" s="158">
        <v>8.25</v>
      </c>
      <c r="H512" s="32"/>
    </row>
    <row r="513" spans="2:8" s="1" customFormat="1" ht="16.899999999999999" customHeight="1">
      <c r="B513" s="32"/>
      <c r="C513" s="207" t="s">
        <v>1</v>
      </c>
      <c r="D513" s="207" t="s">
        <v>2948</v>
      </c>
      <c r="E513" s="17" t="s">
        <v>1</v>
      </c>
      <c r="F513" s="158">
        <v>10.4</v>
      </c>
      <c r="H513" s="32"/>
    </row>
    <row r="514" spans="2:8" s="1" customFormat="1" ht="16.899999999999999" customHeight="1">
      <c r="B514" s="32"/>
      <c r="C514" s="207" t="s">
        <v>1</v>
      </c>
      <c r="D514" s="207" t="s">
        <v>2949</v>
      </c>
      <c r="E514" s="17" t="s">
        <v>1</v>
      </c>
      <c r="F514" s="158">
        <v>8.375</v>
      </c>
      <c r="H514" s="32"/>
    </row>
    <row r="515" spans="2:8" s="1" customFormat="1" ht="16.899999999999999" customHeight="1">
      <c r="B515" s="32"/>
      <c r="C515" s="207" t="s">
        <v>1</v>
      </c>
      <c r="D515" s="207" t="s">
        <v>2950</v>
      </c>
      <c r="E515" s="17" t="s">
        <v>1</v>
      </c>
      <c r="F515" s="158">
        <v>8.25</v>
      </c>
      <c r="H515" s="32"/>
    </row>
    <row r="516" spans="2:8" s="1" customFormat="1" ht="16.899999999999999" customHeight="1">
      <c r="B516" s="32"/>
      <c r="C516" s="207" t="s">
        <v>1</v>
      </c>
      <c r="D516" s="207" t="s">
        <v>2951</v>
      </c>
      <c r="E516" s="17" t="s">
        <v>1</v>
      </c>
      <c r="F516" s="158">
        <v>11.96</v>
      </c>
      <c r="H516" s="32"/>
    </row>
    <row r="517" spans="2:8" s="1" customFormat="1" ht="16.899999999999999" customHeight="1">
      <c r="B517" s="32"/>
      <c r="C517" s="207" t="s">
        <v>1</v>
      </c>
      <c r="D517" s="207" t="s">
        <v>2952</v>
      </c>
      <c r="E517" s="17" t="s">
        <v>1</v>
      </c>
      <c r="F517" s="158">
        <v>6.85</v>
      </c>
      <c r="H517" s="32"/>
    </row>
    <row r="518" spans="2:8" s="1" customFormat="1" ht="16.899999999999999" customHeight="1">
      <c r="B518" s="32"/>
      <c r="C518" s="207" t="s">
        <v>1</v>
      </c>
      <c r="D518" s="207" t="s">
        <v>2953</v>
      </c>
      <c r="E518" s="17" t="s">
        <v>1</v>
      </c>
      <c r="F518" s="158">
        <v>10.4</v>
      </c>
      <c r="H518" s="32"/>
    </row>
    <row r="519" spans="2:8" s="1" customFormat="1" ht="16.899999999999999" customHeight="1">
      <c r="B519" s="32"/>
      <c r="C519" s="207" t="s">
        <v>1</v>
      </c>
      <c r="D519" s="207" t="s">
        <v>2954</v>
      </c>
      <c r="E519" s="17" t="s">
        <v>1</v>
      </c>
      <c r="F519" s="158">
        <v>7.875</v>
      </c>
      <c r="H519" s="32"/>
    </row>
    <row r="520" spans="2:8" s="1" customFormat="1" ht="16.899999999999999" customHeight="1">
      <c r="B520" s="32"/>
      <c r="C520" s="207" t="s">
        <v>1</v>
      </c>
      <c r="D520" s="207" t="s">
        <v>2955</v>
      </c>
      <c r="E520" s="17" t="s">
        <v>1</v>
      </c>
      <c r="F520" s="158">
        <v>8.25</v>
      </c>
      <c r="H520" s="32"/>
    </row>
    <row r="521" spans="2:8" s="1" customFormat="1" ht="16.899999999999999" customHeight="1">
      <c r="B521" s="32"/>
      <c r="C521" s="207" t="s">
        <v>1</v>
      </c>
      <c r="D521" s="207" t="s">
        <v>2956</v>
      </c>
      <c r="E521" s="17" t="s">
        <v>1</v>
      </c>
      <c r="F521" s="158">
        <v>10.4</v>
      </c>
      <c r="H521" s="32"/>
    </row>
    <row r="522" spans="2:8" s="1" customFormat="1" ht="16.899999999999999" customHeight="1">
      <c r="B522" s="32"/>
      <c r="C522" s="207" t="s">
        <v>1</v>
      </c>
      <c r="D522" s="207" t="s">
        <v>2957</v>
      </c>
      <c r="E522" s="17" t="s">
        <v>1</v>
      </c>
      <c r="F522" s="158">
        <v>11.945</v>
      </c>
      <c r="H522" s="32"/>
    </row>
    <row r="523" spans="2:8" s="1" customFormat="1" ht="16.899999999999999" customHeight="1">
      <c r="B523" s="32"/>
      <c r="C523" s="207" t="s">
        <v>1</v>
      </c>
      <c r="D523" s="207" t="s">
        <v>2958</v>
      </c>
      <c r="E523" s="17" t="s">
        <v>1</v>
      </c>
      <c r="F523" s="158">
        <v>8.25</v>
      </c>
      <c r="H523" s="32"/>
    </row>
    <row r="524" spans="2:8" s="1" customFormat="1" ht="16.899999999999999" customHeight="1">
      <c r="B524" s="32"/>
      <c r="C524" s="207" t="s">
        <v>268</v>
      </c>
      <c r="D524" s="207" t="s">
        <v>365</v>
      </c>
      <c r="E524" s="17" t="s">
        <v>1</v>
      </c>
      <c r="F524" s="158">
        <v>266.55500000000001</v>
      </c>
      <c r="H524" s="32"/>
    </row>
    <row r="525" spans="2:8" s="1" customFormat="1" ht="16.899999999999999" customHeight="1">
      <c r="B525" s="32"/>
      <c r="C525" s="208" t="s">
        <v>5158</v>
      </c>
      <c r="H525" s="32"/>
    </row>
    <row r="526" spans="2:8" s="1" customFormat="1" ht="16.899999999999999" customHeight="1">
      <c r="B526" s="32"/>
      <c r="C526" s="207" t="s">
        <v>2930</v>
      </c>
      <c r="D526" s="207" t="s">
        <v>2931</v>
      </c>
      <c r="E526" s="17" t="s">
        <v>597</v>
      </c>
      <c r="F526" s="158">
        <v>266.55500000000001</v>
      </c>
      <c r="H526" s="32"/>
    </row>
    <row r="527" spans="2:8" s="1" customFormat="1" ht="16.899999999999999" customHeight="1">
      <c r="B527" s="32"/>
      <c r="C527" s="207" t="s">
        <v>2966</v>
      </c>
      <c r="D527" s="207" t="s">
        <v>2967</v>
      </c>
      <c r="E527" s="17" t="s">
        <v>350</v>
      </c>
      <c r="F527" s="158">
        <v>301.03800000000001</v>
      </c>
      <c r="H527" s="32"/>
    </row>
    <row r="528" spans="2:8" s="1" customFormat="1" ht="16.899999999999999" customHeight="1">
      <c r="B528" s="32"/>
      <c r="C528" s="203" t="s">
        <v>266</v>
      </c>
      <c r="D528" s="204" t="s">
        <v>1</v>
      </c>
      <c r="E528" s="205" t="s">
        <v>1</v>
      </c>
      <c r="F528" s="206">
        <v>28.58</v>
      </c>
      <c r="H528" s="32"/>
    </row>
    <row r="529" spans="2:8" s="1" customFormat="1" ht="16.899999999999999" customHeight="1">
      <c r="B529" s="32"/>
      <c r="C529" s="207" t="s">
        <v>1</v>
      </c>
      <c r="D529" s="207" t="s">
        <v>2963</v>
      </c>
      <c r="E529" s="17" t="s">
        <v>1</v>
      </c>
      <c r="F529" s="158">
        <v>18.079999999999998</v>
      </c>
      <c r="H529" s="32"/>
    </row>
    <row r="530" spans="2:8" s="1" customFormat="1" ht="16.899999999999999" customHeight="1">
      <c r="B530" s="32"/>
      <c r="C530" s="207" t="s">
        <v>1</v>
      </c>
      <c r="D530" s="207" t="s">
        <v>2964</v>
      </c>
      <c r="E530" s="17" t="s">
        <v>1</v>
      </c>
      <c r="F530" s="158">
        <v>10.5</v>
      </c>
      <c r="H530" s="32"/>
    </row>
    <row r="531" spans="2:8" s="1" customFormat="1" ht="16.899999999999999" customHeight="1">
      <c r="B531" s="32"/>
      <c r="C531" s="207" t="s">
        <v>266</v>
      </c>
      <c r="D531" s="207" t="s">
        <v>365</v>
      </c>
      <c r="E531" s="17" t="s">
        <v>1</v>
      </c>
      <c r="F531" s="158">
        <v>28.58</v>
      </c>
      <c r="H531" s="32"/>
    </row>
    <row r="532" spans="2:8" s="1" customFormat="1" ht="16.899999999999999" customHeight="1">
      <c r="B532" s="32"/>
      <c r="C532" s="208" t="s">
        <v>5158</v>
      </c>
      <c r="H532" s="32"/>
    </row>
    <row r="533" spans="2:8" s="1" customFormat="1" ht="16.899999999999999" customHeight="1">
      <c r="B533" s="32"/>
      <c r="C533" s="207" t="s">
        <v>2960</v>
      </c>
      <c r="D533" s="207" t="s">
        <v>2961</v>
      </c>
      <c r="E533" s="17" t="s">
        <v>597</v>
      </c>
      <c r="F533" s="158">
        <v>28.58</v>
      </c>
      <c r="H533" s="32"/>
    </row>
    <row r="534" spans="2:8" s="1" customFormat="1" ht="16.899999999999999" customHeight="1">
      <c r="B534" s="32"/>
      <c r="C534" s="207" t="s">
        <v>2966</v>
      </c>
      <c r="D534" s="207" t="s">
        <v>2967</v>
      </c>
      <c r="E534" s="17" t="s">
        <v>350</v>
      </c>
      <c r="F534" s="158">
        <v>301.03800000000001</v>
      </c>
      <c r="H534" s="32"/>
    </row>
    <row r="535" spans="2:8" s="1" customFormat="1" ht="16.899999999999999" customHeight="1">
      <c r="B535" s="32"/>
      <c r="C535" s="203" t="s">
        <v>212</v>
      </c>
      <c r="D535" s="204" t="s">
        <v>1</v>
      </c>
      <c r="E535" s="205" t="s">
        <v>1</v>
      </c>
      <c r="F535" s="206">
        <v>747.85799999999995</v>
      </c>
      <c r="H535" s="32"/>
    </row>
    <row r="536" spans="2:8" s="1" customFormat="1" ht="16.899999999999999" customHeight="1">
      <c r="B536" s="32"/>
      <c r="C536" s="207" t="s">
        <v>1</v>
      </c>
      <c r="D536" s="207" t="s">
        <v>1388</v>
      </c>
      <c r="E536" s="17" t="s">
        <v>1</v>
      </c>
      <c r="F536" s="158">
        <v>231.441</v>
      </c>
      <c r="H536" s="32"/>
    </row>
    <row r="537" spans="2:8" s="1" customFormat="1" ht="16.899999999999999" customHeight="1">
      <c r="B537" s="32"/>
      <c r="C537" s="207" t="s">
        <v>1</v>
      </c>
      <c r="D537" s="207" t="s">
        <v>1389</v>
      </c>
      <c r="E537" s="17" t="s">
        <v>1</v>
      </c>
      <c r="F537" s="158">
        <v>133.566</v>
      </c>
      <c r="H537" s="32"/>
    </row>
    <row r="538" spans="2:8" s="1" customFormat="1" ht="16.899999999999999" customHeight="1">
      <c r="B538" s="32"/>
      <c r="C538" s="207" t="s">
        <v>1</v>
      </c>
      <c r="D538" s="207" t="s">
        <v>1390</v>
      </c>
      <c r="E538" s="17" t="s">
        <v>1</v>
      </c>
      <c r="F538" s="158">
        <v>382.851</v>
      </c>
      <c r="H538" s="32"/>
    </row>
    <row r="539" spans="2:8" s="1" customFormat="1" ht="16.899999999999999" customHeight="1">
      <c r="B539" s="32"/>
      <c r="C539" s="207" t="s">
        <v>212</v>
      </c>
      <c r="D539" s="207" t="s">
        <v>365</v>
      </c>
      <c r="E539" s="17" t="s">
        <v>1</v>
      </c>
      <c r="F539" s="158">
        <v>747.85799999999995</v>
      </c>
      <c r="H539" s="32"/>
    </row>
    <row r="540" spans="2:8" s="1" customFormat="1" ht="16.899999999999999" customHeight="1">
      <c r="B540" s="32"/>
      <c r="C540" s="208" t="s">
        <v>5158</v>
      </c>
      <c r="H540" s="32"/>
    </row>
    <row r="541" spans="2:8" s="1" customFormat="1" ht="16.899999999999999" customHeight="1">
      <c r="B541" s="32"/>
      <c r="C541" s="207" t="s">
        <v>1385</v>
      </c>
      <c r="D541" s="207" t="s">
        <v>1386</v>
      </c>
      <c r="E541" s="17" t="s">
        <v>350</v>
      </c>
      <c r="F541" s="158">
        <v>747.85799999999995</v>
      </c>
      <c r="H541" s="32"/>
    </row>
    <row r="542" spans="2:8" s="1" customFormat="1" ht="22.5">
      <c r="B542" s="32"/>
      <c r="C542" s="207" t="s">
        <v>1392</v>
      </c>
      <c r="D542" s="207" t="s">
        <v>1393</v>
      </c>
      <c r="E542" s="17" t="s">
        <v>350</v>
      </c>
      <c r="F542" s="158">
        <v>747.85799999999995</v>
      </c>
      <c r="H542" s="32"/>
    </row>
    <row r="543" spans="2:8" s="1" customFormat="1" ht="22.5">
      <c r="B543" s="32"/>
      <c r="C543" s="207" t="s">
        <v>1396</v>
      </c>
      <c r="D543" s="207" t="s">
        <v>1397</v>
      </c>
      <c r="E543" s="17" t="s">
        <v>350</v>
      </c>
      <c r="F543" s="158">
        <v>2991.4319999999998</v>
      </c>
      <c r="H543" s="32"/>
    </row>
    <row r="544" spans="2:8" s="1" customFormat="1" ht="16.899999999999999" customHeight="1">
      <c r="B544" s="32"/>
      <c r="C544" s="203" t="s">
        <v>167</v>
      </c>
      <c r="D544" s="204" t="s">
        <v>1</v>
      </c>
      <c r="E544" s="205" t="s">
        <v>1</v>
      </c>
      <c r="F544" s="206">
        <v>1736.8979999999999</v>
      </c>
      <c r="H544" s="32"/>
    </row>
    <row r="545" spans="2:8" s="1" customFormat="1" ht="16.899999999999999" customHeight="1">
      <c r="B545" s="32"/>
      <c r="C545" s="207" t="s">
        <v>1</v>
      </c>
      <c r="D545" s="207" t="s">
        <v>3246</v>
      </c>
      <c r="E545" s="17" t="s">
        <v>1</v>
      </c>
      <c r="F545" s="158">
        <v>1650.308</v>
      </c>
      <c r="H545" s="32"/>
    </row>
    <row r="546" spans="2:8" s="1" customFormat="1" ht="16.899999999999999" customHeight="1">
      <c r="B546" s="32"/>
      <c r="C546" s="207" t="s">
        <v>1</v>
      </c>
      <c r="D546" s="207" t="s">
        <v>829</v>
      </c>
      <c r="E546" s="17" t="s">
        <v>1</v>
      </c>
      <c r="F546" s="158">
        <v>86.59</v>
      </c>
      <c r="H546" s="32"/>
    </row>
    <row r="547" spans="2:8" s="1" customFormat="1" ht="16.899999999999999" customHeight="1">
      <c r="B547" s="32"/>
      <c r="C547" s="207" t="s">
        <v>167</v>
      </c>
      <c r="D547" s="207" t="s">
        <v>365</v>
      </c>
      <c r="E547" s="17" t="s">
        <v>1</v>
      </c>
      <c r="F547" s="158">
        <v>1736.8979999999999</v>
      </c>
      <c r="H547" s="32"/>
    </row>
    <row r="548" spans="2:8" s="1" customFormat="1" ht="16.899999999999999" customHeight="1">
      <c r="B548" s="32"/>
      <c r="C548" s="208" t="s">
        <v>5158</v>
      </c>
      <c r="H548" s="32"/>
    </row>
    <row r="549" spans="2:8" s="1" customFormat="1" ht="16.899999999999999" customHeight="1">
      <c r="B549" s="32"/>
      <c r="C549" s="207" t="s">
        <v>3243</v>
      </c>
      <c r="D549" s="207" t="s">
        <v>3244</v>
      </c>
      <c r="E549" s="17" t="s">
        <v>350</v>
      </c>
      <c r="F549" s="158">
        <v>1736.8979999999999</v>
      </c>
      <c r="H549" s="32"/>
    </row>
    <row r="550" spans="2:8" s="1" customFormat="1" ht="22.5">
      <c r="B550" s="32"/>
      <c r="C550" s="207" t="s">
        <v>3248</v>
      </c>
      <c r="D550" s="207" t="s">
        <v>3249</v>
      </c>
      <c r="E550" s="17" t="s">
        <v>350</v>
      </c>
      <c r="F550" s="158">
        <v>1736.8979999999999</v>
      </c>
      <c r="H550" s="32"/>
    </row>
    <row r="551" spans="2:8" s="1" customFormat="1" ht="16.899999999999999" customHeight="1">
      <c r="B551" s="32"/>
      <c r="C551" s="203" t="s">
        <v>228</v>
      </c>
      <c r="D551" s="204" t="s">
        <v>1</v>
      </c>
      <c r="E551" s="205" t="s">
        <v>1</v>
      </c>
      <c r="F551" s="206">
        <v>184.54</v>
      </c>
      <c r="H551" s="32"/>
    </row>
    <row r="552" spans="2:8" s="1" customFormat="1" ht="16.899999999999999" customHeight="1">
      <c r="B552" s="32"/>
      <c r="C552" s="207" t="s">
        <v>1</v>
      </c>
      <c r="D552" s="207" t="s">
        <v>3154</v>
      </c>
      <c r="E552" s="17" t="s">
        <v>1</v>
      </c>
      <c r="F552" s="158">
        <v>4.8</v>
      </c>
      <c r="H552" s="32"/>
    </row>
    <row r="553" spans="2:8" s="1" customFormat="1" ht="16.899999999999999" customHeight="1">
      <c r="B553" s="32"/>
      <c r="C553" s="207" t="s">
        <v>1</v>
      </c>
      <c r="D553" s="207" t="s">
        <v>2057</v>
      </c>
      <c r="E553" s="17" t="s">
        <v>1</v>
      </c>
      <c r="F553" s="158">
        <v>50.771999999999998</v>
      </c>
      <c r="H553" s="32"/>
    </row>
    <row r="554" spans="2:8" s="1" customFormat="1" ht="16.899999999999999" customHeight="1">
      <c r="B554" s="32"/>
      <c r="C554" s="207" t="s">
        <v>1</v>
      </c>
      <c r="D554" s="207" t="s">
        <v>2058</v>
      </c>
      <c r="E554" s="17" t="s">
        <v>1</v>
      </c>
      <c r="F554" s="158">
        <v>0.72</v>
      </c>
      <c r="H554" s="32"/>
    </row>
    <row r="555" spans="2:8" s="1" customFormat="1" ht="16.899999999999999" customHeight="1">
      <c r="B555" s="32"/>
      <c r="C555" s="207" t="s">
        <v>1</v>
      </c>
      <c r="D555" s="207" t="s">
        <v>2059</v>
      </c>
      <c r="E555" s="17" t="s">
        <v>1</v>
      </c>
      <c r="F555" s="158">
        <v>14.067</v>
      </c>
      <c r="H555" s="32"/>
    </row>
    <row r="556" spans="2:8" s="1" customFormat="1" ht="16.899999999999999" customHeight="1">
      <c r="B556" s="32"/>
      <c r="C556" s="207" t="s">
        <v>1</v>
      </c>
      <c r="D556" s="207" t="s">
        <v>2060</v>
      </c>
      <c r="E556" s="17" t="s">
        <v>1</v>
      </c>
      <c r="F556" s="158">
        <v>13.321</v>
      </c>
      <c r="H556" s="32"/>
    </row>
    <row r="557" spans="2:8" s="1" customFormat="1" ht="16.899999999999999" customHeight="1">
      <c r="B557" s="32"/>
      <c r="C557" s="207" t="s">
        <v>1</v>
      </c>
      <c r="D557" s="207" t="s">
        <v>3155</v>
      </c>
      <c r="E557" s="17" t="s">
        <v>1</v>
      </c>
      <c r="F557" s="158">
        <v>2.85</v>
      </c>
      <c r="H557" s="32"/>
    </row>
    <row r="558" spans="2:8" s="1" customFormat="1" ht="16.899999999999999" customHeight="1">
      <c r="B558" s="32"/>
      <c r="C558" s="207" t="s">
        <v>1</v>
      </c>
      <c r="D558" s="207" t="s">
        <v>2061</v>
      </c>
      <c r="E558" s="17" t="s">
        <v>1</v>
      </c>
      <c r="F558" s="158">
        <v>7.7270000000000003</v>
      </c>
      <c r="H558" s="32"/>
    </row>
    <row r="559" spans="2:8" s="1" customFormat="1" ht="16.899999999999999" customHeight="1">
      <c r="B559" s="32"/>
      <c r="C559" s="207" t="s">
        <v>1</v>
      </c>
      <c r="D559" s="207" t="s">
        <v>3156</v>
      </c>
      <c r="E559" s="17" t="s">
        <v>1</v>
      </c>
      <c r="F559" s="158">
        <v>6.1749999999999998</v>
      </c>
      <c r="H559" s="32"/>
    </row>
    <row r="560" spans="2:8" s="1" customFormat="1" ht="16.899999999999999" customHeight="1">
      <c r="B560" s="32"/>
      <c r="C560" s="207" t="s">
        <v>1</v>
      </c>
      <c r="D560" s="207" t="s">
        <v>2062</v>
      </c>
      <c r="E560" s="17" t="s">
        <v>1</v>
      </c>
      <c r="F560" s="158">
        <v>17.227</v>
      </c>
      <c r="H560" s="32"/>
    </row>
    <row r="561" spans="2:8" s="1" customFormat="1" ht="16.899999999999999" customHeight="1">
      <c r="B561" s="32"/>
      <c r="C561" s="207" t="s">
        <v>1</v>
      </c>
      <c r="D561" s="207" t="s">
        <v>3157</v>
      </c>
      <c r="E561" s="17" t="s">
        <v>1</v>
      </c>
      <c r="F561" s="158">
        <v>6.1749999999999998</v>
      </c>
      <c r="H561" s="32"/>
    </row>
    <row r="562" spans="2:8" s="1" customFormat="1" ht="16.899999999999999" customHeight="1">
      <c r="B562" s="32"/>
      <c r="C562" s="207" t="s">
        <v>1</v>
      </c>
      <c r="D562" s="207" t="s">
        <v>2063</v>
      </c>
      <c r="E562" s="17" t="s">
        <v>1</v>
      </c>
      <c r="F562" s="158">
        <v>17.227</v>
      </c>
      <c r="H562" s="32"/>
    </row>
    <row r="563" spans="2:8" s="1" customFormat="1" ht="16.899999999999999" customHeight="1">
      <c r="B563" s="32"/>
      <c r="C563" s="207" t="s">
        <v>1</v>
      </c>
      <c r="D563" s="207" t="s">
        <v>3158</v>
      </c>
      <c r="E563" s="17" t="s">
        <v>1</v>
      </c>
      <c r="F563" s="158">
        <v>6.1749999999999998</v>
      </c>
      <c r="H563" s="32"/>
    </row>
    <row r="564" spans="2:8" s="1" customFormat="1" ht="16.899999999999999" customHeight="1">
      <c r="B564" s="32"/>
      <c r="C564" s="207" t="s">
        <v>1</v>
      </c>
      <c r="D564" s="207" t="s">
        <v>2064</v>
      </c>
      <c r="E564" s="17" t="s">
        <v>1</v>
      </c>
      <c r="F564" s="158">
        <v>7.7270000000000003</v>
      </c>
      <c r="H564" s="32"/>
    </row>
    <row r="565" spans="2:8" s="1" customFormat="1" ht="16.899999999999999" customHeight="1">
      <c r="B565" s="32"/>
      <c r="C565" s="207" t="s">
        <v>1</v>
      </c>
      <c r="D565" s="207" t="s">
        <v>3159</v>
      </c>
      <c r="E565" s="17" t="s">
        <v>1</v>
      </c>
      <c r="F565" s="158">
        <v>6.1749999999999998</v>
      </c>
      <c r="H565" s="32"/>
    </row>
    <row r="566" spans="2:8" s="1" customFormat="1" ht="16.899999999999999" customHeight="1">
      <c r="B566" s="32"/>
      <c r="C566" s="207" t="s">
        <v>1</v>
      </c>
      <c r="D566" s="207" t="s">
        <v>2065</v>
      </c>
      <c r="E566" s="17" t="s">
        <v>1</v>
      </c>
      <c r="F566" s="158">
        <v>17.227</v>
      </c>
      <c r="H566" s="32"/>
    </row>
    <row r="567" spans="2:8" s="1" customFormat="1" ht="16.899999999999999" customHeight="1">
      <c r="B567" s="32"/>
      <c r="C567" s="207" t="s">
        <v>1</v>
      </c>
      <c r="D567" s="207" t="s">
        <v>3160</v>
      </c>
      <c r="E567" s="17" t="s">
        <v>1</v>
      </c>
      <c r="F567" s="158">
        <v>6.1749999999999998</v>
      </c>
      <c r="H567" s="32"/>
    </row>
    <row r="568" spans="2:8" s="1" customFormat="1" ht="16.899999999999999" customHeight="1">
      <c r="B568" s="32"/>
      <c r="C568" s="207" t="s">
        <v>228</v>
      </c>
      <c r="D568" s="207" t="s">
        <v>365</v>
      </c>
      <c r="E568" s="17" t="s">
        <v>1</v>
      </c>
      <c r="F568" s="158">
        <v>184.54</v>
      </c>
      <c r="H568" s="32"/>
    </row>
    <row r="569" spans="2:8" s="1" customFormat="1" ht="16.899999999999999" customHeight="1">
      <c r="B569" s="32"/>
      <c r="C569" s="208" t="s">
        <v>5158</v>
      </c>
      <c r="H569" s="32"/>
    </row>
    <row r="570" spans="2:8" s="1" customFormat="1" ht="16.899999999999999" customHeight="1">
      <c r="B570" s="32"/>
      <c r="C570" s="207" t="s">
        <v>3151</v>
      </c>
      <c r="D570" s="207" t="s">
        <v>3152</v>
      </c>
      <c r="E570" s="17" t="s">
        <v>350</v>
      </c>
      <c r="F570" s="158">
        <v>184.54</v>
      </c>
      <c r="H570" s="32"/>
    </row>
    <row r="571" spans="2:8" s="1" customFormat="1" ht="16.899999999999999" customHeight="1">
      <c r="B571" s="32"/>
      <c r="C571" s="207" t="s">
        <v>3167</v>
      </c>
      <c r="D571" s="207" t="s">
        <v>3168</v>
      </c>
      <c r="E571" s="17" t="s">
        <v>350</v>
      </c>
      <c r="F571" s="158">
        <v>184.54</v>
      </c>
      <c r="H571" s="32"/>
    </row>
    <row r="572" spans="2:8" s="1" customFormat="1" ht="16.899999999999999" customHeight="1">
      <c r="B572" s="32"/>
      <c r="C572" s="207" t="s">
        <v>3162</v>
      </c>
      <c r="D572" s="207" t="s">
        <v>3163</v>
      </c>
      <c r="E572" s="17" t="s">
        <v>350</v>
      </c>
      <c r="F572" s="158">
        <v>188.23099999999999</v>
      </c>
      <c r="H572" s="32"/>
    </row>
    <row r="573" spans="2:8" s="1" customFormat="1" ht="16.899999999999999" customHeight="1">
      <c r="B573" s="32"/>
      <c r="C573" s="203" t="s">
        <v>288</v>
      </c>
      <c r="D573" s="204" t="s">
        <v>1</v>
      </c>
      <c r="E573" s="205" t="s">
        <v>1</v>
      </c>
      <c r="F573" s="206">
        <v>19.36</v>
      </c>
      <c r="H573" s="32"/>
    </row>
    <row r="574" spans="2:8" s="1" customFormat="1" ht="16.899999999999999" customHeight="1">
      <c r="B574" s="32"/>
      <c r="C574" s="207" t="s">
        <v>1</v>
      </c>
      <c r="D574" s="207" t="s">
        <v>2247</v>
      </c>
      <c r="E574" s="17" t="s">
        <v>1</v>
      </c>
      <c r="F574" s="158">
        <v>0</v>
      </c>
      <c r="H574" s="32"/>
    </row>
    <row r="575" spans="2:8" s="1" customFormat="1" ht="16.899999999999999" customHeight="1">
      <c r="B575" s="32"/>
      <c r="C575" s="207" t="s">
        <v>1</v>
      </c>
      <c r="D575" s="207" t="s">
        <v>2248</v>
      </c>
      <c r="E575" s="17" t="s">
        <v>1</v>
      </c>
      <c r="F575" s="158">
        <v>16.559999999999999</v>
      </c>
      <c r="H575" s="32"/>
    </row>
    <row r="576" spans="2:8" s="1" customFormat="1" ht="16.899999999999999" customHeight="1">
      <c r="B576" s="32"/>
      <c r="C576" s="207" t="s">
        <v>1</v>
      </c>
      <c r="D576" s="207" t="s">
        <v>2249</v>
      </c>
      <c r="E576" s="17" t="s">
        <v>1</v>
      </c>
      <c r="F576" s="158">
        <v>0</v>
      </c>
      <c r="H576" s="32"/>
    </row>
    <row r="577" spans="2:8" s="1" customFormat="1" ht="16.899999999999999" customHeight="1">
      <c r="B577" s="32"/>
      <c r="C577" s="207" t="s">
        <v>1</v>
      </c>
      <c r="D577" s="207" t="s">
        <v>2250</v>
      </c>
      <c r="E577" s="17" t="s">
        <v>1</v>
      </c>
      <c r="F577" s="158">
        <v>2.8</v>
      </c>
      <c r="H577" s="32"/>
    </row>
    <row r="578" spans="2:8" s="1" customFormat="1" ht="16.899999999999999" customHeight="1">
      <c r="B578" s="32"/>
      <c r="C578" s="207" t="s">
        <v>288</v>
      </c>
      <c r="D578" s="207" t="s">
        <v>365</v>
      </c>
      <c r="E578" s="17" t="s">
        <v>1</v>
      </c>
      <c r="F578" s="158">
        <v>19.36</v>
      </c>
      <c r="H578" s="32"/>
    </row>
    <row r="579" spans="2:8" s="1" customFormat="1" ht="16.899999999999999" customHeight="1">
      <c r="B579" s="32"/>
      <c r="C579" s="208" t="s">
        <v>5158</v>
      </c>
      <c r="H579" s="32"/>
    </row>
    <row r="580" spans="2:8" s="1" customFormat="1" ht="16.899999999999999" customHeight="1">
      <c r="B580" s="32"/>
      <c r="C580" s="207" t="s">
        <v>2244</v>
      </c>
      <c r="D580" s="207" t="s">
        <v>2245</v>
      </c>
      <c r="E580" s="17" t="s">
        <v>350</v>
      </c>
      <c r="F580" s="158">
        <v>19.36</v>
      </c>
      <c r="H580" s="32"/>
    </row>
    <row r="581" spans="2:8" s="1" customFormat="1" ht="22.5">
      <c r="B581" s="32"/>
      <c r="C581" s="207" t="s">
        <v>2257</v>
      </c>
      <c r="D581" s="207" t="s">
        <v>2258</v>
      </c>
      <c r="E581" s="17" t="s">
        <v>623</v>
      </c>
      <c r="F581" s="158">
        <v>19.36</v>
      </c>
      <c r="H581" s="32"/>
    </row>
    <row r="582" spans="2:8" s="1" customFormat="1" ht="16.899999999999999" customHeight="1">
      <c r="B582" s="32"/>
      <c r="C582" s="207" t="s">
        <v>2252</v>
      </c>
      <c r="D582" s="207" t="s">
        <v>2253</v>
      </c>
      <c r="E582" s="17" t="s">
        <v>460</v>
      </c>
      <c r="F582" s="158">
        <v>5.0000000000000001E-3</v>
      </c>
      <c r="H582" s="32"/>
    </row>
    <row r="583" spans="2:8" s="1" customFormat="1" ht="16.899999999999999" customHeight="1">
      <c r="B583" s="32"/>
      <c r="C583" s="207" t="s">
        <v>2261</v>
      </c>
      <c r="D583" s="207" t="s">
        <v>2262</v>
      </c>
      <c r="E583" s="17" t="s">
        <v>350</v>
      </c>
      <c r="F583" s="158">
        <v>19.36</v>
      </c>
      <c r="H583" s="32"/>
    </row>
    <row r="584" spans="2:8" s="1" customFormat="1" ht="16.899999999999999" customHeight="1">
      <c r="B584" s="32"/>
      <c r="C584" s="203" t="s">
        <v>236</v>
      </c>
      <c r="D584" s="204" t="s">
        <v>1</v>
      </c>
      <c r="E584" s="205" t="s">
        <v>1</v>
      </c>
      <c r="F584" s="206">
        <v>62.4</v>
      </c>
      <c r="H584" s="32"/>
    </row>
    <row r="585" spans="2:8" s="1" customFormat="1" ht="16.899999999999999" customHeight="1">
      <c r="B585" s="32"/>
      <c r="C585" s="207" t="s">
        <v>1</v>
      </c>
      <c r="D585" s="207" t="s">
        <v>3142</v>
      </c>
      <c r="E585" s="17" t="s">
        <v>1</v>
      </c>
      <c r="F585" s="158">
        <v>0</v>
      </c>
      <c r="H585" s="32"/>
    </row>
    <row r="586" spans="2:8" s="1" customFormat="1" ht="16.899999999999999" customHeight="1">
      <c r="B586" s="32"/>
      <c r="C586" s="207" t="s">
        <v>1</v>
      </c>
      <c r="D586" s="207" t="s">
        <v>3143</v>
      </c>
      <c r="E586" s="17" t="s">
        <v>1</v>
      </c>
      <c r="F586" s="158">
        <v>62.4</v>
      </c>
      <c r="H586" s="32"/>
    </row>
    <row r="587" spans="2:8" s="1" customFormat="1" ht="16.899999999999999" customHeight="1">
      <c r="B587" s="32"/>
      <c r="C587" s="207" t="s">
        <v>236</v>
      </c>
      <c r="D587" s="207" t="s">
        <v>358</v>
      </c>
      <c r="E587" s="17" t="s">
        <v>1</v>
      </c>
      <c r="F587" s="158">
        <v>62.4</v>
      </c>
      <c r="H587" s="32"/>
    </row>
    <row r="588" spans="2:8" s="1" customFormat="1" ht="16.899999999999999" customHeight="1">
      <c r="B588" s="32"/>
      <c r="C588" s="208" t="s">
        <v>5158</v>
      </c>
      <c r="H588" s="32"/>
    </row>
    <row r="589" spans="2:8" s="1" customFormat="1" ht="16.899999999999999" customHeight="1">
      <c r="B589" s="32"/>
      <c r="C589" s="207" t="s">
        <v>3139</v>
      </c>
      <c r="D589" s="207" t="s">
        <v>3140</v>
      </c>
      <c r="E589" s="17" t="s">
        <v>350</v>
      </c>
      <c r="F589" s="158">
        <v>62.4</v>
      </c>
      <c r="H589" s="32"/>
    </row>
    <row r="590" spans="2:8" s="1" customFormat="1" ht="16.899999999999999" customHeight="1">
      <c r="B590" s="32"/>
      <c r="C590" s="207" t="s">
        <v>1037</v>
      </c>
      <c r="D590" s="207" t="s">
        <v>1038</v>
      </c>
      <c r="E590" s="17" t="s">
        <v>350</v>
      </c>
      <c r="F590" s="158">
        <v>1342.74</v>
      </c>
      <c r="H590" s="32"/>
    </row>
    <row r="591" spans="2:8" s="1" customFormat="1" ht="22.5">
      <c r="B591" s="32"/>
      <c r="C591" s="207" t="s">
        <v>1232</v>
      </c>
      <c r="D591" s="207" t="s">
        <v>1233</v>
      </c>
      <c r="E591" s="17" t="s">
        <v>350</v>
      </c>
      <c r="F591" s="158">
        <v>106.65</v>
      </c>
      <c r="H591" s="32"/>
    </row>
    <row r="592" spans="2:8" s="1" customFormat="1" ht="22.5">
      <c r="B592" s="32"/>
      <c r="C592" s="207" t="s">
        <v>1269</v>
      </c>
      <c r="D592" s="207" t="s">
        <v>1270</v>
      </c>
      <c r="E592" s="17" t="s">
        <v>350</v>
      </c>
      <c r="F592" s="158">
        <v>500.83699999999999</v>
      </c>
      <c r="H592" s="32"/>
    </row>
    <row r="593" spans="2:8" s="1" customFormat="1" ht="16.899999999999999" customHeight="1">
      <c r="B593" s="32"/>
      <c r="C593" s="207" t="s">
        <v>1350</v>
      </c>
      <c r="D593" s="207" t="s">
        <v>1351</v>
      </c>
      <c r="E593" s="17" t="s">
        <v>350</v>
      </c>
      <c r="F593" s="158">
        <v>58.058999999999997</v>
      </c>
      <c r="H593" s="32"/>
    </row>
    <row r="594" spans="2:8" s="1" customFormat="1" ht="16.899999999999999" customHeight="1">
      <c r="B594" s="32"/>
      <c r="C594" s="207" t="s">
        <v>1373</v>
      </c>
      <c r="D594" s="207" t="s">
        <v>1374</v>
      </c>
      <c r="E594" s="17" t="s">
        <v>350</v>
      </c>
      <c r="F594" s="158">
        <v>671.37</v>
      </c>
      <c r="H594" s="32"/>
    </row>
    <row r="595" spans="2:8" s="1" customFormat="1" ht="16.899999999999999" customHeight="1">
      <c r="B595" s="32"/>
      <c r="C595" s="203" t="s">
        <v>258</v>
      </c>
      <c r="D595" s="204" t="s">
        <v>1</v>
      </c>
      <c r="E595" s="205" t="s">
        <v>1</v>
      </c>
      <c r="F595" s="206">
        <v>63.4</v>
      </c>
      <c r="H595" s="32"/>
    </row>
    <row r="596" spans="2:8" s="1" customFormat="1" ht="16.899999999999999" customHeight="1">
      <c r="B596" s="32"/>
      <c r="C596" s="207" t="s">
        <v>1</v>
      </c>
      <c r="D596" s="207" t="s">
        <v>2997</v>
      </c>
      <c r="E596" s="17" t="s">
        <v>1</v>
      </c>
      <c r="F596" s="158">
        <v>0</v>
      </c>
      <c r="H596" s="32"/>
    </row>
    <row r="597" spans="2:8" s="1" customFormat="1" ht="16.899999999999999" customHeight="1">
      <c r="B597" s="32"/>
      <c r="C597" s="207" t="s">
        <v>1</v>
      </c>
      <c r="D597" s="207" t="s">
        <v>2998</v>
      </c>
      <c r="E597" s="17" t="s">
        <v>1</v>
      </c>
      <c r="F597" s="158">
        <v>7.45</v>
      </c>
      <c r="H597" s="32"/>
    </row>
    <row r="598" spans="2:8" s="1" customFormat="1" ht="16.899999999999999" customHeight="1">
      <c r="B598" s="32"/>
      <c r="C598" s="207" t="s">
        <v>1</v>
      </c>
      <c r="D598" s="207" t="s">
        <v>1621</v>
      </c>
      <c r="E598" s="17" t="s">
        <v>1</v>
      </c>
      <c r="F598" s="158">
        <v>7.45</v>
      </c>
      <c r="H598" s="32"/>
    </row>
    <row r="599" spans="2:8" s="1" customFormat="1" ht="16.899999999999999" customHeight="1">
      <c r="B599" s="32"/>
      <c r="C599" s="207" t="s">
        <v>1</v>
      </c>
      <c r="D599" s="207" t="s">
        <v>1622</v>
      </c>
      <c r="E599" s="17" t="s">
        <v>1</v>
      </c>
      <c r="F599" s="158">
        <v>7.45</v>
      </c>
      <c r="H599" s="32"/>
    </row>
    <row r="600" spans="2:8" s="1" customFormat="1" ht="16.899999999999999" customHeight="1">
      <c r="B600" s="32"/>
      <c r="C600" s="207" t="s">
        <v>1</v>
      </c>
      <c r="D600" s="207" t="s">
        <v>2999</v>
      </c>
      <c r="E600" s="17" t="s">
        <v>1</v>
      </c>
      <c r="F600" s="158">
        <v>7.45</v>
      </c>
      <c r="H600" s="32"/>
    </row>
    <row r="601" spans="2:8" s="1" customFormat="1" ht="16.899999999999999" customHeight="1">
      <c r="B601" s="32"/>
      <c r="C601" s="207" t="s">
        <v>1</v>
      </c>
      <c r="D601" s="207" t="s">
        <v>3000</v>
      </c>
      <c r="E601" s="17" t="s">
        <v>1</v>
      </c>
      <c r="F601" s="158">
        <v>3.1</v>
      </c>
      <c r="H601" s="32"/>
    </row>
    <row r="602" spans="2:8" s="1" customFormat="1" ht="16.899999999999999" customHeight="1">
      <c r="B602" s="32"/>
      <c r="C602" s="207" t="s">
        <v>1</v>
      </c>
      <c r="D602" s="207" t="s">
        <v>3001</v>
      </c>
      <c r="E602" s="17" t="s">
        <v>1</v>
      </c>
      <c r="F602" s="158">
        <v>4.3499999999999996</v>
      </c>
      <c r="H602" s="32"/>
    </row>
    <row r="603" spans="2:8" s="1" customFormat="1" ht="16.899999999999999" customHeight="1">
      <c r="B603" s="32"/>
      <c r="C603" s="207" t="s">
        <v>1</v>
      </c>
      <c r="D603" s="207" t="s">
        <v>1625</v>
      </c>
      <c r="E603" s="17" t="s">
        <v>1</v>
      </c>
      <c r="F603" s="158">
        <v>7.45</v>
      </c>
      <c r="H603" s="32"/>
    </row>
    <row r="604" spans="2:8" s="1" customFormat="1" ht="16.899999999999999" customHeight="1">
      <c r="B604" s="32"/>
      <c r="C604" s="207" t="s">
        <v>1</v>
      </c>
      <c r="D604" s="207" t="s">
        <v>3002</v>
      </c>
      <c r="E604" s="17" t="s">
        <v>1</v>
      </c>
      <c r="F604" s="158">
        <v>6.9</v>
      </c>
      <c r="H604" s="32"/>
    </row>
    <row r="605" spans="2:8" s="1" customFormat="1" ht="16.899999999999999" customHeight="1">
      <c r="B605" s="32"/>
      <c r="C605" s="207" t="s">
        <v>1</v>
      </c>
      <c r="D605" s="207" t="s">
        <v>3003</v>
      </c>
      <c r="E605" s="17" t="s">
        <v>1</v>
      </c>
      <c r="F605" s="158">
        <v>4.3499999999999996</v>
      </c>
      <c r="H605" s="32"/>
    </row>
    <row r="606" spans="2:8" s="1" customFormat="1" ht="16.899999999999999" customHeight="1">
      <c r="B606" s="32"/>
      <c r="C606" s="207" t="s">
        <v>1</v>
      </c>
      <c r="D606" s="207" t="s">
        <v>1625</v>
      </c>
      <c r="E606" s="17" t="s">
        <v>1</v>
      </c>
      <c r="F606" s="158">
        <v>7.45</v>
      </c>
      <c r="H606" s="32"/>
    </row>
    <row r="607" spans="2:8" s="1" customFormat="1" ht="16.899999999999999" customHeight="1">
      <c r="B607" s="32"/>
      <c r="C607" s="207" t="s">
        <v>258</v>
      </c>
      <c r="D607" s="207" t="s">
        <v>358</v>
      </c>
      <c r="E607" s="17" t="s">
        <v>1</v>
      </c>
      <c r="F607" s="158">
        <v>63.4</v>
      </c>
      <c r="H607" s="32"/>
    </row>
    <row r="608" spans="2:8" s="1" customFormat="1" ht="16.899999999999999" customHeight="1">
      <c r="B608" s="32"/>
      <c r="C608" s="208" t="s">
        <v>5158</v>
      </c>
      <c r="H608" s="32"/>
    </row>
    <row r="609" spans="2:8" s="1" customFormat="1" ht="22.5">
      <c r="B609" s="32"/>
      <c r="C609" s="207" t="s">
        <v>2980</v>
      </c>
      <c r="D609" s="207" t="s">
        <v>2981</v>
      </c>
      <c r="E609" s="17" t="s">
        <v>350</v>
      </c>
      <c r="F609" s="158">
        <v>339.637</v>
      </c>
      <c r="H609" s="32"/>
    </row>
    <row r="610" spans="2:8" s="1" customFormat="1" ht="16.899999999999999" customHeight="1">
      <c r="B610" s="32"/>
      <c r="C610" s="207" t="s">
        <v>1037</v>
      </c>
      <c r="D610" s="207" t="s">
        <v>1038</v>
      </c>
      <c r="E610" s="17" t="s">
        <v>350</v>
      </c>
      <c r="F610" s="158">
        <v>1342.74</v>
      </c>
      <c r="H610" s="32"/>
    </row>
    <row r="611" spans="2:8" s="1" customFormat="1" ht="33.75">
      <c r="B611" s="32"/>
      <c r="C611" s="207" t="s">
        <v>1244</v>
      </c>
      <c r="D611" s="207" t="s">
        <v>1245</v>
      </c>
      <c r="E611" s="17" t="s">
        <v>350</v>
      </c>
      <c r="F611" s="158">
        <v>63.4</v>
      </c>
      <c r="H611" s="32"/>
    </row>
    <row r="612" spans="2:8" s="1" customFormat="1" ht="16.899999999999999" customHeight="1">
      <c r="B612" s="32"/>
      <c r="C612" s="207" t="s">
        <v>1256</v>
      </c>
      <c r="D612" s="207" t="s">
        <v>1257</v>
      </c>
      <c r="E612" s="17" t="s">
        <v>350</v>
      </c>
      <c r="F612" s="158">
        <v>93.5</v>
      </c>
      <c r="H612" s="32"/>
    </row>
    <row r="613" spans="2:8" s="1" customFormat="1" ht="45">
      <c r="B613" s="32"/>
      <c r="C613" s="207" t="s">
        <v>2048</v>
      </c>
      <c r="D613" s="207" t="s">
        <v>2049</v>
      </c>
      <c r="E613" s="17" t="s">
        <v>350</v>
      </c>
      <c r="F613" s="158">
        <v>171.90700000000001</v>
      </c>
      <c r="H613" s="32"/>
    </row>
    <row r="614" spans="2:8" s="1" customFormat="1" ht="16.899999999999999" customHeight="1">
      <c r="B614" s="32"/>
      <c r="C614" s="207" t="s">
        <v>2298</v>
      </c>
      <c r="D614" s="207" t="s">
        <v>2299</v>
      </c>
      <c r="E614" s="17" t="s">
        <v>350</v>
      </c>
      <c r="F614" s="158">
        <v>135.19999999999999</v>
      </c>
      <c r="H614" s="32"/>
    </row>
    <row r="615" spans="2:8" s="1" customFormat="1" ht="16.899999999999999" customHeight="1">
      <c r="B615" s="32"/>
      <c r="C615" s="207" t="s">
        <v>1350</v>
      </c>
      <c r="D615" s="207" t="s">
        <v>1351</v>
      </c>
      <c r="E615" s="17" t="s">
        <v>350</v>
      </c>
      <c r="F615" s="158">
        <v>58.058999999999997</v>
      </c>
      <c r="H615" s="32"/>
    </row>
    <row r="616" spans="2:8" s="1" customFormat="1" ht="16.899999999999999" customHeight="1">
      <c r="B616" s="32"/>
      <c r="C616" s="207" t="s">
        <v>1373</v>
      </c>
      <c r="D616" s="207" t="s">
        <v>1374</v>
      </c>
      <c r="E616" s="17" t="s">
        <v>350</v>
      </c>
      <c r="F616" s="158">
        <v>671.37</v>
      </c>
      <c r="H616" s="32"/>
    </row>
    <row r="617" spans="2:8" s="1" customFormat="1" ht="16.899999999999999" customHeight="1">
      <c r="B617" s="32"/>
      <c r="C617" s="207" t="s">
        <v>2303</v>
      </c>
      <c r="D617" s="207" t="s">
        <v>2304</v>
      </c>
      <c r="E617" s="17" t="s">
        <v>350</v>
      </c>
      <c r="F617" s="158">
        <v>137.904</v>
      </c>
      <c r="H617" s="32"/>
    </row>
    <row r="618" spans="2:8" s="1" customFormat="1" ht="22.5">
      <c r="B618" s="32"/>
      <c r="C618" s="207" t="s">
        <v>3012</v>
      </c>
      <c r="D618" s="207" t="s">
        <v>3013</v>
      </c>
      <c r="E618" s="17" t="s">
        <v>350</v>
      </c>
      <c r="F618" s="158">
        <v>119.76300000000001</v>
      </c>
      <c r="H618" s="32"/>
    </row>
    <row r="619" spans="2:8" s="1" customFormat="1" ht="16.899999999999999" customHeight="1">
      <c r="B619" s="32"/>
      <c r="C619" s="203" t="s">
        <v>244</v>
      </c>
      <c r="D619" s="204" t="s">
        <v>1</v>
      </c>
      <c r="E619" s="205" t="s">
        <v>1</v>
      </c>
      <c r="F619" s="206">
        <v>290.25</v>
      </c>
      <c r="H619" s="32"/>
    </row>
    <row r="620" spans="2:8" s="1" customFormat="1" ht="16.899999999999999" customHeight="1">
      <c r="B620" s="32"/>
      <c r="C620" s="207" t="s">
        <v>1</v>
      </c>
      <c r="D620" s="207" t="s">
        <v>3123</v>
      </c>
      <c r="E620" s="17" t="s">
        <v>1</v>
      </c>
      <c r="F620" s="158">
        <v>0</v>
      </c>
      <c r="H620" s="32"/>
    </row>
    <row r="621" spans="2:8" s="1" customFormat="1" ht="16.899999999999999" customHeight="1">
      <c r="B621" s="32"/>
      <c r="C621" s="207" t="s">
        <v>1</v>
      </c>
      <c r="D621" s="207" t="s">
        <v>1817</v>
      </c>
      <c r="E621" s="17" t="s">
        <v>1</v>
      </c>
      <c r="F621" s="158">
        <v>8.85</v>
      </c>
      <c r="H621" s="32"/>
    </row>
    <row r="622" spans="2:8" s="1" customFormat="1" ht="16.899999999999999" customHeight="1">
      <c r="B622" s="32"/>
      <c r="C622" s="207" t="s">
        <v>1</v>
      </c>
      <c r="D622" s="207" t="s">
        <v>1819</v>
      </c>
      <c r="E622" s="17" t="s">
        <v>1</v>
      </c>
      <c r="F622" s="158">
        <v>16.149999999999999</v>
      </c>
      <c r="H622" s="32"/>
    </row>
    <row r="623" spans="2:8" s="1" customFormat="1" ht="16.899999999999999" customHeight="1">
      <c r="B623" s="32"/>
      <c r="C623" s="207" t="s">
        <v>1</v>
      </c>
      <c r="D623" s="207" t="s">
        <v>1820</v>
      </c>
      <c r="E623" s="17" t="s">
        <v>1</v>
      </c>
      <c r="F623" s="158">
        <v>11.75</v>
      </c>
      <c r="H623" s="32"/>
    </row>
    <row r="624" spans="2:8" s="1" customFormat="1" ht="16.899999999999999" customHeight="1">
      <c r="B624" s="32"/>
      <c r="C624" s="207" t="s">
        <v>1</v>
      </c>
      <c r="D624" s="207" t="s">
        <v>1823</v>
      </c>
      <c r="E624" s="17" t="s">
        <v>1</v>
      </c>
      <c r="F624" s="158">
        <v>16.3</v>
      </c>
      <c r="H624" s="32"/>
    </row>
    <row r="625" spans="2:8" s="1" customFormat="1" ht="16.899999999999999" customHeight="1">
      <c r="B625" s="32"/>
      <c r="C625" s="207" t="s">
        <v>1</v>
      </c>
      <c r="D625" s="207" t="s">
        <v>1827</v>
      </c>
      <c r="E625" s="17" t="s">
        <v>1</v>
      </c>
      <c r="F625" s="158">
        <v>12.7</v>
      </c>
      <c r="H625" s="32"/>
    </row>
    <row r="626" spans="2:8" s="1" customFormat="1" ht="16.899999999999999" customHeight="1">
      <c r="B626" s="32"/>
      <c r="C626" s="207" t="s">
        <v>1</v>
      </c>
      <c r="D626" s="207" t="s">
        <v>1830</v>
      </c>
      <c r="E626" s="17" t="s">
        <v>1</v>
      </c>
      <c r="F626" s="158">
        <v>15.85</v>
      </c>
      <c r="H626" s="32"/>
    </row>
    <row r="627" spans="2:8" s="1" customFormat="1" ht="16.899999999999999" customHeight="1">
      <c r="B627" s="32"/>
      <c r="C627" s="207" t="s">
        <v>1</v>
      </c>
      <c r="D627" s="207" t="s">
        <v>3124</v>
      </c>
      <c r="E627" s="17" t="s">
        <v>1</v>
      </c>
      <c r="F627" s="158">
        <v>19.899999999999999</v>
      </c>
      <c r="H627" s="32"/>
    </row>
    <row r="628" spans="2:8" s="1" customFormat="1" ht="16.899999999999999" customHeight="1">
      <c r="B628" s="32"/>
      <c r="C628" s="207" t="s">
        <v>1</v>
      </c>
      <c r="D628" s="207" t="s">
        <v>1832</v>
      </c>
      <c r="E628" s="17" t="s">
        <v>1</v>
      </c>
      <c r="F628" s="158">
        <v>10.85</v>
      </c>
      <c r="H628" s="32"/>
    </row>
    <row r="629" spans="2:8" s="1" customFormat="1" ht="16.899999999999999" customHeight="1">
      <c r="B629" s="32"/>
      <c r="C629" s="207" t="s">
        <v>1</v>
      </c>
      <c r="D629" s="207" t="s">
        <v>1833</v>
      </c>
      <c r="E629" s="17" t="s">
        <v>1</v>
      </c>
      <c r="F629" s="158">
        <v>12.7</v>
      </c>
      <c r="H629" s="32"/>
    </row>
    <row r="630" spans="2:8" s="1" customFormat="1" ht="16.899999999999999" customHeight="1">
      <c r="B630" s="32"/>
      <c r="C630" s="207" t="s">
        <v>1</v>
      </c>
      <c r="D630" s="207" t="s">
        <v>1836</v>
      </c>
      <c r="E630" s="17" t="s">
        <v>1</v>
      </c>
      <c r="F630" s="158">
        <v>15.85</v>
      </c>
      <c r="H630" s="32"/>
    </row>
    <row r="631" spans="2:8" s="1" customFormat="1" ht="16.899999999999999" customHeight="1">
      <c r="B631" s="32"/>
      <c r="C631" s="207" t="s">
        <v>1</v>
      </c>
      <c r="D631" s="207" t="s">
        <v>3125</v>
      </c>
      <c r="E631" s="17" t="s">
        <v>1</v>
      </c>
      <c r="F631" s="158">
        <v>10.85</v>
      </c>
      <c r="H631" s="32"/>
    </row>
    <row r="632" spans="2:8" s="1" customFormat="1" ht="16.899999999999999" customHeight="1">
      <c r="B632" s="32"/>
      <c r="C632" s="207" t="s">
        <v>1</v>
      </c>
      <c r="D632" s="207" t="s">
        <v>1838</v>
      </c>
      <c r="E632" s="17" t="s">
        <v>1</v>
      </c>
      <c r="F632" s="158">
        <v>19.899999999999999</v>
      </c>
      <c r="H632" s="32"/>
    </row>
    <row r="633" spans="2:8" s="1" customFormat="1" ht="16.899999999999999" customHeight="1">
      <c r="B633" s="32"/>
      <c r="C633" s="207" t="s">
        <v>1</v>
      </c>
      <c r="D633" s="207" t="s">
        <v>1841</v>
      </c>
      <c r="E633" s="17" t="s">
        <v>1</v>
      </c>
      <c r="F633" s="158">
        <v>12.7</v>
      </c>
      <c r="H633" s="32"/>
    </row>
    <row r="634" spans="2:8" s="1" customFormat="1" ht="16.899999999999999" customHeight="1">
      <c r="B634" s="32"/>
      <c r="C634" s="207" t="s">
        <v>1</v>
      </c>
      <c r="D634" s="207" t="s">
        <v>1844</v>
      </c>
      <c r="E634" s="17" t="s">
        <v>1</v>
      </c>
      <c r="F634" s="158">
        <v>15.85</v>
      </c>
      <c r="H634" s="32"/>
    </row>
    <row r="635" spans="2:8" s="1" customFormat="1" ht="16.899999999999999" customHeight="1">
      <c r="B635" s="32"/>
      <c r="C635" s="207" t="s">
        <v>1</v>
      </c>
      <c r="D635" s="207" t="s">
        <v>3126</v>
      </c>
      <c r="E635" s="17" t="s">
        <v>1</v>
      </c>
      <c r="F635" s="158">
        <v>19.899999999999999</v>
      </c>
      <c r="H635" s="32"/>
    </row>
    <row r="636" spans="2:8" s="1" customFormat="1" ht="16.899999999999999" customHeight="1">
      <c r="B636" s="32"/>
      <c r="C636" s="207" t="s">
        <v>1</v>
      </c>
      <c r="D636" s="207" t="s">
        <v>1846</v>
      </c>
      <c r="E636" s="17" t="s">
        <v>1</v>
      </c>
      <c r="F636" s="158">
        <v>10.85</v>
      </c>
      <c r="H636" s="32"/>
    </row>
    <row r="637" spans="2:8" s="1" customFormat="1" ht="16.899999999999999" customHeight="1">
      <c r="B637" s="32"/>
      <c r="C637" s="207" t="s">
        <v>1</v>
      </c>
      <c r="D637" s="207" t="s">
        <v>1847</v>
      </c>
      <c r="E637" s="17" t="s">
        <v>1</v>
      </c>
      <c r="F637" s="158">
        <v>12.7</v>
      </c>
      <c r="H637" s="32"/>
    </row>
    <row r="638" spans="2:8" s="1" customFormat="1" ht="16.899999999999999" customHeight="1">
      <c r="B638" s="32"/>
      <c r="C638" s="207" t="s">
        <v>1</v>
      </c>
      <c r="D638" s="207" t="s">
        <v>1850</v>
      </c>
      <c r="E638" s="17" t="s">
        <v>1</v>
      </c>
      <c r="F638" s="158">
        <v>15.85</v>
      </c>
      <c r="H638" s="32"/>
    </row>
    <row r="639" spans="2:8" s="1" customFormat="1" ht="16.899999999999999" customHeight="1">
      <c r="B639" s="32"/>
      <c r="C639" s="207" t="s">
        <v>1</v>
      </c>
      <c r="D639" s="207" t="s">
        <v>1851</v>
      </c>
      <c r="E639" s="17" t="s">
        <v>1</v>
      </c>
      <c r="F639" s="158">
        <v>10.85</v>
      </c>
      <c r="H639" s="32"/>
    </row>
    <row r="640" spans="2:8" s="1" customFormat="1" ht="16.899999999999999" customHeight="1">
      <c r="B640" s="32"/>
      <c r="C640" s="207" t="s">
        <v>1</v>
      </c>
      <c r="D640" s="207" t="s">
        <v>1852</v>
      </c>
      <c r="E640" s="17" t="s">
        <v>1</v>
      </c>
      <c r="F640" s="158">
        <v>19.899999999999999</v>
      </c>
      <c r="H640" s="32"/>
    </row>
    <row r="641" spans="2:8" s="1" customFormat="1" ht="16.899999999999999" customHeight="1">
      <c r="B641" s="32"/>
      <c r="C641" s="207" t="s">
        <v>244</v>
      </c>
      <c r="D641" s="207" t="s">
        <v>365</v>
      </c>
      <c r="E641" s="17" t="s">
        <v>1</v>
      </c>
      <c r="F641" s="158">
        <v>290.25</v>
      </c>
      <c r="H641" s="32"/>
    </row>
    <row r="642" spans="2:8" s="1" customFormat="1" ht="16.899999999999999" customHeight="1">
      <c r="B642" s="32"/>
      <c r="C642" s="208" t="s">
        <v>5158</v>
      </c>
      <c r="H642" s="32"/>
    </row>
    <row r="643" spans="2:8" s="1" customFormat="1" ht="16.899999999999999" customHeight="1">
      <c r="B643" s="32"/>
      <c r="C643" s="207" t="s">
        <v>3120</v>
      </c>
      <c r="D643" s="207" t="s">
        <v>3121</v>
      </c>
      <c r="E643" s="17" t="s">
        <v>350</v>
      </c>
      <c r="F643" s="158">
        <v>290.25</v>
      </c>
      <c r="H643" s="32"/>
    </row>
    <row r="644" spans="2:8" s="1" customFormat="1" ht="16.899999999999999" customHeight="1">
      <c r="B644" s="32"/>
      <c r="C644" s="207" t="s">
        <v>1037</v>
      </c>
      <c r="D644" s="207" t="s">
        <v>1038</v>
      </c>
      <c r="E644" s="17" t="s">
        <v>350</v>
      </c>
      <c r="F644" s="158">
        <v>1342.74</v>
      </c>
      <c r="H644" s="32"/>
    </row>
    <row r="645" spans="2:8" s="1" customFormat="1" ht="22.5">
      <c r="B645" s="32"/>
      <c r="C645" s="207" t="s">
        <v>1269</v>
      </c>
      <c r="D645" s="207" t="s">
        <v>1270</v>
      </c>
      <c r="E645" s="17" t="s">
        <v>350</v>
      </c>
      <c r="F645" s="158">
        <v>500.83699999999999</v>
      </c>
      <c r="H645" s="32"/>
    </row>
    <row r="646" spans="2:8" s="1" customFormat="1" ht="16.899999999999999" customHeight="1">
      <c r="B646" s="32"/>
      <c r="C646" s="207" t="s">
        <v>1373</v>
      </c>
      <c r="D646" s="207" t="s">
        <v>1374</v>
      </c>
      <c r="E646" s="17" t="s">
        <v>350</v>
      </c>
      <c r="F646" s="158">
        <v>671.37</v>
      </c>
      <c r="H646" s="32"/>
    </row>
    <row r="647" spans="2:8" s="1" customFormat="1" ht="16.899999999999999" customHeight="1">
      <c r="B647" s="32"/>
      <c r="C647" s="207" t="s">
        <v>3128</v>
      </c>
      <c r="D647" s="207" t="s">
        <v>3129</v>
      </c>
      <c r="E647" s="17" t="s">
        <v>350</v>
      </c>
      <c r="F647" s="158">
        <v>298.95800000000003</v>
      </c>
      <c r="H647" s="32"/>
    </row>
    <row r="648" spans="2:8" s="1" customFormat="1" ht="16.899999999999999" customHeight="1">
      <c r="B648" s="32"/>
      <c r="C648" s="203" t="s">
        <v>260</v>
      </c>
      <c r="D648" s="204" t="s">
        <v>1</v>
      </c>
      <c r="E648" s="205" t="s">
        <v>1</v>
      </c>
      <c r="F648" s="206">
        <v>3.2</v>
      </c>
      <c r="H648" s="32"/>
    </row>
    <row r="649" spans="2:8" s="1" customFormat="1" ht="16.899999999999999" customHeight="1">
      <c r="B649" s="32"/>
      <c r="C649" s="207" t="s">
        <v>1</v>
      </c>
      <c r="D649" s="207" t="s">
        <v>3004</v>
      </c>
      <c r="E649" s="17" t="s">
        <v>1</v>
      </c>
      <c r="F649" s="158">
        <v>0</v>
      </c>
      <c r="H649" s="32"/>
    </row>
    <row r="650" spans="2:8" s="1" customFormat="1" ht="16.899999999999999" customHeight="1">
      <c r="B650" s="32"/>
      <c r="C650" s="207" t="s">
        <v>1</v>
      </c>
      <c r="D650" s="207" t="s">
        <v>1815</v>
      </c>
      <c r="E650" s="17" t="s">
        <v>1</v>
      </c>
      <c r="F650" s="158">
        <v>3.2</v>
      </c>
      <c r="H650" s="32"/>
    </row>
    <row r="651" spans="2:8" s="1" customFormat="1" ht="16.899999999999999" customHeight="1">
      <c r="B651" s="32"/>
      <c r="C651" s="207" t="s">
        <v>260</v>
      </c>
      <c r="D651" s="207" t="s">
        <v>358</v>
      </c>
      <c r="E651" s="17" t="s">
        <v>1</v>
      </c>
      <c r="F651" s="158">
        <v>3.2</v>
      </c>
      <c r="H651" s="32"/>
    </row>
    <row r="652" spans="2:8" s="1" customFormat="1" ht="16.899999999999999" customHeight="1">
      <c r="B652" s="32"/>
      <c r="C652" s="208" t="s">
        <v>5158</v>
      </c>
      <c r="H652" s="32"/>
    </row>
    <row r="653" spans="2:8" s="1" customFormat="1" ht="22.5">
      <c r="B653" s="32"/>
      <c r="C653" s="207" t="s">
        <v>2980</v>
      </c>
      <c r="D653" s="207" t="s">
        <v>2981</v>
      </c>
      <c r="E653" s="17" t="s">
        <v>350</v>
      </c>
      <c r="F653" s="158">
        <v>339.637</v>
      </c>
      <c r="H653" s="32"/>
    </row>
    <row r="654" spans="2:8" s="1" customFormat="1" ht="16.899999999999999" customHeight="1">
      <c r="B654" s="32"/>
      <c r="C654" s="207" t="s">
        <v>1037</v>
      </c>
      <c r="D654" s="207" t="s">
        <v>1038</v>
      </c>
      <c r="E654" s="17" t="s">
        <v>350</v>
      </c>
      <c r="F654" s="158">
        <v>1342.74</v>
      </c>
      <c r="H654" s="32"/>
    </row>
    <row r="655" spans="2:8" s="1" customFormat="1" ht="16.899999999999999" customHeight="1">
      <c r="B655" s="32"/>
      <c r="C655" s="207" t="s">
        <v>1248</v>
      </c>
      <c r="D655" s="207" t="s">
        <v>1249</v>
      </c>
      <c r="E655" s="17" t="s">
        <v>350</v>
      </c>
      <c r="F655" s="158">
        <v>3.2</v>
      </c>
      <c r="H655" s="32"/>
    </row>
    <row r="656" spans="2:8" s="1" customFormat="1" ht="45">
      <c r="B656" s="32"/>
      <c r="C656" s="207" t="s">
        <v>2048</v>
      </c>
      <c r="D656" s="207" t="s">
        <v>2049</v>
      </c>
      <c r="E656" s="17" t="s">
        <v>350</v>
      </c>
      <c r="F656" s="158">
        <v>171.90700000000001</v>
      </c>
      <c r="H656" s="32"/>
    </row>
    <row r="657" spans="2:8" s="1" customFormat="1" ht="16.899999999999999" customHeight="1">
      <c r="B657" s="32"/>
      <c r="C657" s="207" t="s">
        <v>1373</v>
      </c>
      <c r="D657" s="207" t="s">
        <v>1374</v>
      </c>
      <c r="E657" s="17" t="s">
        <v>350</v>
      </c>
      <c r="F657" s="158">
        <v>671.37</v>
      </c>
      <c r="H657" s="32"/>
    </row>
    <row r="658" spans="2:8" s="1" customFormat="1" ht="16.899999999999999" customHeight="1">
      <c r="B658" s="32"/>
      <c r="C658" s="207" t="s">
        <v>3017</v>
      </c>
      <c r="D658" s="207" t="s">
        <v>3018</v>
      </c>
      <c r="E658" s="17" t="s">
        <v>350</v>
      </c>
      <c r="F658" s="158">
        <v>59.02</v>
      </c>
      <c r="H658" s="32"/>
    </row>
    <row r="659" spans="2:8" s="1" customFormat="1" ht="16.899999999999999" customHeight="1">
      <c r="B659" s="32"/>
      <c r="C659" s="203" t="s">
        <v>238</v>
      </c>
      <c r="D659" s="204" t="s">
        <v>1</v>
      </c>
      <c r="E659" s="205" t="s">
        <v>1</v>
      </c>
      <c r="F659" s="206">
        <v>20.8</v>
      </c>
      <c r="H659" s="32"/>
    </row>
    <row r="660" spans="2:8" s="1" customFormat="1" ht="16.899999999999999" customHeight="1">
      <c r="B660" s="32"/>
      <c r="C660" s="207" t="s">
        <v>1</v>
      </c>
      <c r="D660" s="207" t="s">
        <v>2983</v>
      </c>
      <c r="E660" s="17" t="s">
        <v>1</v>
      </c>
      <c r="F660" s="158">
        <v>0</v>
      </c>
      <c r="H660" s="32"/>
    </row>
    <row r="661" spans="2:8" s="1" customFormat="1" ht="16.899999999999999" customHeight="1">
      <c r="B661" s="32"/>
      <c r="C661" s="207" t="s">
        <v>1</v>
      </c>
      <c r="D661" s="207" t="s">
        <v>2984</v>
      </c>
      <c r="E661" s="17" t="s">
        <v>1</v>
      </c>
      <c r="F661" s="158">
        <v>20.8</v>
      </c>
      <c r="H661" s="32"/>
    </row>
    <row r="662" spans="2:8" s="1" customFormat="1" ht="16.899999999999999" customHeight="1">
      <c r="B662" s="32"/>
      <c r="C662" s="207" t="s">
        <v>238</v>
      </c>
      <c r="D662" s="207" t="s">
        <v>358</v>
      </c>
      <c r="E662" s="17" t="s">
        <v>1</v>
      </c>
      <c r="F662" s="158">
        <v>20.8</v>
      </c>
      <c r="H662" s="32"/>
    </row>
    <row r="663" spans="2:8" s="1" customFormat="1" ht="16.899999999999999" customHeight="1">
      <c r="B663" s="32"/>
      <c r="C663" s="208" t="s">
        <v>5158</v>
      </c>
      <c r="H663" s="32"/>
    </row>
    <row r="664" spans="2:8" s="1" customFormat="1" ht="22.5">
      <c r="B664" s="32"/>
      <c r="C664" s="207" t="s">
        <v>2980</v>
      </c>
      <c r="D664" s="207" t="s">
        <v>2981</v>
      </c>
      <c r="E664" s="17" t="s">
        <v>350</v>
      </c>
      <c r="F664" s="158">
        <v>339.637</v>
      </c>
      <c r="H664" s="32"/>
    </row>
    <row r="665" spans="2:8" s="1" customFormat="1" ht="16.899999999999999" customHeight="1">
      <c r="B665" s="32"/>
      <c r="C665" s="207" t="s">
        <v>1037</v>
      </c>
      <c r="D665" s="207" t="s">
        <v>1038</v>
      </c>
      <c r="E665" s="17" t="s">
        <v>350</v>
      </c>
      <c r="F665" s="158">
        <v>1342.74</v>
      </c>
      <c r="H665" s="32"/>
    </row>
    <row r="666" spans="2:8" s="1" customFormat="1" ht="22.5">
      <c r="B666" s="32"/>
      <c r="C666" s="207" t="s">
        <v>1232</v>
      </c>
      <c r="D666" s="207" t="s">
        <v>1233</v>
      </c>
      <c r="E666" s="17" t="s">
        <v>350</v>
      </c>
      <c r="F666" s="158">
        <v>106.65</v>
      </c>
      <c r="H666" s="32"/>
    </row>
    <row r="667" spans="2:8" s="1" customFormat="1" ht="16.899999999999999" customHeight="1">
      <c r="B667" s="32"/>
      <c r="C667" s="207" t="s">
        <v>1252</v>
      </c>
      <c r="D667" s="207" t="s">
        <v>1253</v>
      </c>
      <c r="E667" s="17" t="s">
        <v>350</v>
      </c>
      <c r="F667" s="158">
        <v>20.8</v>
      </c>
      <c r="H667" s="32"/>
    </row>
    <row r="668" spans="2:8" s="1" customFormat="1" ht="16.899999999999999" customHeight="1">
      <c r="B668" s="32"/>
      <c r="C668" s="207" t="s">
        <v>1350</v>
      </c>
      <c r="D668" s="207" t="s">
        <v>1351</v>
      </c>
      <c r="E668" s="17" t="s">
        <v>350</v>
      </c>
      <c r="F668" s="158">
        <v>58.058999999999997</v>
      </c>
      <c r="H668" s="32"/>
    </row>
    <row r="669" spans="2:8" s="1" customFormat="1" ht="16.899999999999999" customHeight="1">
      <c r="B669" s="32"/>
      <c r="C669" s="207" t="s">
        <v>1373</v>
      </c>
      <c r="D669" s="207" t="s">
        <v>1374</v>
      </c>
      <c r="E669" s="17" t="s">
        <v>350</v>
      </c>
      <c r="F669" s="158">
        <v>671.37</v>
      </c>
      <c r="H669" s="32"/>
    </row>
    <row r="670" spans="2:8" s="1" customFormat="1" ht="22.5">
      <c r="B670" s="32"/>
      <c r="C670" s="207" t="s">
        <v>3006</v>
      </c>
      <c r="D670" s="207" t="s">
        <v>3007</v>
      </c>
      <c r="E670" s="17" t="s">
        <v>350</v>
      </c>
      <c r="F670" s="158">
        <v>205.20599999999999</v>
      </c>
      <c r="H670" s="32"/>
    </row>
    <row r="671" spans="2:8" s="1" customFormat="1" ht="16.899999999999999" customHeight="1">
      <c r="B671" s="32"/>
      <c r="C671" s="203" t="s">
        <v>240</v>
      </c>
      <c r="D671" s="204" t="s">
        <v>1</v>
      </c>
      <c r="E671" s="205" t="s">
        <v>1</v>
      </c>
      <c r="F671" s="206">
        <v>10.057</v>
      </c>
      <c r="H671" s="32"/>
    </row>
    <row r="672" spans="2:8" s="1" customFormat="1" ht="16.899999999999999" customHeight="1">
      <c r="B672" s="32"/>
      <c r="C672" s="207" t="s">
        <v>1</v>
      </c>
      <c r="D672" s="207" t="s">
        <v>2975</v>
      </c>
      <c r="E672" s="17" t="s">
        <v>1</v>
      </c>
      <c r="F672" s="158">
        <v>0</v>
      </c>
      <c r="H672" s="32"/>
    </row>
    <row r="673" spans="2:8" s="1" customFormat="1" ht="16.899999999999999" customHeight="1">
      <c r="B673" s="32"/>
      <c r="C673" s="207" t="s">
        <v>1</v>
      </c>
      <c r="D673" s="207" t="s">
        <v>2976</v>
      </c>
      <c r="E673" s="17" t="s">
        <v>1</v>
      </c>
      <c r="F673" s="158">
        <v>10.057</v>
      </c>
      <c r="H673" s="32"/>
    </row>
    <row r="674" spans="2:8" s="1" customFormat="1" ht="16.899999999999999" customHeight="1">
      <c r="B674" s="32"/>
      <c r="C674" s="207" t="s">
        <v>240</v>
      </c>
      <c r="D674" s="207" t="s">
        <v>358</v>
      </c>
      <c r="E674" s="17" t="s">
        <v>1</v>
      </c>
      <c r="F674" s="158">
        <v>10.057</v>
      </c>
      <c r="H674" s="32"/>
    </row>
    <row r="675" spans="2:8" s="1" customFormat="1" ht="16.899999999999999" customHeight="1">
      <c r="B675" s="32"/>
      <c r="C675" s="208" t="s">
        <v>5158</v>
      </c>
      <c r="H675" s="32"/>
    </row>
    <row r="676" spans="2:8" s="1" customFormat="1" ht="16.899999999999999" customHeight="1">
      <c r="B676" s="32"/>
      <c r="C676" s="207" t="s">
        <v>2972</v>
      </c>
      <c r="D676" s="207" t="s">
        <v>2973</v>
      </c>
      <c r="E676" s="17" t="s">
        <v>350</v>
      </c>
      <c r="F676" s="158">
        <v>29.582999999999998</v>
      </c>
      <c r="H676" s="32"/>
    </row>
    <row r="677" spans="2:8" s="1" customFormat="1" ht="16.899999999999999" customHeight="1">
      <c r="B677" s="32"/>
      <c r="C677" s="207" t="s">
        <v>1037</v>
      </c>
      <c r="D677" s="207" t="s">
        <v>1038</v>
      </c>
      <c r="E677" s="17" t="s">
        <v>350</v>
      </c>
      <c r="F677" s="158">
        <v>1342.74</v>
      </c>
      <c r="H677" s="32"/>
    </row>
    <row r="678" spans="2:8" s="1" customFormat="1" ht="22.5">
      <c r="B678" s="32"/>
      <c r="C678" s="207" t="s">
        <v>1236</v>
      </c>
      <c r="D678" s="207" t="s">
        <v>1237</v>
      </c>
      <c r="E678" s="17" t="s">
        <v>350</v>
      </c>
      <c r="F678" s="158">
        <v>10.057</v>
      </c>
      <c r="H678" s="32"/>
    </row>
    <row r="679" spans="2:8" s="1" customFormat="1" ht="45">
      <c r="B679" s="32"/>
      <c r="C679" s="207" t="s">
        <v>2048</v>
      </c>
      <c r="D679" s="207" t="s">
        <v>2049</v>
      </c>
      <c r="E679" s="17" t="s">
        <v>350</v>
      </c>
      <c r="F679" s="158">
        <v>171.90700000000001</v>
      </c>
      <c r="H679" s="32"/>
    </row>
    <row r="680" spans="2:8" s="1" customFormat="1" ht="16.899999999999999" customHeight="1">
      <c r="B680" s="32"/>
      <c r="C680" s="207" t="s">
        <v>1350</v>
      </c>
      <c r="D680" s="207" t="s">
        <v>1351</v>
      </c>
      <c r="E680" s="17" t="s">
        <v>350</v>
      </c>
      <c r="F680" s="158">
        <v>58.058999999999997</v>
      </c>
      <c r="H680" s="32"/>
    </row>
    <row r="681" spans="2:8" s="1" customFormat="1" ht="16.899999999999999" customHeight="1">
      <c r="B681" s="32"/>
      <c r="C681" s="207" t="s">
        <v>1373</v>
      </c>
      <c r="D681" s="207" t="s">
        <v>1374</v>
      </c>
      <c r="E681" s="17" t="s">
        <v>350</v>
      </c>
      <c r="F681" s="158">
        <v>671.37</v>
      </c>
      <c r="H681" s="32"/>
    </row>
    <row r="682" spans="2:8" s="1" customFormat="1" ht="22.5">
      <c r="B682" s="32"/>
      <c r="C682" s="207" t="s">
        <v>3012</v>
      </c>
      <c r="D682" s="207" t="s">
        <v>3013</v>
      </c>
      <c r="E682" s="17" t="s">
        <v>350</v>
      </c>
      <c r="F682" s="158">
        <v>119.76300000000001</v>
      </c>
      <c r="H682" s="32"/>
    </row>
    <row r="683" spans="2:8" s="1" customFormat="1" ht="16.899999999999999" customHeight="1">
      <c r="B683" s="32"/>
      <c r="C683" s="203" t="s">
        <v>246</v>
      </c>
      <c r="D683" s="204" t="s">
        <v>1</v>
      </c>
      <c r="E683" s="205" t="s">
        <v>1</v>
      </c>
      <c r="F683" s="206">
        <v>23.45</v>
      </c>
      <c r="H683" s="32"/>
    </row>
    <row r="684" spans="2:8" s="1" customFormat="1" ht="16.899999999999999" customHeight="1">
      <c r="B684" s="32"/>
      <c r="C684" s="207" t="s">
        <v>1</v>
      </c>
      <c r="D684" s="207" t="s">
        <v>2985</v>
      </c>
      <c r="E684" s="17" t="s">
        <v>1</v>
      </c>
      <c r="F684" s="158">
        <v>0</v>
      </c>
      <c r="H684" s="32"/>
    </row>
    <row r="685" spans="2:8" s="1" customFormat="1" ht="16.899999999999999" customHeight="1">
      <c r="B685" s="32"/>
      <c r="C685" s="207" t="s">
        <v>1</v>
      </c>
      <c r="D685" s="207" t="s">
        <v>1816</v>
      </c>
      <c r="E685" s="17" t="s">
        <v>1</v>
      </c>
      <c r="F685" s="158">
        <v>23.45</v>
      </c>
      <c r="H685" s="32"/>
    </row>
    <row r="686" spans="2:8" s="1" customFormat="1" ht="16.899999999999999" customHeight="1">
      <c r="B686" s="32"/>
      <c r="C686" s="207" t="s">
        <v>246</v>
      </c>
      <c r="D686" s="207" t="s">
        <v>358</v>
      </c>
      <c r="E686" s="17" t="s">
        <v>1</v>
      </c>
      <c r="F686" s="158">
        <v>23.45</v>
      </c>
      <c r="H686" s="32"/>
    </row>
    <row r="687" spans="2:8" s="1" customFormat="1" ht="16.899999999999999" customHeight="1">
      <c r="B687" s="32"/>
      <c r="C687" s="208" t="s">
        <v>5158</v>
      </c>
      <c r="H687" s="32"/>
    </row>
    <row r="688" spans="2:8" s="1" customFormat="1" ht="22.5">
      <c r="B688" s="32"/>
      <c r="C688" s="207" t="s">
        <v>2980</v>
      </c>
      <c r="D688" s="207" t="s">
        <v>2981</v>
      </c>
      <c r="E688" s="17" t="s">
        <v>350</v>
      </c>
      <c r="F688" s="158">
        <v>339.637</v>
      </c>
      <c r="H688" s="32"/>
    </row>
    <row r="689" spans="2:8" s="1" customFormat="1" ht="16.899999999999999" customHeight="1">
      <c r="B689" s="32"/>
      <c r="C689" s="207" t="s">
        <v>1037</v>
      </c>
      <c r="D689" s="207" t="s">
        <v>1038</v>
      </c>
      <c r="E689" s="17" t="s">
        <v>350</v>
      </c>
      <c r="F689" s="158">
        <v>1342.74</v>
      </c>
      <c r="H689" s="32"/>
    </row>
    <row r="690" spans="2:8" s="1" customFormat="1" ht="22.5">
      <c r="B690" s="32"/>
      <c r="C690" s="207" t="s">
        <v>1232</v>
      </c>
      <c r="D690" s="207" t="s">
        <v>1233</v>
      </c>
      <c r="E690" s="17" t="s">
        <v>350</v>
      </c>
      <c r="F690" s="158">
        <v>106.65</v>
      </c>
      <c r="H690" s="32"/>
    </row>
    <row r="691" spans="2:8" s="1" customFormat="1" ht="45">
      <c r="B691" s="32"/>
      <c r="C691" s="207" t="s">
        <v>2048</v>
      </c>
      <c r="D691" s="207" t="s">
        <v>2049</v>
      </c>
      <c r="E691" s="17" t="s">
        <v>350</v>
      </c>
      <c r="F691" s="158">
        <v>171.90700000000001</v>
      </c>
      <c r="H691" s="32"/>
    </row>
    <row r="692" spans="2:8" s="1" customFormat="1" ht="16.899999999999999" customHeight="1">
      <c r="B692" s="32"/>
      <c r="C692" s="207" t="s">
        <v>1350</v>
      </c>
      <c r="D692" s="207" t="s">
        <v>1351</v>
      </c>
      <c r="E692" s="17" t="s">
        <v>350</v>
      </c>
      <c r="F692" s="158">
        <v>58.058999999999997</v>
      </c>
      <c r="H692" s="32"/>
    </row>
    <row r="693" spans="2:8" s="1" customFormat="1" ht="16.899999999999999" customHeight="1">
      <c r="B693" s="32"/>
      <c r="C693" s="207" t="s">
        <v>1373</v>
      </c>
      <c r="D693" s="207" t="s">
        <v>1374</v>
      </c>
      <c r="E693" s="17" t="s">
        <v>350</v>
      </c>
      <c r="F693" s="158">
        <v>671.37</v>
      </c>
      <c r="H693" s="32"/>
    </row>
    <row r="694" spans="2:8" s="1" customFormat="1" ht="16.899999999999999" customHeight="1">
      <c r="B694" s="32"/>
      <c r="C694" s="207" t="s">
        <v>3017</v>
      </c>
      <c r="D694" s="207" t="s">
        <v>3018</v>
      </c>
      <c r="E694" s="17" t="s">
        <v>350</v>
      </c>
      <c r="F694" s="158">
        <v>59.02</v>
      </c>
      <c r="H694" s="32"/>
    </row>
    <row r="695" spans="2:8" s="1" customFormat="1" ht="16.899999999999999" customHeight="1">
      <c r="B695" s="32"/>
      <c r="C695" s="203" t="s">
        <v>248</v>
      </c>
      <c r="D695" s="204" t="s">
        <v>1</v>
      </c>
      <c r="E695" s="205" t="s">
        <v>1</v>
      </c>
      <c r="F695" s="206">
        <v>8.8000000000000007</v>
      </c>
      <c r="H695" s="32"/>
    </row>
    <row r="696" spans="2:8" s="1" customFormat="1" ht="16.899999999999999" customHeight="1">
      <c r="B696" s="32"/>
      <c r="C696" s="207" t="s">
        <v>1</v>
      </c>
      <c r="D696" s="207" t="s">
        <v>2986</v>
      </c>
      <c r="E696" s="17" t="s">
        <v>1</v>
      </c>
      <c r="F696" s="158">
        <v>0</v>
      </c>
      <c r="H696" s="32"/>
    </row>
    <row r="697" spans="2:8" s="1" customFormat="1" ht="16.899999999999999" customHeight="1">
      <c r="B697" s="32"/>
      <c r="C697" s="207" t="s">
        <v>1</v>
      </c>
      <c r="D697" s="207" t="s">
        <v>1813</v>
      </c>
      <c r="E697" s="17" t="s">
        <v>1</v>
      </c>
      <c r="F697" s="158">
        <v>8.8000000000000007</v>
      </c>
      <c r="H697" s="32"/>
    </row>
    <row r="698" spans="2:8" s="1" customFormat="1" ht="16.899999999999999" customHeight="1">
      <c r="B698" s="32"/>
      <c r="C698" s="207" t="s">
        <v>248</v>
      </c>
      <c r="D698" s="207" t="s">
        <v>358</v>
      </c>
      <c r="E698" s="17" t="s">
        <v>1</v>
      </c>
      <c r="F698" s="158">
        <v>8.8000000000000007</v>
      </c>
      <c r="H698" s="32"/>
    </row>
    <row r="699" spans="2:8" s="1" customFormat="1" ht="16.899999999999999" customHeight="1">
      <c r="B699" s="32"/>
      <c r="C699" s="208" t="s">
        <v>5158</v>
      </c>
      <c r="H699" s="32"/>
    </row>
    <row r="700" spans="2:8" s="1" customFormat="1" ht="22.5">
      <c r="B700" s="32"/>
      <c r="C700" s="207" t="s">
        <v>2980</v>
      </c>
      <c r="D700" s="207" t="s">
        <v>2981</v>
      </c>
      <c r="E700" s="17" t="s">
        <v>350</v>
      </c>
      <c r="F700" s="158">
        <v>339.637</v>
      </c>
      <c r="H700" s="32"/>
    </row>
    <row r="701" spans="2:8" s="1" customFormat="1" ht="16.899999999999999" customHeight="1">
      <c r="B701" s="32"/>
      <c r="C701" s="207" t="s">
        <v>994</v>
      </c>
      <c r="D701" s="207" t="s">
        <v>995</v>
      </c>
      <c r="E701" s="17" t="s">
        <v>374</v>
      </c>
      <c r="F701" s="158">
        <v>0.748</v>
      </c>
      <c r="H701" s="32"/>
    </row>
    <row r="702" spans="2:8" s="1" customFormat="1" ht="16.899999999999999" customHeight="1">
      <c r="B702" s="32"/>
      <c r="C702" s="207" t="s">
        <v>1004</v>
      </c>
      <c r="D702" s="207" t="s">
        <v>1005</v>
      </c>
      <c r="E702" s="17" t="s">
        <v>374</v>
      </c>
      <c r="F702" s="158">
        <v>0.748</v>
      </c>
      <c r="H702" s="32"/>
    </row>
    <row r="703" spans="2:8" s="1" customFormat="1" ht="22.5">
      <c r="B703" s="32"/>
      <c r="C703" s="207" t="s">
        <v>1012</v>
      </c>
      <c r="D703" s="207" t="s">
        <v>1013</v>
      </c>
      <c r="E703" s="17" t="s">
        <v>374</v>
      </c>
      <c r="F703" s="158">
        <v>7.5750000000000002</v>
      </c>
      <c r="H703" s="32"/>
    </row>
    <row r="704" spans="2:8" s="1" customFormat="1" ht="22.5">
      <c r="B704" s="32"/>
      <c r="C704" s="207" t="s">
        <v>1024</v>
      </c>
      <c r="D704" s="207" t="s">
        <v>1025</v>
      </c>
      <c r="E704" s="17" t="s">
        <v>350</v>
      </c>
      <c r="F704" s="158">
        <v>60.6</v>
      </c>
      <c r="H704" s="32"/>
    </row>
    <row r="705" spans="2:8" s="1" customFormat="1" ht="16.899999999999999" customHeight="1">
      <c r="B705" s="32"/>
      <c r="C705" s="207" t="s">
        <v>1031</v>
      </c>
      <c r="D705" s="207" t="s">
        <v>1032</v>
      </c>
      <c r="E705" s="17" t="s">
        <v>374</v>
      </c>
      <c r="F705" s="158">
        <v>12.625</v>
      </c>
      <c r="H705" s="32"/>
    </row>
    <row r="706" spans="2:8" s="1" customFormat="1" ht="16.899999999999999" customHeight="1">
      <c r="B706" s="32"/>
      <c r="C706" s="207" t="s">
        <v>2042</v>
      </c>
      <c r="D706" s="207" t="s">
        <v>2043</v>
      </c>
      <c r="E706" s="17" t="s">
        <v>350</v>
      </c>
      <c r="F706" s="158">
        <v>20.68</v>
      </c>
      <c r="H706" s="32"/>
    </row>
    <row r="707" spans="2:8" s="1" customFormat="1" ht="22.5">
      <c r="B707" s="32"/>
      <c r="C707" s="207" t="s">
        <v>3006</v>
      </c>
      <c r="D707" s="207" t="s">
        <v>3007</v>
      </c>
      <c r="E707" s="17" t="s">
        <v>350</v>
      </c>
      <c r="F707" s="158">
        <v>205.20599999999999</v>
      </c>
      <c r="H707" s="32"/>
    </row>
    <row r="708" spans="2:8" s="1" customFormat="1" ht="16.899999999999999" customHeight="1">
      <c r="B708" s="32"/>
      <c r="C708" s="203" t="s">
        <v>250</v>
      </c>
      <c r="D708" s="204" t="s">
        <v>1</v>
      </c>
      <c r="E708" s="205" t="s">
        <v>1</v>
      </c>
      <c r="F708" s="206">
        <v>30.1</v>
      </c>
      <c r="H708" s="32"/>
    </row>
    <row r="709" spans="2:8" s="1" customFormat="1" ht="16.899999999999999" customHeight="1">
      <c r="B709" s="32"/>
      <c r="C709" s="207" t="s">
        <v>1</v>
      </c>
      <c r="D709" s="207" t="s">
        <v>2987</v>
      </c>
      <c r="E709" s="17" t="s">
        <v>1</v>
      </c>
      <c r="F709" s="158">
        <v>0</v>
      </c>
      <c r="H709" s="32"/>
    </row>
    <row r="710" spans="2:8" s="1" customFormat="1" ht="16.899999999999999" customHeight="1">
      <c r="B710" s="32"/>
      <c r="C710" s="207" t="s">
        <v>1</v>
      </c>
      <c r="D710" s="207" t="s">
        <v>1601</v>
      </c>
      <c r="E710" s="17" t="s">
        <v>1</v>
      </c>
      <c r="F710" s="158">
        <v>3.35</v>
      </c>
      <c r="H710" s="32"/>
    </row>
    <row r="711" spans="2:8" s="1" customFormat="1" ht="16.899999999999999" customHeight="1">
      <c r="B711" s="32"/>
      <c r="C711" s="207" t="s">
        <v>1</v>
      </c>
      <c r="D711" s="207" t="s">
        <v>2988</v>
      </c>
      <c r="E711" s="17" t="s">
        <v>1</v>
      </c>
      <c r="F711" s="158">
        <v>5.35</v>
      </c>
      <c r="H711" s="32"/>
    </row>
    <row r="712" spans="2:8" s="1" customFormat="1" ht="16.899999999999999" customHeight="1">
      <c r="B712" s="32"/>
      <c r="C712" s="207" t="s">
        <v>1</v>
      </c>
      <c r="D712" s="207" t="s">
        <v>1828</v>
      </c>
      <c r="E712" s="17" t="s">
        <v>1</v>
      </c>
      <c r="F712" s="158">
        <v>5.35</v>
      </c>
      <c r="H712" s="32"/>
    </row>
    <row r="713" spans="2:8" s="1" customFormat="1" ht="16.899999999999999" customHeight="1">
      <c r="B713" s="32"/>
      <c r="C713" s="207" t="s">
        <v>1</v>
      </c>
      <c r="D713" s="207" t="s">
        <v>1834</v>
      </c>
      <c r="E713" s="17" t="s">
        <v>1</v>
      </c>
      <c r="F713" s="158">
        <v>5.35</v>
      </c>
      <c r="H713" s="32"/>
    </row>
    <row r="714" spans="2:8" s="1" customFormat="1" ht="16.899999999999999" customHeight="1">
      <c r="B714" s="32"/>
      <c r="C714" s="207" t="s">
        <v>1</v>
      </c>
      <c r="D714" s="207" t="s">
        <v>1842</v>
      </c>
      <c r="E714" s="17" t="s">
        <v>1</v>
      </c>
      <c r="F714" s="158">
        <v>5.35</v>
      </c>
      <c r="H714" s="32"/>
    </row>
    <row r="715" spans="2:8" s="1" customFormat="1" ht="16.899999999999999" customHeight="1">
      <c r="B715" s="32"/>
      <c r="C715" s="207" t="s">
        <v>1</v>
      </c>
      <c r="D715" s="207" t="s">
        <v>1848</v>
      </c>
      <c r="E715" s="17" t="s">
        <v>1</v>
      </c>
      <c r="F715" s="158">
        <v>5.35</v>
      </c>
      <c r="H715" s="32"/>
    </row>
    <row r="716" spans="2:8" s="1" customFormat="1" ht="16.899999999999999" customHeight="1">
      <c r="B716" s="32"/>
      <c r="C716" s="207" t="s">
        <v>250</v>
      </c>
      <c r="D716" s="207" t="s">
        <v>358</v>
      </c>
      <c r="E716" s="17" t="s">
        <v>1</v>
      </c>
      <c r="F716" s="158">
        <v>30.1</v>
      </c>
      <c r="H716" s="32"/>
    </row>
    <row r="717" spans="2:8" s="1" customFormat="1" ht="16.899999999999999" customHeight="1">
      <c r="B717" s="32"/>
      <c r="C717" s="208" t="s">
        <v>5158</v>
      </c>
      <c r="H717" s="32"/>
    </row>
    <row r="718" spans="2:8" s="1" customFormat="1" ht="22.5">
      <c r="B718" s="32"/>
      <c r="C718" s="207" t="s">
        <v>2980</v>
      </c>
      <c r="D718" s="207" t="s">
        <v>2981</v>
      </c>
      <c r="E718" s="17" t="s">
        <v>350</v>
      </c>
      <c r="F718" s="158">
        <v>339.637</v>
      </c>
      <c r="H718" s="32"/>
    </row>
    <row r="719" spans="2:8" s="1" customFormat="1" ht="16.899999999999999" customHeight="1">
      <c r="B719" s="32"/>
      <c r="C719" s="207" t="s">
        <v>1037</v>
      </c>
      <c r="D719" s="207" t="s">
        <v>1038</v>
      </c>
      <c r="E719" s="17" t="s">
        <v>350</v>
      </c>
      <c r="F719" s="158">
        <v>1342.74</v>
      </c>
      <c r="H719" s="32"/>
    </row>
    <row r="720" spans="2:8" s="1" customFormat="1" ht="16.899999999999999" customHeight="1">
      <c r="B720" s="32"/>
      <c r="C720" s="207" t="s">
        <v>1256</v>
      </c>
      <c r="D720" s="207" t="s">
        <v>1257</v>
      </c>
      <c r="E720" s="17" t="s">
        <v>350</v>
      </c>
      <c r="F720" s="158">
        <v>93.5</v>
      </c>
      <c r="H720" s="32"/>
    </row>
    <row r="721" spans="2:8" s="1" customFormat="1" ht="45">
      <c r="B721" s="32"/>
      <c r="C721" s="207" t="s">
        <v>2048</v>
      </c>
      <c r="D721" s="207" t="s">
        <v>2049</v>
      </c>
      <c r="E721" s="17" t="s">
        <v>350</v>
      </c>
      <c r="F721" s="158">
        <v>171.90700000000001</v>
      </c>
      <c r="H721" s="32"/>
    </row>
    <row r="722" spans="2:8" s="1" customFormat="1" ht="16.899999999999999" customHeight="1">
      <c r="B722" s="32"/>
      <c r="C722" s="207" t="s">
        <v>2298</v>
      </c>
      <c r="D722" s="207" t="s">
        <v>2299</v>
      </c>
      <c r="E722" s="17" t="s">
        <v>350</v>
      </c>
      <c r="F722" s="158">
        <v>135.19999999999999</v>
      </c>
      <c r="H722" s="32"/>
    </row>
    <row r="723" spans="2:8" s="1" customFormat="1" ht="16.899999999999999" customHeight="1">
      <c r="B723" s="32"/>
      <c r="C723" s="207" t="s">
        <v>1373</v>
      </c>
      <c r="D723" s="207" t="s">
        <v>1374</v>
      </c>
      <c r="E723" s="17" t="s">
        <v>350</v>
      </c>
      <c r="F723" s="158">
        <v>671.37</v>
      </c>
      <c r="H723" s="32"/>
    </row>
    <row r="724" spans="2:8" s="1" customFormat="1" ht="16.899999999999999" customHeight="1">
      <c r="B724" s="32"/>
      <c r="C724" s="207" t="s">
        <v>2303</v>
      </c>
      <c r="D724" s="207" t="s">
        <v>2304</v>
      </c>
      <c r="E724" s="17" t="s">
        <v>350</v>
      </c>
      <c r="F724" s="158">
        <v>137.904</v>
      </c>
      <c r="H724" s="32"/>
    </row>
    <row r="725" spans="2:8" s="1" customFormat="1" ht="16.899999999999999" customHeight="1">
      <c r="B725" s="32"/>
      <c r="C725" s="207" t="s">
        <v>3017</v>
      </c>
      <c r="D725" s="207" t="s">
        <v>3018</v>
      </c>
      <c r="E725" s="17" t="s">
        <v>350</v>
      </c>
      <c r="F725" s="158">
        <v>59.02</v>
      </c>
      <c r="H725" s="32"/>
    </row>
    <row r="726" spans="2:8" s="1" customFormat="1" ht="16.899999999999999" customHeight="1">
      <c r="B726" s="32"/>
      <c r="C726" s="203" t="s">
        <v>252</v>
      </c>
      <c r="D726" s="204" t="s">
        <v>1</v>
      </c>
      <c r="E726" s="205" t="s">
        <v>1</v>
      </c>
      <c r="F726" s="206">
        <v>148.18700000000001</v>
      </c>
      <c r="H726" s="32"/>
    </row>
    <row r="727" spans="2:8" s="1" customFormat="1" ht="16.899999999999999" customHeight="1">
      <c r="B727" s="32"/>
      <c r="C727" s="207" t="s">
        <v>1</v>
      </c>
      <c r="D727" s="207" t="s">
        <v>2989</v>
      </c>
      <c r="E727" s="17" t="s">
        <v>1</v>
      </c>
      <c r="F727" s="158">
        <v>0</v>
      </c>
      <c r="H727" s="32"/>
    </row>
    <row r="728" spans="2:8" s="1" customFormat="1" ht="16.899999999999999" customHeight="1">
      <c r="B728" s="32"/>
      <c r="C728" s="207" t="s">
        <v>1</v>
      </c>
      <c r="D728" s="207" t="s">
        <v>2990</v>
      </c>
      <c r="E728" s="17" t="s">
        <v>1</v>
      </c>
      <c r="F728" s="158">
        <v>10.911</v>
      </c>
      <c r="H728" s="32"/>
    </row>
    <row r="729" spans="2:8" s="1" customFormat="1" ht="16.899999999999999" customHeight="1">
      <c r="B729" s="32"/>
      <c r="C729" s="207" t="s">
        <v>1</v>
      </c>
      <c r="D729" s="207" t="s">
        <v>1814</v>
      </c>
      <c r="E729" s="17" t="s">
        <v>1</v>
      </c>
      <c r="F729" s="158">
        <v>35</v>
      </c>
      <c r="H729" s="32"/>
    </row>
    <row r="730" spans="2:8" s="1" customFormat="1" ht="16.899999999999999" customHeight="1">
      <c r="B730" s="32"/>
      <c r="C730" s="207" t="s">
        <v>1</v>
      </c>
      <c r="D730" s="207" t="s">
        <v>1818</v>
      </c>
      <c r="E730" s="17" t="s">
        <v>1</v>
      </c>
      <c r="F730" s="158">
        <v>12.25</v>
      </c>
      <c r="H730" s="32"/>
    </row>
    <row r="731" spans="2:8" s="1" customFormat="1" ht="16.899999999999999" customHeight="1">
      <c r="B731" s="32"/>
      <c r="C731" s="207" t="s">
        <v>1</v>
      </c>
      <c r="D731" s="207" t="s">
        <v>1822</v>
      </c>
      <c r="E731" s="17" t="s">
        <v>1</v>
      </c>
      <c r="F731" s="158">
        <v>10.8</v>
      </c>
      <c r="H731" s="32"/>
    </row>
    <row r="732" spans="2:8" s="1" customFormat="1" ht="16.899999999999999" customHeight="1">
      <c r="B732" s="32"/>
      <c r="C732" s="207" t="s">
        <v>1</v>
      </c>
      <c r="D732" s="207" t="s">
        <v>2991</v>
      </c>
      <c r="E732" s="17" t="s">
        <v>1</v>
      </c>
      <c r="F732" s="158">
        <v>11.763</v>
      </c>
      <c r="H732" s="32"/>
    </row>
    <row r="733" spans="2:8" s="1" customFormat="1" ht="16.899999999999999" customHeight="1">
      <c r="B733" s="32"/>
      <c r="C733" s="207" t="s">
        <v>1</v>
      </c>
      <c r="D733" s="207" t="s">
        <v>1825</v>
      </c>
      <c r="E733" s="17" t="s">
        <v>1</v>
      </c>
      <c r="F733" s="158">
        <v>4.45</v>
      </c>
      <c r="H733" s="32"/>
    </row>
    <row r="734" spans="2:8" s="1" customFormat="1" ht="16.899999999999999" customHeight="1">
      <c r="B734" s="32"/>
      <c r="C734" s="207" t="s">
        <v>1</v>
      </c>
      <c r="D734" s="207" t="s">
        <v>1829</v>
      </c>
      <c r="E734" s="17" t="s">
        <v>1</v>
      </c>
      <c r="F734" s="158">
        <v>11.7</v>
      </c>
      <c r="H734" s="32"/>
    </row>
    <row r="735" spans="2:8" s="1" customFormat="1" ht="16.899999999999999" customHeight="1">
      <c r="B735" s="32"/>
      <c r="C735" s="207" t="s">
        <v>1</v>
      </c>
      <c r="D735" s="207" t="s">
        <v>1835</v>
      </c>
      <c r="E735" s="17" t="s">
        <v>1</v>
      </c>
      <c r="F735" s="158">
        <v>11.7</v>
      </c>
      <c r="H735" s="32"/>
    </row>
    <row r="736" spans="2:8" s="1" customFormat="1" ht="16.899999999999999" customHeight="1">
      <c r="B736" s="32"/>
      <c r="C736" s="207" t="s">
        <v>1</v>
      </c>
      <c r="D736" s="207" t="s">
        <v>2992</v>
      </c>
      <c r="E736" s="17" t="s">
        <v>1</v>
      </c>
      <c r="F736" s="158">
        <v>11.763</v>
      </c>
      <c r="H736" s="32"/>
    </row>
    <row r="737" spans="2:8" s="1" customFormat="1" ht="16.899999999999999" customHeight="1">
      <c r="B737" s="32"/>
      <c r="C737" s="207" t="s">
        <v>1</v>
      </c>
      <c r="D737" s="207" t="s">
        <v>1840</v>
      </c>
      <c r="E737" s="17" t="s">
        <v>1</v>
      </c>
      <c r="F737" s="158">
        <v>4.45</v>
      </c>
      <c r="H737" s="32"/>
    </row>
    <row r="738" spans="2:8" s="1" customFormat="1" ht="16.899999999999999" customHeight="1">
      <c r="B738" s="32"/>
      <c r="C738" s="207" t="s">
        <v>1</v>
      </c>
      <c r="D738" s="207" t="s">
        <v>1843</v>
      </c>
      <c r="E738" s="17" t="s">
        <v>1</v>
      </c>
      <c r="F738" s="158">
        <v>11.7</v>
      </c>
      <c r="H738" s="32"/>
    </row>
    <row r="739" spans="2:8" s="1" customFormat="1" ht="16.899999999999999" customHeight="1">
      <c r="B739" s="32"/>
      <c r="C739" s="207" t="s">
        <v>1</v>
      </c>
      <c r="D739" s="207" t="s">
        <v>1849</v>
      </c>
      <c r="E739" s="17" t="s">
        <v>1</v>
      </c>
      <c r="F739" s="158">
        <v>11.7</v>
      </c>
      <c r="H739" s="32"/>
    </row>
    <row r="740" spans="2:8" s="1" customFormat="1" ht="16.899999999999999" customHeight="1">
      <c r="B740" s="32"/>
      <c r="C740" s="207" t="s">
        <v>252</v>
      </c>
      <c r="D740" s="207" t="s">
        <v>358</v>
      </c>
      <c r="E740" s="17" t="s">
        <v>1</v>
      </c>
      <c r="F740" s="158">
        <v>148.18700000000001</v>
      </c>
      <c r="H740" s="32"/>
    </row>
    <row r="741" spans="2:8" s="1" customFormat="1" ht="16.899999999999999" customHeight="1">
      <c r="B741" s="32"/>
      <c r="C741" s="208" t="s">
        <v>5158</v>
      </c>
      <c r="H741" s="32"/>
    </row>
    <row r="742" spans="2:8" s="1" customFormat="1" ht="22.5">
      <c r="B742" s="32"/>
      <c r="C742" s="207" t="s">
        <v>2980</v>
      </c>
      <c r="D742" s="207" t="s">
        <v>2981</v>
      </c>
      <c r="E742" s="17" t="s">
        <v>350</v>
      </c>
      <c r="F742" s="158">
        <v>339.637</v>
      </c>
      <c r="H742" s="32"/>
    </row>
    <row r="743" spans="2:8" s="1" customFormat="1" ht="16.899999999999999" customHeight="1">
      <c r="B743" s="32"/>
      <c r="C743" s="207" t="s">
        <v>1037</v>
      </c>
      <c r="D743" s="207" t="s">
        <v>1038</v>
      </c>
      <c r="E743" s="17" t="s">
        <v>350</v>
      </c>
      <c r="F743" s="158">
        <v>1342.74</v>
      </c>
      <c r="H743" s="32"/>
    </row>
    <row r="744" spans="2:8" s="1" customFormat="1" ht="22.5">
      <c r="B744" s="32"/>
      <c r="C744" s="207" t="s">
        <v>1269</v>
      </c>
      <c r="D744" s="207" t="s">
        <v>1270</v>
      </c>
      <c r="E744" s="17" t="s">
        <v>350</v>
      </c>
      <c r="F744" s="158">
        <v>500.83699999999999</v>
      </c>
      <c r="H744" s="32"/>
    </row>
    <row r="745" spans="2:8" s="1" customFormat="1" ht="16.899999999999999" customHeight="1">
      <c r="B745" s="32"/>
      <c r="C745" s="207" t="s">
        <v>1373</v>
      </c>
      <c r="D745" s="207" t="s">
        <v>1374</v>
      </c>
      <c r="E745" s="17" t="s">
        <v>350</v>
      </c>
      <c r="F745" s="158">
        <v>671.37</v>
      </c>
      <c r="H745" s="32"/>
    </row>
    <row r="746" spans="2:8" s="1" customFormat="1" ht="22.5">
      <c r="B746" s="32"/>
      <c r="C746" s="207" t="s">
        <v>3006</v>
      </c>
      <c r="D746" s="207" t="s">
        <v>3007</v>
      </c>
      <c r="E746" s="17" t="s">
        <v>350</v>
      </c>
      <c r="F746" s="158">
        <v>205.20599999999999</v>
      </c>
      <c r="H746" s="32"/>
    </row>
    <row r="747" spans="2:8" s="1" customFormat="1" ht="16.899999999999999" customHeight="1">
      <c r="B747" s="32"/>
      <c r="C747" s="203" t="s">
        <v>242</v>
      </c>
      <c r="D747" s="204" t="s">
        <v>1</v>
      </c>
      <c r="E747" s="205" t="s">
        <v>1</v>
      </c>
      <c r="F747" s="206">
        <v>19.526</v>
      </c>
      <c r="H747" s="32"/>
    </row>
    <row r="748" spans="2:8" s="1" customFormat="1" ht="16.899999999999999" customHeight="1">
      <c r="B748" s="32"/>
      <c r="C748" s="207" t="s">
        <v>1</v>
      </c>
      <c r="D748" s="207" t="s">
        <v>2977</v>
      </c>
      <c r="E748" s="17" t="s">
        <v>1</v>
      </c>
      <c r="F748" s="158">
        <v>0</v>
      </c>
      <c r="H748" s="32"/>
    </row>
    <row r="749" spans="2:8" s="1" customFormat="1" ht="16.899999999999999" customHeight="1">
      <c r="B749" s="32"/>
      <c r="C749" s="207" t="s">
        <v>1</v>
      </c>
      <c r="D749" s="207" t="s">
        <v>2978</v>
      </c>
      <c r="E749" s="17" t="s">
        <v>1</v>
      </c>
      <c r="F749" s="158">
        <v>19.526</v>
      </c>
      <c r="H749" s="32"/>
    </row>
    <row r="750" spans="2:8" s="1" customFormat="1" ht="16.899999999999999" customHeight="1">
      <c r="B750" s="32"/>
      <c r="C750" s="207" t="s">
        <v>242</v>
      </c>
      <c r="D750" s="207" t="s">
        <v>358</v>
      </c>
      <c r="E750" s="17" t="s">
        <v>1</v>
      </c>
      <c r="F750" s="158">
        <v>19.526</v>
      </c>
      <c r="H750" s="32"/>
    </row>
    <row r="751" spans="2:8" s="1" customFormat="1" ht="16.899999999999999" customHeight="1">
      <c r="B751" s="32"/>
      <c r="C751" s="208" t="s">
        <v>5158</v>
      </c>
      <c r="H751" s="32"/>
    </row>
    <row r="752" spans="2:8" s="1" customFormat="1" ht="16.899999999999999" customHeight="1">
      <c r="B752" s="32"/>
      <c r="C752" s="207" t="s">
        <v>2972</v>
      </c>
      <c r="D752" s="207" t="s">
        <v>2973</v>
      </c>
      <c r="E752" s="17" t="s">
        <v>350</v>
      </c>
      <c r="F752" s="158">
        <v>29.582999999999998</v>
      </c>
      <c r="H752" s="32"/>
    </row>
    <row r="753" spans="2:8" s="1" customFormat="1" ht="16.899999999999999" customHeight="1">
      <c r="B753" s="32"/>
      <c r="C753" s="207" t="s">
        <v>1037</v>
      </c>
      <c r="D753" s="207" t="s">
        <v>1038</v>
      </c>
      <c r="E753" s="17" t="s">
        <v>350</v>
      </c>
      <c r="F753" s="158">
        <v>1342.74</v>
      </c>
      <c r="H753" s="32"/>
    </row>
    <row r="754" spans="2:8" s="1" customFormat="1" ht="16.899999999999999" customHeight="1">
      <c r="B754" s="32"/>
      <c r="C754" s="207" t="s">
        <v>1373</v>
      </c>
      <c r="D754" s="207" t="s">
        <v>1374</v>
      </c>
      <c r="E754" s="17" t="s">
        <v>350</v>
      </c>
      <c r="F754" s="158">
        <v>671.37</v>
      </c>
      <c r="H754" s="32"/>
    </row>
    <row r="755" spans="2:8" s="1" customFormat="1" ht="22.5">
      <c r="B755" s="32"/>
      <c r="C755" s="207" t="s">
        <v>3006</v>
      </c>
      <c r="D755" s="207" t="s">
        <v>3007</v>
      </c>
      <c r="E755" s="17" t="s">
        <v>350</v>
      </c>
      <c r="F755" s="158">
        <v>205.20599999999999</v>
      </c>
      <c r="H755" s="32"/>
    </row>
    <row r="756" spans="2:8" s="1" customFormat="1" ht="16.899999999999999" customHeight="1">
      <c r="B756" s="32"/>
      <c r="C756" s="203" t="s">
        <v>254</v>
      </c>
      <c r="D756" s="204" t="s">
        <v>1</v>
      </c>
      <c r="E756" s="205" t="s">
        <v>1</v>
      </c>
      <c r="F756" s="206">
        <v>7.2</v>
      </c>
      <c r="H756" s="32"/>
    </row>
    <row r="757" spans="2:8" s="1" customFormat="1" ht="16.899999999999999" customHeight="1">
      <c r="B757" s="32"/>
      <c r="C757" s="207" t="s">
        <v>1</v>
      </c>
      <c r="D757" s="207" t="s">
        <v>2993</v>
      </c>
      <c r="E757" s="17" t="s">
        <v>1</v>
      </c>
      <c r="F757" s="158">
        <v>0</v>
      </c>
      <c r="H757" s="32"/>
    </row>
    <row r="758" spans="2:8" s="1" customFormat="1" ht="16.899999999999999" customHeight="1">
      <c r="B758" s="32"/>
      <c r="C758" s="207" t="s">
        <v>1</v>
      </c>
      <c r="D758" s="207" t="s">
        <v>1826</v>
      </c>
      <c r="E758" s="17" t="s">
        <v>1</v>
      </c>
      <c r="F758" s="158">
        <v>7.2</v>
      </c>
      <c r="H758" s="32"/>
    </row>
    <row r="759" spans="2:8" s="1" customFormat="1" ht="16.899999999999999" customHeight="1">
      <c r="B759" s="32"/>
      <c r="C759" s="207" t="s">
        <v>254</v>
      </c>
      <c r="D759" s="207" t="s">
        <v>358</v>
      </c>
      <c r="E759" s="17" t="s">
        <v>1</v>
      </c>
      <c r="F759" s="158">
        <v>7.2</v>
      </c>
      <c r="H759" s="32"/>
    </row>
    <row r="760" spans="2:8" s="1" customFormat="1" ht="16.899999999999999" customHeight="1">
      <c r="B760" s="32"/>
      <c r="C760" s="208" t="s">
        <v>5158</v>
      </c>
      <c r="H760" s="32"/>
    </row>
    <row r="761" spans="2:8" s="1" customFormat="1" ht="22.5">
      <c r="B761" s="32"/>
      <c r="C761" s="207" t="s">
        <v>2980</v>
      </c>
      <c r="D761" s="207" t="s">
        <v>2981</v>
      </c>
      <c r="E761" s="17" t="s">
        <v>350</v>
      </c>
      <c r="F761" s="158">
        <v>339.637</v>
      </c>
      <c r="H761" s="32"/>
    </row>
    <row r="762" spans="2:8" s="1" customFormat="1" ht="16.899999999999999" customHeight="1">
      <c r="B762" s="32"/>
      <c r="C762" s="207" t="s">
        <v>372</v>
      </c>
      <c r="D762" s="207" t="s">
        <v>373</v>
      </c>
      <c r="E762" s="17" t="s">
        <v>374</v>
      </c>
      <c r="F762" s="158">
        <v>16.446999999999999</v>
      </c>
      <c r="H762" s="32"/>
    </row>
    <row r="763" spans="2:8" s="1" customFormat="1" ht="16.899999999999999" customHeight="1">
      <c r="B763" s="32"/>
      <c r="C763" s="207" t="s">
        <v>999</v>
      </c>
      <c r="D763" s="207" t="s">
        <v>1000</v>
      </c>
      <c r="E763" s="17" t="s">
        <v>374</v>
      </c>
      <c r="F763" s="158">
        <v>6.2549999999999999</v>
      </c>
      <c r="H763" s="32"/>
    </row>
    <row r="764" spans="2:8" s="1" customFormat="1" ht="16.899999999999999" customHeight="1">
      <c r="B764" s="32"/>
      <c r="C764" s="207" t="s">
        <v>1008</v>
      </c>
      <c r="D764" s="207" t="s">
        <v>1009</v>
      </c>
      <c r="E764" s="17" t="s">
        <v>374</v>
      </c>
      <c r="F764" s="158">
        <v>6.2549999999999999</v>
      </c>
      <c r="H764" s="32"/>
    </row>
    <row r="765" spans="2:8" s="1" customFormat="1" ht="22.5">
      <c r="B765" s="32"/>
      <c r="C765" s="207" t="s">
        <v>1012</v>
      </c>
      <c r="D765" s="207" t="s">
        <v>1013</v>
      </c>
      <c r="E765" s="17" t="s">
        <v>374</v>
      </c>
      <c r="F765" s="158">
        <v>7.5750000000000002</v>
      </c>
      <c r="H765" s="32"/>
    </row>
    <row r="766" spans="2:8" s="1" customFormat="1" ht="22.5">
      <c r="B766" s="32"/>
      <c r="C766" s="207" t="s">
        <v>1024</v>
      </c>
      <c r="D766" s="207" t="s">
        <v>1025</v>
      </c>
      <c r="E766" s="17" t="s">
        <v>350</v>
      </c>
      <c r="F766" s="158">
        <v>60.6</v>
      </c>
      <c r="H766" s="32"/>
    </row>
    <row r="767" spans="2:8" s="1" customFormat="1" ht="16.899999999999999" customHeight="1">
      <c r="B767" s="32"/>
      <c r="C767" s="207" t="s">
        <v>1031</v>
      </c>
      <c r="D767" s="207" t="s">
        <v>1032</v>
      </c>
      <c r="E767" s="17" t="s">
        <v>374</v>
      </c>
      <c r="F767" s="158">
        <v>12.625</v>
      </c>
      <c r="H767" s="32"/>
    </row>
    <row r="768" spans="2:8" s="1" customFormat="1" ht="16.899999999999999" customHeight="1">
      <c r="B768" s="32"/>
      <c r="C768" s="207" t="s">
        <v>1261</v>
      </c>
      <c r="D768" s="207" t="s">
        <v>1262</v>
      </c>
      <c r="E768" s="17" t="s">
        <v>350</v>
      </c>
      <c r="F768" s="158">
        <v>7.2</v>
      </c>
      <c r="H768" s="32"/>
    </row>
    <row r="769" spans="2:8" s="1" customFormat="1" ht="45">
      <c r="B769" s="32"/>
      <c r="C769" s="207" t="s">
        <v>2048</v>
      </c>
      <c r="D769" s="207" t="s">
        <v>2049</v>
      </c>
      <c r="E769" s="17" t="s">
        <v>350</v>
      </c>
      <c r="F769" s="158">
        <v>171.90700000000001</v>
      </c>
      <c r="H769" s="32"/>
    </row>
    <row r="770" spans="2:8" s="1" customFormat="1" ht="16.899999999999999" customHeight="1">
      <c r="B770" s="32"/>
      <c r="C770" s="207" t="s">
        <v>2298</v>
      </c>
      <c r="D770" s="207" t="s">
        <v>2299</v>
      </c>
      <c r="E770" s="17" t="s">
        <v>350</v>
      </c>
      <c r="F770" s="158">
        <v>135.19999999999999</v>
      </c>
      <c r="H770" s="32"/>
    </row>
    <row r="771" spans="2:8" s="1" customFormat="1" ht="16.899999999999999" customHeight="1">
      <c r="B771" s="32"/>
      <c r="C771" s="207" t="s">
        <v>2303</v>
      </c>
      <c r="D771" s="207" t="s">
        <v>2304</v>
      </c>
      <c r="E771" s="17" t="s">
        <v>350</v>
      </c>
      <c r="F771" s="158">
        <v>137.904</v>
      </c>
      <c r="H771" s="32"/>
    </row>
    <row r="772" spans="2:8" s="1" customFormat="1" ht="22.5">
      <c r="B772" s="32"/>
      <c r="C772" s="207" t="s">
        <v>3012</v>
      </c>
      <c r="D772" s="207" t="s">
        <v>3013</v>
      </c>
      <c r="E772" s="17" t="s">
        <v>350</v>
      </c>
      <c r="F772" s="158">
        <v>119.76300000000001</v>
      </c>
      <c r="H772" s="32"/>
    </row>
    <row r="773" spans="2:8" s="1" customFormat="1" ht="16.899999999999999" customHeight="1">
      <c r="B773" s="32"/>
      <c r="C773" s="203" t="s">
        <v>256</v>
      </c>
      <c r="D773" s="204" t="s">
        <v>1</v>
      </c>
      <c r="E773" s="205" t="s">
        <v>1</v>
      </c>
      <c r="F773" s="206">
        <v>34.5</v>
      </c>
      <c r="H773" s="32"/>
    </row>
    <row r="774" spans="2:8" s="1" customFormat="1" ht="16.899999999999999" customHeight="1">
      <c r="B774" s="32"/>
      <c r="C774" s="207" t="s">
        <v>1</v>
      </c>
      <c r="D774" s="207" t="s">
        <v>2994</v>
      </c>
      <c r="E774" s="17" t="s">
        <v>1</v>
      </c>
      <c r="F774" s="158">
        <v>0</v>
      </c>
      <c r="H774" s="32"/>
    </row>
    <row r="775" spans="2:8" s="1" customFormat="1" ht="16.899999999999999" customHeight="1">
      <c r="B775" s="32"/>
      <c r="C775" s="207" t="s">
        <v>1</v>
      </c>
      <c r="D775" s="207" t="s">
        <v>2995</v>
      </c>
      <c r="E775" s="17" t="s">
        <v>1</v>
      </c>
      <c r="F775" s="158">
        <v>17.05</v>
      </c>
      <c r="H775" s="32"/>
    </row>
    <row r="776" spans="2:8" s="1" customFormat="1" ht="16.899999999999999" customHeight="1">
      <c r="B776" s="32"/>
      <c r="C776" s="207" t="s">
        <v>1</v>
      </c>
      <c r="D776" s="207" t="s">
        <v>2996</v>
      </c>
      <c r="E776" s="17" t="s">
        <v>1</v>
      </c>
      <c r="F776" s="158">
        <v>17.45</v>
      </c>
      <c r="H776" s="32"/>
    </row>
    <row r="777" spans="2:8" s="1" customFormat="1" ht="16.899999999999999" customHeight="1">
      <c r="B777" s="32"/>
      <c r="C777" s="207" t="s">
        <v>256</v>
      </c>
      <c r="D777" s="207" t="s">
        <v>358</v>
      </c>
      <c r="E777" s="17" t="s">
        <v>1</v>
      </c>
      <c r="F777" s="158">
        <v>34.5</v>
      </c>
      <c r="H777" s="32"/>
    </row>
    <row r="778" spans="2:8" s="1" customFormat="1" ht="16.899999999999999" customHeight="1">
      <c r="B778" s="32"/>
      <c r="C778" s="208" t="s">
        <v>5158</v>
      </c>
      <c r="H778" s="32"/>
    </row>
    <row r="779" spans="2:8" s="1" customFormat="1" ht="22.5">
      <c r="B779" s="32"/>
      <c r="C779" s="207" t="s">
        <v>2980</v>
      </c>
      <c r="D779" s="207" t="s">
        <v>2981</v>
      </c>
      <c r="E779" s="17" t="s">
        <v>350</v>
      </c>
      <c r="F779" s="158">
        <v>339.637</v>
      </c>
      <c r="H779" s="32"/>
    </row>
    <row r="780" spans="2:8" s="1" customFormat="1" ht="16.899999999999999" customHeight="1">
      <c r="B780" s="32"/>
      <c r="C780" s="207" t="s">
        <v>372</v>
      </c>
      <c r="D780" s="207" t="s">
        <v>373</v>
      </c>
      <c r="E780" s="17" t="s">
        <v>374</v>
      </c>
      <c r="F780" s="158">
        <v>16.446999999999999</v>
      </c>
      <c r="H780" s="32"/>
    </row>
    <row r="781" spans="2:8" s="1" customFormat="1" ht="16.899999999999999" customHeight="1">
      <c r="B781" s="32"/>
      <c r="C781" s="207" t="s">
        <v>999</v>
      </c>
      <c r="D781" s="207" t="s">
        <v>1000</v>
      </c>
      <c r="E781" s="17" t="s">
        <v>374</v>
      </c>
      <c r="F781" s="158">
        <v>6.2549999999999999</v>
      </c>
      <c r="H781" s="32"/>
    </row>
    <row r="782" spans="2:8" s="1" customFormat="1" ht="16.899999999999999" customHeight="1">
      <c r="B782" s="32"/>
      <c r="C782" s="207" t="s">
        <v>1008</v>
      </c>
      <c r="D782" s="207" t="s">
        <v>1009</v>
      </c>
      <c r="E782" s="17" t="s">
        <v>374</v>
      </c>
      <c r="F782" s="158">
        <v>6.2549999999999999</v>
      </c>
      <c r="H782" s="32"/>
    </row>
    <row r="783" spans="2:8" s="1" customFormat="1" ht="22.5">
      <c r="B783" s="32"/>
      <c r="C783" s="207" t="s">
        <v>1012</v>
      </c>
      <c r="D783" s="207" t="s">
        <v>1013</v>
      </c>
      <c r="E783" s="17" t="s">
        <v>374</v>
      </c>
      <c r="F783" s="158">
        <v>7.5750000000000002</v>
      </c>
      <c r="H783" s="32"/>
    </row>
    <row r="784" spans="2:8" s="1" customFormat="1" ht="22.5">
      <c r="B784" s="32"/>
      <c r="C784" s="207" t="s">
        <v>1024</v>
      </c>
      <c r="D784" s="207" t="s">
        <v>1025</v>
      </c>
      <c r="E784" s="17" t="s">
        <v>350</v>
      </c>
      <c r="F784" s="158">
        <v>60.6</v>
      </c>
      <c r="H784" s="32"/>
    </row>
    <row r="785" spans="2:8" s="1" customFormat="1" ht="16.899999999999999" customHeight="1">
      <c r="B785" s="32"/>
      <c r="C785" s="207" t="s">
        <v>1031</v>
      </c>
      <c r="D785" s="207" t="s">
        <v>1032</v>
      </c>
      <c r="E785" s="17" t="s">
        <v>374</v>
      </c>
      <c r="F785" s="158">
        <v>12.625</v>
      </c>
      <c r="H785" s="32"/>
    </row>
    <row r="786" spans="2:8" s="1" customFormat="1" ht="16.899999999999999" customHeight="1">
      <c r="B786" s="32"/>
      <c r="C786" s="207" t="s">
        <v>1265</v>
      </c>
      <c r="D786" s="207" t="s">
        <v>1266</v>
      </c>
      <c r="E786" s="17" t="s">
        <v>350</v>
      </c>
      <c r="F786" s="158">
        <v>34.5</v>
      </c>
      <c r="H786" s="32"/>
    </row>
    <row r="787" spans="2:8" s="1" customFormat="1" ht="45">
      <c r="B787" s="32"/>
      <c r="C787" s="207" t="s">
        <v>2048</v>
      </c>
      <c r="D787" s="207" t="s">
        <v>2049</v>
      </c>
      <c r="E787" s="17" t="s">
        <v>350</v>
      </c>
      <c r="F787" s="158">
        <v>171.90700000000001</v>
      </c>
      <c r="H787" s="32"/>
    </row>
    <row r="788" spans="2:8" s="1" customFormat="1" ht="16.899999999999999" customHeight="1">
      <c r="B788" s="32"/>
      <c r="C788" s="207" t="s">
        <v>2298</v>
      </c>
      <c r="D788" s="207" t="s">
        <v>2299</v>
      </c>
      <c r="E788" s="17" t="s">
        <v>350</v>
      </c>
      <c r="F788" s="158">
        <v>135.19999999999999</v>
      </c>
      <c r="H788" s="32"/>
    </row>
    <row r="789" spans="2:8" s="1" customFormat="1" ht="16.899999999999999" customHeight="1">
      <c r="B789" s="32"/>
      <c r="C789" s="207" t="s">
        <v>2303</v>
      </c>
      <c r="D789" s="207" t="s">
        <v>2304</v>
      </c>
      <c r="E789" s="17" t="s">
        <v>350</v>
      </c>
      <c r="F789" s="158">
        <v>137.904</v>
      </c>
      <c r="H789" s="32"/>
    </row>
    <row r="790" spans="2:8" s="1" customFormat="1" ht="22.5">
      <c r="B790" s="32"/>
      <c r="C790" s="207" t="s">
        <v>3012</v>
      </c>
      <c r="D790" s="207" t="s">
        <v>3013</v>
      </c>
      <c r="E790" s="17" t="s">
        <v>350</v>
      </c>
      <c r="F790" s="158">
        <v>119.76300000000001</v>
      </c>
      <c r="H790" s="32"/>
    </row>
    <row r="791" spans="2:8" s="1" customFormat="1" ht="16.899999999999999" customHeight="1">
      <c r="B791" s="32"/>
      <c r="C791" s="203" t="s">
        <v>163</v>
      </c>
      <c r="D791" s="204" t="s">
        <v>1</v>
      </c>
      <c r="E791" s="205" t="s">
        <v>1</v>
      </c>
      <c r="F791" s="206">
        <v>49.081000000000003</v>
      </c>
      <c r="H791" s="32"/>
    </row>
    <row r="792" spans="2:8" s="1" customFormat="1" ht="16.899999999999999" customHeight="1">
      <c r="B792" s="32"/>
      <c r="C792" s="207" t="s">
        <v>1</v>
      </c>
      <c r="D792" s="207" t="s">
        <v>361</v>
      </c>
      <c r="E792" s="17" t="s">
        <v>1</v>
      </c>
      <c r="F792" s="158">
        <v>0</v>
      </c>
      <c r="H792" s="32"/>
    </row>
    <row r="793" spans="2:8" s="1" customFormat="1" ht="16.899999999999999" customHeight="1">
      <c r="B793" s="32"/>
      <c r="C793" s="207" t="s">
        <v>1</v>
      </c>
      <c r="D793" s="207" t="s">
        <v>421</v>
      </c>
      <c r="E793" s="17" t="s">
        <v>1</v>
      </c>
      <c r="F793" s="158">
        <v>18.004999999999999</v>
      </c>
      <c r="H793" s="32"/>
    </row>
    <row r="794" spans="2:8" s="1" customFormat="1" ht="16.899999999999999" customHeight="1">
      <c r="B794" s="32"/>
      <c r="C794" s="207" t="s">
        <v>1</v>
      </c>
      <c r="D794" s="207" t="s">
        <v>363</v>
      </c>
      <c r="E794" s="17" t="s">
        <v>1</v>
      </c>
      <c r="F794" s="158">
        <v>0</v>
      </c>
      <c r="H794" s="32"/>
    </row>
    <row r="795" spans="2:8" s="1" customFormat="1" ht="16.899999999999999" customHeight="1">
      <c r="B795" s="32"/>
      <c r="C795" s="207" t="s">
        <v>1</v>
      </c>
      <c r="D795" s="207" t="s">
        <v>422</v>
      </c>
      <c r="E795" s="17" t="s">
        <v>1</v>
      </c>
      <c r="F795" s="158">
        <v>21.280999999999999</v>
      </c>
      <c r="H795" s="32"/>
    </row>
    <row r="796" spans="2:8" s="1" customFormat="1" ht="16.899999999999999" customHeight="1">
      <c r="B796" s="32"/>
      <c r="C796" s="207" t="s">
        <v>1</v>
      </c>
      <c r="D796" s="207" t="s">
        <v>423</v>
      </c>
      <c r="E796" s="17" t="s">
        <v>1</v>
      </c>
      <c r="F796" s="158">
        <v>9.7949999999999999</v>
      </c>
      <c r="H796" s="32"/>
    </row>
    <row r="797" spans="2:8" s="1" customFormat="1" ht="16.899999999999999" customHeight="1">
      <c r="B797" s="32"/>
      <c r="C797" s="207" t="s">
        <v>163</v>
      </c>
      <c r="D797" s="207" t="s">
        <v>365</v>
      </c>
      <c r="E797" s="17" t="s">
        <v>1</v>
      </c>
      <c r="F797" s="158">
        <v>49.081000000000003</v>
      </c>
      <c r="H797" s="32"/>
    </row>
    <row r="798" spans="2:8" s="1" customFormat="1" ht="16.899999999999999" customHeight="1">
      <c r="B798" s="32"/>
      <c r="C798" s="208" t="s">
        <v>5158</v>
      </c>
      <c r="H798" s="32"/>
    </row>
    <row r="799" spans="2:8" s="1" customFormat="1" ht="16.899999999999999" customHeight="1">
      <c r="B799" s="32"/>
      <c r="C799" s="207" t="s">
        <v>418</v>
      </c>
      <c r="D799" s="207" t="s">
        <v>419</v>
      </c>
      <c r="E799" s="17" t="s">
        <v>350</v>
      </c>
      <c r="F799" s="158">
        <v>49.081000000000003</v>
      </c>
      <c r="H799" s="32"/>
    </row>
    <row r="800" spans="2:8" s="1" customFormat="1" ht="16.899999999999999" customHeight="1">
      <c r="B800" s="32"/>
      <c r="C800" s="207" t="s">
        <v>425</v>
      </c>
      <c r="D800" s="207" t="s">
        <v>426</v>
      </c>
      <c r="E800" s="17" t="s">
        <v>350</v>
      </c>
      <c r="F800" s="158">
        <v>49.081000000000003</v>
      </c>
      <c r="H800" s="32"/>
    </row>
    <row r="801" spans="2:8" s="1" customFormat="1" ht="16.899999999999999" customHeight="1">
      <c r="B801" s="32"/>
      <c r="C801" s="203" t="s">
        <v>264</v>
      </c>
      <c r="D801" s="204" t="s">
        <v>1</v>
      </c>
      <c r="E801" s="205" t="s">
        <v>1</v>
      </c>
      <c r="F801" s="206">
        <v>33.880000000000003</v>
      </c>
      <c r="H801" s="32"/>
    </row>
    <row r="802" spans="2:8" s="1" customFormat="1" ht="16.899999999999999" customHeight="1">
      <c r="B802" s="32"/>
      <c r="C802" s="207" t="s">
        <v>1</v>
      </c>
      <c r="D802" s="207" t="s">
        <v>1323</v>
      </c>
      <c r="E802" s="17" t="s">
        <v>1</v>
      </c>
      <c r="F802" s="158">
        <v>0</v>
      </c>
      <c r="H802" s="32"/>
    </row>
    <row r="803" spans="2:8" s="1" customFormat="1" ht="16.899999999999999" customHeight="1">
      <c r="B803" s="32"/>
      <c r="C803" s="207" t="s">
        <v>264</v>
      </c>
      <c r="D803" s="207" t="s">
        <v>1324</v>
      </c>
      <c r="E803" s="17" t="s">
        <v>1</v>
      </c>
      <c r="F803" s="158">
        <v>33.880000000000003</v>
      </c>
      <c r="H803" s="32"/>
    </row>
    <row r="804" spans="2:8" s="1" customFormat="1" ht="16.899999999999999" customHeight="1">
      <c r="B804" s="32"/>
      <c r="C804" s="208" t="s">
        <v>5158</v>
      </c>
      <c r="H804" s="32"/>
    </row>
    <row r="805" spans="2:8" s="1" customFormat="1" ht="22.5">
      <c r="B805" s="32"/>
      <c r="C805" s="207" t="s">
        <v>1320</v>
      </c>
      <c r="D805" s="207" t="s">
        <v>1321</v>
      </c>
      <c r="E805" s="17" t="s">
        <v>597</v>
      </c>
      <c r="F805" s="158">
        <v>33.880000000000003</v>
      </c>
      <c r="H805" s="32"/>
    </row>
    <row r="806" spans="2:8" s="1" customFormat="1" ht="16.899999999999999" customHeight="1">
      <c r="B806" s="32"/>
      <c r="C806" s="207" t="s">
        <v>372</v>
      </c>
      <c r="D806" s="207" t="s">
        <v>373</v>
      </c>
      <c r="E806" s="17" t="s">
        <v>374</v>
      </c>
      <c r="F806" s="158">
        <v>16.446999999999999</v>
      </c>
      <c r="H806" s="32"/>
    </row>
    <row r="807" spans="2:8" s="1" customFormat="1" ht="16.899999999999999" customHeight="1">
      <c r="B807" s="32"/>
      <c r="C807" s="207" t="s">
        <v>1326</v>
      </c>
      <c r="D807" s="207" t="s">
        <v>1327</v>
      </c>
      <c r="E807" s="17" t="s">
        <v>623</v>
      </c>
      <c r="F807" s="158">
        <v>34.219000000000001</v>
      </c>
      <c r="H807" s="32"/>
    </row>
    <row r="808" spans="2:8" s="1" customFormat="1" ht="16.899999999999999" customHeight="1">
      <c r="B808" s="32"/>
      <c r="C808" s="203" t="s">
        <v>274</v>
      </c>
      <c r="D808" s="204" t="s">
        <v>1</v>
      </c>
      <c r="E808" s="205" t="s">
        <v>1</v>
      </c>
      <c r="F808" s="206">
        <v>11.8</v>
      </c>
      <c r="H808" s="32"/>
    </row>
    <row r="809" spans="2:8" s="1" customFormat="1" ht="16.899999999999999" customHeight="1">
      <c r="B809" s="32"/>
      <c r="C809" s="207" t="s">
        <v>1</v>
      </c>
      <c r="D809" s="207" t="s">
        <v>3031</v>
      </c>
      <c r="E809" s="17" t="s">
        <v>1</v>
      </c>
      <c r="F809" s="158">
        <v>0</v>
      </c>
      <c r="H809" s="32"/>
    </row>
    <row r="810" spans="2:8" s="1" customFormat="1" ht="16.899999999999999" customHeight="1">
      <c r="B810" s="32"/>
      <c r="C810" s="207" t="s">
        <v>1</v>
      </c>
      <c r="D810" s="207" t="s">
        <v>3032</v>
      </c>
      <c r="E810" s="17" t="s">
        <v>1</v>
      </c>
      <c r="F810" s="158">
        <v>11.8</v>
      </c>
      <c r="H810" s="32"/>
    </row>
    <row r="811" spans="2:8" s="1" customFormat="1" ht="16.899999999999999" customHeight="1">
      <c r="B811" s="32"/>
      <c r="C811" s="207" t="s">
        <v>274</v>
      </c>
      <c r="D811" s="207" t="s">
        <v>365</v>
      </c>
      <c r="E811" s="17" t="s">
        <v>1</v>
      </c>
      <c r="F811" s="158">
        <v>11.8</v>
      </c>
      <c r="H811" s="32"/>
    </row>
    <row r="812" spans="2:8" s="1" customFormat="1" ht="16.899999999999999" customHeight="1">
      <c r="B812" s="32"/>
      <c r="C812" s="208" t="s">
        <v>5158</v>
      </c>
      <c r="H812" s="32"/>
    </row>
    <row r="813" spans="2:8" s="1" customFormat="1" ht="16.899999999999999" customHeight="1">
      <c r="B813" s="32"/>
      <c r="C813" s="207" t="s">
        <v>3028</v>
      </c>
      <c r="D813" s="207" t="s">
        <v>3029</v>
      </c>
      <c r="E813" s="17" t="s">
        <v>597</v>
      </c>
      <c r="F813" s="158">
        <v>11.8</v>
      </c>
      <c r="H813" s="32"/>
    </row>
    <row r="814" spans="2:8" s="1" customFormat="1" ht="16.899999999999999" customHeight="1">
      <c r="B814" s="32"/>
      <c r="C814" s="207" t="s">
        <v>3034</v>
      </c>
      <c r="D814" s="207" t="s">
        <v>3035</v>
      </c>
      <c r="E814" s="17" t="s">
        <v>597</v>
      </c>
      <c r="F814" s="158">
        <v>11.917999999999999</v>
      </c>
      <c r="H814" s="32"/>
    </row>
    <row r="815" spans="2:8" s="1" customFormat="1" ht="16.899999999999999" customHeight="1">
      <c r="B815" s="32"/>
      <c r="C815" s="203" t="s">
        <v>171</v>
      </c>
      <c r="D815" s="204" t="s">
        <v>1</v>
      </c>
      <c r="E815" s="205" t="s">
        <v>1</v>
      </c>
      <c r="F815" s="206">
        <v>26.632999999999999</v>
      </c>
      <c r="H815" s="32"/>
    </row>
    <row r="816" spans="2:8" s="1" customFormat="1" ht="16.899999999999999" customHeight="1">
      <c r="B816" s="32"/>
      <c r="C816" s="207" t="s">
        <v>1</v>
      </c>
      <c r="D816" s="207" t="s">
        <v>916</v>
      </c>
      <c r="E816" s="17" t="s">
        <v>1</v>
      </c>
      <c r="F816" s="158">
        <v>0</v>
      </c>
      <c r="H816" s="32"/>
    </row>
    <row r="817" spans="2:8" s="1" customFormat="1" ht="16.899999999999999" customHeight="1">
      <c r="B817" s="32"/>
      <c r="C817" s="207" t="s">
        <v>1</v>
      </c>
      <c r="D817" s="207" t="s">
        <v>917</v>
      </c>
      <c r="E817" s="17" t="s">
        <v>1</v>
      </c>
      <c r="F817" s="158">
        <v>25.913</v>
      </c>
      <c r="H817" s="32"/>
    </row>
    <row r="818" spans="2:8" s="1" customFormat="1" ht="16.899999999999999" customHeight="1">
      <c r="B818" s="32"/>
      <c r="C818" s="207" t="s">
        <v>1</v>
      </c>
      <c r="D818" s="207" t="s">
        <v>918</v>
      </c>
      <c r="E818" s="17" t="s">
        <v>1</v>
      </c>
      <c r="F818" s="158">
        <v>0.72</v>
      </c>
      <c r="H818" s="32"/>
    </row>
    <row r="819" spans="2:8" s="1" customFormat="1" ht="16.899999999999999" customHeight="1">
      <c r="B819" s="32"/>
      <c r="C819" s="207" t="s">
        <v>171</v>
      </c>
      <c r="D819" s="207" t="s">
        <v>365</v>
      </c>
      <c r="E819" s="17" t="s">
        <v>1</v>
      </c>
      <c r="F819" s="158">
        <v>26.632999999999999</v>
      </c>
      <c r="H819" s="32"/>
    </row>
    <row r="820" spans="2:8" s="1" customFormat="1" ht="16.899999999999999" customHeight="1">
      <c r="B820" s="32"/>
      <c r="C820" s="208" t="s">
        <v>5158</v>
      </c>
      <c r="H820" s="32"/>
    </row>
    <row r="821" spans="2:8" s="1" customFormat="1" ht="22.5">
      <c r="B821" s="32"/>
      <c r="C821" s="207" t="s">
        <v>913</v>
      </c>
      <c r="D821" s="207" t="s">
        <v>914</v>
      </c>
      <c r="E821" s="17" t="s">
        <v>350</v>
      </c>
      <c r="F821" s="158">
        <v>26.632999999999999</v>
      </c>
      <c r="H821" s="32"/>
    </row>
    <row r="822" spans="2:8" s="1" customFormat="1" ht="16.899999999999999" customHeight="1">
      <c r="B822" s="32"/>
      <c r="C822" s="207" t="s">
        <v>897</v>
      </c>
      <c r="D822" s="207" t="s">
        <v>898</v>
      </c>
      <c r="E822" s="17" t="s">
        <v>350</v>
      </c>
      <c r="F822" s="158">
        <v>94.007999999999996</v>
      </c>
      <c r="H822" s="32"/>
    </row>
    <row r="823" spans="2:8" s="1" customFormat="1" ht="16.899999999999999" customHeight="1">
      <c r="B823" s="32"/>
      <c r="C823" s="207" t="s">
        <v>901</v>
      </c>
      <c r="D823" s="207" t="s">
        <v>902</v>
      </c>
      <c r="E823" s="17" t="s">
        <v>350</v>
      </c>
      <c r="F823" s="158">
        <v>94.007999999999996</v>
      </c>
      <c r="H823" s="32"/>
    </row>
    <row r="824" spans="2:8" s="1" customFormat="1" ht="33.75">
      <c r="B824" s="32"/>
      <c r="C824" s="207" t="s">
        <v>2053</v>
      </c>
      <c r="D824" s="207" t="s">
        <v>2054</v>
      </c>
      <c r="E824" s="17" t="s">
        <v>350</v>
      </c>
      <c r="F824" s="158">
        <v>172.648</v>
      </c>
      <c r="H824" s="32"/>
    </row>
    <row r="825" spans="2:8" s="1" customFormat="1" ht="16.899999999999999" customHeight="1">
      <c r="B825" s="32"/>
      <c r="C825" s="203" t="s">
        <v>184</v>
      </c>
      <c r="D825" s="204" t="s">
        <v>1</v>
      </c>
      <c r="E825" s="205" t="s">
        <v>1</v>
      </c>
      <c r="F825" s="206">
        <v>11.88</v>
      </c>
      <c r="H825" s="32"/>
    </row>
    <row r="826" spans="2:8" s="1" customFormat="1" ht="16.899999999999999" customHeight="1">
      <c r="B826" s="32"/>
      <c r="C826" s="207" t="s">
        <v>1</v>
      </c>
      <c r="D826" s="207" t="s">
        <v>2045</v>
      </c>
      <c r="E826" s="17" t="s">
        <v>1</v>
      </c>
      <c r="F826" s="158">
        <v>0</v>
      </c>
      <c r="H826" s="32"/>
    </row>
    <row r="827" spans="2:8" s="1" customFormat="1" ht="16.899999999999999" customHeight="1">
      <c r="B827" s="32"/>
      <c r="C827" s="207" t="s">
        <v>1</v>
      </c>
      <c r="D827" s="207" t="s">
        <v>2046</v>
      </c>
      <c r="E827" s="17" t="s">
        <v>1</v>
      </c>
      <c r="F827" s="158">
        <v>11.88</v>
      </c>
      <c r="H827" s="32"/>
    </row>
    <row r="828" spans="2:8" s="1" customFormat="1" ht="16.899999999999999" customHeight="1">
      <c r="B828" s="32"/>
      <c r="C828" s="207" t="s">
        <v>184</v>
      </c>
      <c r="D828" s="207" t="s">
        <v>358</v>
      </c>
      <c r="E828" s="17" t="s">
        <v>1</v>
      </c>
      <c r="F828" s="158">
        <v>11.88</v>
      </c>
      <c r="H828" s="32"/>
    </row>
    <row r="829" spans="2:8" s="1" customFormat="1" ht="16.899999999999999" customHeight="1">
      <c r="B829" s="32"/>
      <c r="C829" s="208" t="s">
        <v>5158</v>
      </c>
      <c r="H829" s="32"/>
    </row>
    <row r="830" spans="2:8" s="1" customFormat="1" ht="16.899999999999999" customHeight="1">
      <c r="B830" s="32"/>
      <c r="C830" s="207" t="s">
        <v>2042</v>
      </c>
      <c r="D830" s="207" t="s">
        <v>2043</v>
      </c>
      <c r="E830" s="17" t="s">
        <v>350</v>
      </c>
      <c r="F830" s="158">
        <v>20.68</v>
      </c>
      <c r="H830" s="32"/>
    </row>
    <row r="831" spans="2:8" s="1" customFormat="1" ht="16.899999999999999" customHeight="1">
      <c r="B831" s="32"/>
      <c r="C831" s="207" t="s">
        <v>1240</v>
      </c>
      <c r="D831" s="207" t="s">
        <v>1241</v>
      </c>
      <c r="E831" s="17" t="s">
        <v>350</v>
      </c>
      <c r="F831" s="158">
        <v>11.88</v>
      </c>
      <c r="H831" s="32"/>
    </row>
    <row r="832" spans="2:8" s="1" customFormat="1" ht="16.899999999999999" customHeight="1">
      <c r="B832" s="32"/>
      <c r="C832" s="203" t="s">
        <v>169</v>
      </c>
      <c r="D832" s="204" t="s">
        <v>1</v>
      </c>
      <c r="E832" s="205" t="s">
        <v>1</v>
      </c>
      <c r="F832" s="206">
        <v>67.375</v>
      </c>
      <c r="H832" s="32"/>
    </row>
    <row r="833" spans="2:8" s="1" customFormat="1" ht="16.899999999999999" customHeight="1">
      <c r="B833" s="32"/>
      <c r="C833" s="207" t="s">
        <v>1</v>
      </c>
      <c r="D833" s="207" t="s">
        <v>894</v>
      </c>
      <c r="E833" s="17" t="s">
        <v>1</v>
      </c>
      <c r="F833" s="158">
        <v>0</v>
      </c>
      <c r="H833" s="32"/>
    </row>
    <row r="834" spans="2:8" s="1" customFormat="1" ht="16.899999999999999" customHeight="1">
      <c r="B834" s="32"/>
      <c r="C834" s="207" t="s">
        <v>1</v>
      </c>
      <c r="D834" s="207" t="s">
        <v>895</v>
      </c>
      <c r="E834" s="17" t="s">
        <v>1</v>
      </c>
      <c r="F834" s="158">
        <v>67.375</v>
      </c>
      <c r="H834" s="32"/>
    </row>
    <row r="835" spans="2:8" s="1" customFormat="1" ht="16.899999999999999" customHeight="1">
      <c r="B835" s="32"/>
      <c r="C835" s="207" t="s">
        <v>169</v>
      </c>
      <c r="D835" s="207" t="s">
        <v>365</v>
      </c>
      <c r="E835" s="17" t="s">
        <v>1</v>
      </c>
      <c r="F835" s="158">
        <v>67.375</v>
      </c>
      <c r="H835" s="32"/>
    </row>
    <row r="836" spans="2:8" s="1" customFormat="1" ht="16.899999999999999" customHeight="1">
      <c r="B836" s="32"/>
      <c r="C836" s="208" t="s">
        <v>5158</v>
      </c>
      <c r="H836" s="32"/>
    </row>
    <row r="837" spans="2:8" s="1" customFormat="1" ht="22.5">
      <c r="B837" s="32"/>
      <c r="C837" s="207" t="s">
        <v>891</v>
      </c>
      <c r="D837" s="207" t="s">
        <v>892</v>
      </c>
      <c r="E837" s="17" t="s">
        <v>350</v>
      </c>
      <c r="F837" s="158">
        <v>67.375</v>
      </c>
      <c r="H837" s="32"/>
    </row>
    <row r="838" spans="2:8" s="1" customFormat="1" ht="16.899999999999999" customHeight="1">
      <c r="B838" s="32"/>
      <c r="C838" s="207" t="s">
        <v>897</v>
      </c>
      <c r="D838" s="207" t="s">
        <v>898</v>
      </c>
      <c r="E838" s="17" t="s">
        <v>350</v>
      </c>
      <c r="F838" s="158">
        <v>94.007999999999996</v>
      </c>
      <c r="H838" s="32"/>
    </row>
    <row r="839" spans="2:8" s="1" customFormat="1" ht="16.899999999999999" customHeight="1">
      <c r="B839" s="32"/>
      <c r="C839" s="207" t="s">
        <v>901</v>
      </c>
      <c r="D839" s="207" t="s">
        <v>902</v>
      </c>
      <c r="E839" s="17" t="s">
        <v>350</v>
      </c>
      <c r="F839" s="158">
        <v>94.007999999999996</v>
      </c>
      <c r="H839" s="32"/>
    </row>
    <row r="840" spans="2:8" s="1" customFormat="1" ht="16.899999999999999" customHeight="1">
      <c r="B840" s="32"/>
      <c r="C840" s="207" t="s">
        <v>905</v>
      </c>
      <c r="D840" s="207" t="s">
        <v>906</v>
      </c>
      <c r="E840" s="17" t="s">
        <v>350</v>
      </c>
      <c r="F840" s="158">
        <v>67.375</v>
      </c>
      <c r="H840" s="32"/>
    </row>
    <row r="841" spans="2:8" s="1" customFormat="1" ht="16.899999999999999" customHeight="1">
      <c r="B841" s="32"/>
      <c r="C841" s="207" t="s">
        <v>909</v>
      </c>
      <c r="D841" s="207" t="s">
        <v>910</v>
      </c>
      <c r="E841" s="17" t="s">
        <v>350</v>
      </c>
      <c r="F841" s="158">
        <v>67.375</v>
      </c>
      <c r="H841" s="32"/>
    </row>
    <row r="842" spans="2:8" s="1" customFormat="1" ht="16.899999999999999" customHeight="1">
      <c r="B842" s="32"/>
      <c r="C842" s="203" t="s">
        <v>3185</v>
      </c>
      <c r="D842" s="204" t="s">
        <v>1</v>
      </c>
      <c r="E842" s="205" t="s">
        <v>1</v>
      </c>
      <c r="F842" s="206">
        <v>17.5</v>
      </c>
      <c r="H842" s="32"/>
    </row>
    <row r="843" spans="2:8" s="1" customFormat="1" ht="16.899999999999999" customHeight="1">
      <c r="B843" s="32"/>
      <c r="C843" s="207" t="s">
        <v>1</v>
      </c>
      <c r="D843" s="207" t="s">
        <v>3180</v>
      </c>
      <c r="E843" s="17" t="s">
        <v>1</v>
      </c>
      <c r="F843" s="158">
        <v>0</v>
      </c>
      <c r="H843" s="32"/>
    </row>
    <row r="844" spans="2:8" s="1" customFormat="1" ht="16.899999999999999" customHeight="1">
      <c r="B844" s="32"/>
      <c r="C844" s="207" t="s">
        <v>1</v>
      </c>
      <c r="D844" s="207" t="s">
        <v>3181</v>
      </c>
      <c r="E844" s="17" t="s">
        <v>1</v>
      </c>
      <c r="F844" s="158">
        <v>0.54</v>
      </c>
      <c r="H844" s="32"/>
    </row>
    <row r="845" spans="2:8" s="1" customFormat="1" ht="16.899999999999999" customHeight="1">
      <c r="B845" s="32"/>
      <c r="C845" s="207" t="s">
        <v>1</v>
      </c>
      <c r="D845" s="207" t="s">
        <v>3182</v>
      </c>
      <c r="E845" s="17" t="s">
        <v>1</v>
      </c>
      <c r="F845" s="158">
        <v>0.72</v>
      </c>
      <c r="H845" s="32"/>
    </row>
    <row r="846" spans="2:8" s="1" customFormat="1" ht="16.899999999999999" customHeight="1">
      <c r="B846" s="32"/>
      <c r="C846" s="207" t="s">
        <v>1</v>
      </c>
      <c r="D846" s="207" t="s">
        <v>3183</v>
      </c>
      <c r="E846" s="17" t="s">
        <v>1</v>
      </c>
      <c r="F846" s="158">
        <v>0</v>
      </c>
      <c r="H846" s="32"/>
    </row>
    <row r="847" spans="2:8" s="1" customFormat="1" ht="16.899999999999999" customHeight="1">
      <c r="B847" s="32"/>
      <c r="C847" s="207" t="s">
        <v>1</v>
      </c>
      <c r="D847" s="207" t="s">
        <v>3184</v>
      </c>
      <c r="E847" s="17" t="s">
        <v>1</v>
      </c>
      <c r="F847" s="158">
        <v>16.239999999999998</v>
      </c>
      <c r="H847" s="32"/>
    </row>
    <row r="848" spans="2:8" s="1" customFormat="1" ht="16.899999999999999" customHeight="1">
      <c r="B848" s="32"/>
      <c r="C848" s="207" t="s">
        <v>3185</v>
      </c>
      <c r="D848" s="207" t="s">
        <v>365</v>
      </c>
      <c r="E848" s="17" t="s">
        <v>1</v>
      </c>
      <c r="F848" s="158">
        <v>17.5</v>
      </c>
      <c r="H848" s="32"/>
    </row>
    <row r="849" spans="2:8" s="1" customFormat="1" ht="16.899999999999999" customHeight="1">
      <c r="B849" s="32"/>
      <c r="C849" s="208" t="s">
        <v>5158</v>
      </c>
      <c r="H849" s="32"/>
    </row>
    <row r="850" spans="2:8" s="1" customFormat="1" ht="22.5">
      <c r="B850" s="32"/>
      <c r="C850" s="207" t="s">
        <v>3177</v>
      </c>
      <c r="D850" s="207" t="s">
        <v>3178</v>
      </c>
      <c r="E850" s="17" t="s">
        <v>350</v>
      </c>
      <c r="F850" s="158">
        <v>17.5</v>
      </c>
      <c r="H850" s="32"/>
    </row>
    <row r="851" spans="2:8" s="1" customFormat="1" ht="16.899999999999999" customHeight="1">
      <c r="B851" s="32"/>
      <c r="C851" s="207" t="s">
        <v>3187</v>
      </c>
      <c r="D851" s="207" t="s">
        <v>3188</v>
      </c>
      <c r="E851" s="17" t="s">
        <v>350</v>
      </c>
      <c r="F851" s="158">
        <v>53.75</v>
      </c>
      <c r="H851" s="32"/>
    </row>
    <row r="852" spans="2:8" s="1" customFormat="1" ht="16.899999999999999" customHeight="1">
      <c r="B852" s="32"/>
      <c r="C852" s="203" t="s">
        <v>272</v>
      </c>
      <c r="D852" s="204" t="s">
        <v>1</v>
      </c>
      <c r="E852" s="205" t="s">
        <v>1</v>
      </c>
      <c r="F852" s="206">
        <v>299.60000000000002</v>
      </c>
      <c r="H852" s="32"/>
    </row>
    <row r="853" spans="2:8" s="1" customFormat="1" ht="16.899999999999999" customHeight="1">
      <c r="B853" s="32"/>
      <c r="C853" s="207" t="s">
        <v>1</v>
      </c>
      <c r="D853" s="207" t="s">
        <v>3094</v>
      </c>
      <c r="E853" s="17" t="s">
        <v>1</v>
      </c>
      <c r="F853" s="158">
        <v>9.6</v>
      </c>
      <c r="H853" s="32"/>
    </row>
    <row r="854" spans="2:8" s="1" customFormat="1" ht="16.899999999999999" customHeight="1">
      <c r="B854" s="32"/>
      <c r="C854" s="207" t="s">
        <v>1</v>
      </c>
      <c r="D854" s="207" t="s">
        <v>3095</v>
      </c>
      <c r="E854" s="17" t="s">
        <v>1</v>
      </c>
      <c r="F854" s="158">
        <v>15.225</v>
      </c>
      <c r="H854" s="32"/>
    </row>
    <row r="855" spans="2:8" s="1" customFormat="1" ht="16.899999999999999" customHeight="1">
      <c r="B855" s="32"/>
      <c r="C855" s="207" t="s">
        <v>1</v>
      </c>
      <c r="D855" s="207" t="s">
        <v>3096</v>
      </c>
      <c r="E855" s="17" t="s">
        <v>1</v>
      </c>
      <c r="F855" s="158">
        <v>10.85</v>
      </c>
      <c r="H855" s="32"/>
    </row>
    <row r="856" spans="2:8" s="1" customFormat="1" ht="16.899999999999999" customHeight="1">
      <c r="B856" s="32"/>
      <c r="C856" s="207" t="s">
        <v>1</v>
      </c>
      <c r="D856" s="207" t="s">
        <v>3097</v>
      </c>
      <c r="E856" s="17" t="s">
        <v>1</v>
      </c>
      <c r="F856" s="158">
        <v>15.475</v>
      </c>
      <c r="H856" s="32"/>
    </row>
    <row r="857" spans="2:8" s="1" customFormat="1" ht="16.899999999999999" customHeight="1">
      <c r="B857" s="32"/>
      <c r="C857" s="207" t="s">
        <v>1</v>
      </c>
      <c r="D857" s="207" t="s">
        <v>3098</v>
      </c>
      <c r="E857" s="17" t="s">
        <v>1</v>
      </c>
      <c r="F857" s="158">
        <v>10.7</v>
      </c>
      <c r="H857" s="32"/>
    </row>
    <row r="858" spans="2:8" s="1" customFormat="1" ht="16.899999999999999" customHeight="1">
      <c r="B858" s="32"/>
      <c r="C858" s="207" t="s">
        <v>1</v>
      </c>
      <c r="D858" s="207" t="s">
        <v>3099</v>
      </c>
      <c r="E858" s="17" t="s">
        <v>1</v>
      </c>
      <c r="F858" s="158">
        <v>12.775</v>
      </c>
      <c r="H858" s="32"/>
    </row>
    <row r="859" spans="2:8" s="1" customFormat="1" ht="16.899999999999999" customHeight="1">
      <c r="B859" s="32"/>
      <c r="C859" s="207" t="s">
        <v>1</v>
      </c>
      <c r="D859" s="207" t="s">
        <v>3100</v>
      </c>
      <c r="E859" s="17" t="s">
        <v>1</v>
      </c>
      <c r="F859" s="158">
        <v>17.524999999999999</v>
      </c>
      <c r="H859" s="32"/>
    </row>
    <row r="860" spans="2:8" s="1" customFormat="1" ht="16.899999999999999" customHeight="1">
      <c r="B860" s="32"/>
      <c r="C860" s="207" t="s">
        <v>1</v>
      </c>
      <c r="D860" s="207" t="s">
        <v>3101</v>
      </c>
      <c r="E860" s="17" t="s">
        <v>1</v>
      </c>
      <c r="F860" s="158">
        <v>12.475</v>
      </c>
      <c r="H860" s="32"/>
    </row>
    <row r="861" spans="2:8" s="1" customFormat="1" ht="16.899999999999999" customHeight="1">
      <c r="B861" s="32"/>
      <c r="C861" s="207" t="s">
        <v>1</v>
      </c>
      <c r="D861" s="207" t="s">
        <v>3102</v>
      </c>
      <c r="E861" s="17" t="s">
        <v>1</v>
      </c>
      <c r="F861" s="158">
        <v>10.7</v>
      </c>
      <c r="H861" s="32"/>
    </row>
    <row r="862" spans="2:8" s="1" customFormat="1" ht="16.899999999999999" customHeight="1">
      <c r="B862" s="32"/>
      <c r="C862" s="207" t="s">
        <v>1</v>
      </c>
      <c r="D862" s="207" t="s">
        <v>3103</v>
      </c>
      <c r="E862" s="17" t="s">
        <v>1</v>
      </c>
      <c r="F862" s="158">
        <v>12.775</v>
      </c>
      <c r="H862" s="32"/>
    </row>
    <row r="863" spans="2:8" s="1" customFormat="1" ht="16.899999999999999" customHeight="1">
      <c r="B863" s="32"/>
      <c r="C863" s="207" t="s">
        <v>1</v>
      </c>
      <c r="D863" s="207" t="s">
        <v>3104</v>
      </c>
      <c r="E863" s="17" t="s">
        <v>1</v>
      </c>
      <c r="F863" s="158">
        <v>12.475</v>
      </c>
      <c r="H863" s="32"/>
    </row>
    <row r="864" spans="2:8" s="1" customFormat="1" ht="16.899999999999999" customHeight="1">
      <c r="B864" s="32"/>
      <c r="C864" s="207" t="s">
        <v>1</v>
      </c>
      <c r="D864" s="207" t="s">
        <v>3105</v>
      </c>
      <c r="E864" s="17" t="s">
        <v>1</v>
      </c>
      <c r="F864" s="158">
        <v>17.425000000000001</v>
      </c>
      <c r="H864" s="32"/>
    </row>
    <row r="865" spans="2:8" s="1" customFormat="1" ht="16.899999999999999" customHeight="1">
      <c r="B865" s="32"/>
      <c r="C865" s="207" t="s">
        <v>1</v>
      </c>
      <c r="D865" s="207" t="s">
        <v>3106</v>
      </c>
      <c r="E865" s="17" t="s">
        <v>1</v>
      </c>
      <c r="F865" s="158">
        <v>10.7</v>
      </c>
      <c r="H865" s="32"/>
    </row>
    <row r="866" spans="2:8" s="1" customFormat="1" ht="16.899999999999999" customHeight="1">
      <c r="B866" s="32"/>
      <c r="C866" s="207" t="s">
        <v>1</v>
      </c>
      <c r="D866" s="207" t="s">
        <v>3107</v>
      </c>
      <c r="E866" s="17" t="s">
        <v>1</v>
      </c>
      <c r="F866" s="158">
        <v>12.775</v>
      </c>
      <c r="H866" s="32"/>
    </row>
    <row r="867" spans="2:8" s="1" customFormat="1" ht="16.899999999999999" customHeight="1">
      <c r="B867" s="32"/>
      <c r="C867" s="207" t="s">
        <v>1</v>
      </c>
      <c r="D867" s="207" t="s">
        <v>3108</v>
      </c>
      <c r="E867" s="17" t="s">
        <v>1</v>
      </c>
      <c r="F867" s="158">
        <v>17.524999999999999</v>
      </c>
      <c r="H867" s="32"/>
    </row>
    <row r="868" spans="2:8" s="1" customFormat="1" ht="16.899999999999999" customHeight="1">
      <c r="B868" s="32"/>
      <c r="C868" s="207" t="s">
        <v>1</v>
      </c>
      <c r="D868" s="207" t="s">
        <v>3109</v>
      </c>
      <c r="E868" s="17" t="s">
        <v>1</v>
      </c>
      <c r="F868" s="158">
        <v>12.475</v>
      </c>
      <c r="H868" s="32"/>
    </row>
    <row r="869" spans="2:8" s="1" customFormat="1" ht="16.899999999999999" customHeight="1">
      <c r="B869" s="32"/>
      <c r="C869" s="207" t="s">
        <v>1</v>
      </c>
      <c r="D869" s="207" t="s">
        <v>3110</v>
      </c>
      <c r="E869" s="17" t="s">
        <v>1</v>
      </c>
      <c r="F869" s="158">
        <v>10.7</v>
      </c>
      <c r="H869" s="32"/>
    </row>
    <row r="870" spans="2:8" s="1" customFormat="1" ht="16.899999999999999" customHeight="1">
      <c r="B870" s="32"/>
      <c r="C870" s="207" t="s">
        <v>1</v>
      </c>
      <c r="D870" s="207" t="s">
        <v>3111</v>
      </c>
      <c r="E870" s="17" t="s">
        <v>1</v>
      </c>
      <c r="F870" s="158">
        <v>47.524999999999999</v>
      </c>
      <c r="H870" s="32"/>
    </row>
    <row r="871" spans="2:8" s="1" customFormat="1" ht="16.899999999999999" customHeight="1">
      <c r="B871" s="32"/>
      <c r="C871" s="207" t="s">
        <v>1</v>
      </c>
      <c r="D871" s="207" t="s">
        <v>3112</v>
      </c>
      <c r="E871" s="17" t="s">
        <v>1</v>
      </c>
      <c r="F871" s="158">
        <v>12.475</v>
      </c>
      <c r="H871" s="32"/>
    </row>
    <row r="872" spans="2:8" s="1" customFormat="1" ht="16.899999999999999" customHeight="1">
      <c r="B872" s="32"/>
      <c r="C872" s="207" t="s">
        <v>1</v>
      </c>
      <c r="D872" s="207" t="s">
        <v>3113</v>
      </c>
      <c r="E872" s="17" t="s">
        <v>1</v>
      </c>
      <c r="F872" s="158">
        <v>17.425000000000001</v>
      </c>
      <c r="H872" s="32"/>
    </row>
    <row r="873" spans="2:8" s="1" customFormat="1" ht="16.899999999999999" customHeight="1">
      <c r="B873" s="32"/>
      <c r="C873" s="207" t="s">
        <v>272</v>
      </c>
      <c r="D873" s="207" t="s">
        <v>365</v>
      </c>
      <c r="E873" s="17" t="s">
        <v>1</v>
      </c>
      <c r="F873" s="158">
        <v>299.60000000000002</v>
      </c>
      <c r="H873" s="32"/>
    </row>
    <row r="874" spans="2:8" s="1" customFormat="1" ht="16.899999999999999" customHeight="1">
      <c r="B874" s="32"/>
      <c r="C874" s="208" t="s">
        <v>5158</v>
      </c>
      <c r="H874" s="32"/>
    </row>
    <row r="875" spans="2:8" s="1" customFormat="1" ht="16.899999999999999" customHeight="1">
      <c r="B875" s="32"/>
      <c r="C875" s="207" t="s">
        <v>3091</v>
      </c>
      <c r="D875" s="207" t="s">
        <v>3092</v>
      </c>
      <c r="E875" s="17" t="s">
        <v>597</v>
      </c>
      <c r="F875" s="158">
        <v>299.60000000000002</v>
      </c>
      <c r="H875" s="32"/>
    </row>
    <row r="876" spans="2:8" s="1" customFormat="1" ht="16.899999999999999" customHeight="1">
      <c r="B876" s="32"/>
      <c r="C876" s="207" t="s">
        <v>3115</v>
      </c>
      <c r="D876" s="207" t="s">
        <v>3116</v>
      </c>
      <c r="E876" s="17" t="s">
        <v>597</v>
      </c>
      <c r="F876" s="158">
        <v>302.596</v>
      </c>
      <c r="H876" s="32"/>
    </row>
    <row r="877" spans="2:8" s="1" customFormat="1" ht="16.899999999999999" customHeight="1">
      <c r="B877" s="32"/>
      <c r="C877" s="203" t="s">
        <v>276</v>
      </c>
      <c r="D877" s="204" t="s">
        <v>1</v>
      </c>
      <c r="E877" s="205" t="s">
        <v>1</v>
      </c>
      <c r="F877" s="206">
        <v>238.75</v>
      </c>
      <c r="H877" s="32"/>
    </row>
    <row r="878" spans="2:8" s="1" customFormat="1" ht="16.899999999999999" customHeight="1">
      <c r="B878" s="32"/>
      <c r="C878" s="207" t="s">
        <v>1</v>
      </c>
      <c r="D878" s="207" t="s">
        <v>2134</v>
      </c>
      <c r="E878" s="17" t="s">
        <v>1</v>
      </c>
      <c r="F878" s="158">
        <v>238.75</v>
      </c>
      <c r="H878" s="32"/>
    </row>
    <row r="879" spans="2:8" s="1" customFormat="1" ht="16.899999999999999" customHeight="1">
      <c r="B879" s="32"/>
      <c r="C879" s="207" t="s">
        <v>276</v>
      </c>
      <c r="D879" s="207" t="s">
        <v>358</v>
      </c>
      <c r="E879" s="17" t="s">
        <v>1</v>
      </c>
      <c r="F879" s="158">
        <v>238.75</v>
      </c>
      <c r="H879" s="32"/>
    </row>
    <row r="880" spans="2:8" s="1" customFormat="1" ht="16.899999999999999" customHeight="1">
      <c r="B880" s="32"/>
      <c r="C880" s="208" t="s">
        <v>5158</v>
      </c>
      <c r="H880" s="32"/>
    </row>
    <row r="881" spans="2:8" s="1" customFormat="1" ht="22.5">
      <c r="B881" s="32"/>
      <c r="C881" s="207" t="s">
        <v>2131</v>
      </c>
      <c r="D881" s="207" t="s">
        <v>2132</v>
      </c>
      <c r="E881" s="17" t="s">
        <v>350</v>
      </c>
      <c r="F881" s="158">
        <v>254.08</v>
      </c>
      <c r="H881" s="32"/>
    </row>
    <row r="882" spans="2:8" s="1" customFormat="1" ht="16.899999999999999" customHeight="1">
      <c r="B882" s="32"/>
      <c r="C882" s="207" t="s">
        <v>2094</v>
      </c>
      <c r="D882" s="207" t="s">
        <v>2095</v>
      </c>
      <c r="E882" s="17" t="s">
        <v>350</v>
      </c>
      <c r="F882" s="158">
        <v>254.08</v>
      </c>
      <c r="H882" s="32"/>
    </row>
    <row r="883" spans="2:8" s="1" customFormat="1" ht="33.75">
      <c r="B883" s="32"/>
      <c r="C883" s="207" t="s">
        <v>2108</v>
      </c>
      <c r="D883" s="207" t="s">
        <v>2109</v>
      </c>
      <c r="E883" s="17" t="s">
        <v>350</v>
      </c>
      <c r="F883" s="158">
        <v>7.298</v>
      </c>
      <c r="H883" s="32"/>
    </row>
    <row r="884" spans="2:8" s="1" customFormat="1" ht="16.899999999999999" customHeight="1">
      <c r="B884" s="32"/>
      <c r="C884" s="207" t="s">
        <v>2222</v>
      </c>
      <c r="D884" s="207" t="s">
        <v>2223</v>
      </c>
      <c r="E884" s="17" t="s">
        <v>350</v>
      </c>
      <c r="F884" s="158">
        <v>265.36399999999998</v>
      </c>
      <c r="H884" s="32"/>
    </row>
    <row r="885" spans="2:8" s="1" customFormat="1" ht="22.5">
      <c r="B885" s="32"/>
      <c r="C885" s="207" t="s">
        <v>2321</v>
      </c>
      <c r="D885" s="207" t="s">
        <v>2322</v>
      </c>
      <c r="E885" s="17" t="s">
        <v>350</v>
      </c>
      <c r="F885" s="158">
        <v>499.16</v>
      </c>
      <c r="H885" s="32"/>
    </row>
    <row r="886" spans="2:8" s="1" customFormat="1" ht="22.5">
      <c r="B886" s="32"/>
      <c r="C886" s="207" t="s">
        <v>2327</v>
      </c>
      <c r="D886" s="207" t="s">
        <v>2328</v>
      </c>
      <c r="E886" s="17" t="s">
        <v>350</v>
      </c>
      <c r="F886" s="158">
        <v>249.58</v>
      </c>
      <c r="H886" s="32"/>
    </row>
    <row r="887" spans="2:8" s="1" customFormat="1" ht="16.899999999999999" customHeight="1">
      <c r="B887" s="32"/>
      <c r="C887" s="207" t="s">
        <v>2138</v>
      </c>
      <c r="D887" s="207" t="s">
        <v>2139</v>
      </c>
      <c r="E887" s="17" t="s">
        <v>350</v>
      </c>
      <c r="F887" s="158">
        <v>292.19299999999998</v>
      </c>
      <c r="H887" s="32"/>
    </row>
    <row r="888" spans="2:8" s="1" customFormat="1" ht="16.899999999999999" customHeight="1">
      <c r="B888" s="32"/>
      <c r="C888" s="207" t="s">
        <v>2332</v>
      </c>
      <c r="D888" s="207" t="s">
        <v>2333</v>
      </c>
      <c r="E888" s="17" t="s">
        <v>350</v>
      </c>
      <c r="F888" s="158">
        <v>763.71500000000003</v>
      </c>
      <c r="H888" s="32"/>
    </row>
    <row r="889" spans="2:8" s="1" customFormat="1" ht="16.899999999999999" customHeight="1">
      <c r="B889" s="32"/>
      <c r="C889" s="207" t="s">
        <v>2339</v>
      </c>
      <c r="D889" s="207" t="s">
        <v>2340</v>
      </c>
      <c r="E889" s="17" t="s">
        <v>623</v>
      </c>
      <c r="F889" s="158">
        <v>524.11800000000005</v>
      </c>
      <c r="H889" s="32"/>
    </row>
    <row r="890" spans="2:8" s="1" customFormat="1" ht="16.899999999999999" customHeight="1">
      <c r="B890" s="32"/>
      <c r="C890" s="207" t="s">
        <v>2227</v>
      </c>
      <c r="D890" s="207" t="s">
        <v>2228</v>
      </c>
      <c r="E890" s="17" t="s">
        <v>350</v>
      </c>
      <c r="F890" s="158">
        <v>297.786</v>
      </c>
      <c r="H890" s="32"/>
    </row>
    <row r="891" spans="2:8" s="1" customFormat="1" ht="16.899999999999999" customHeight="1">
      <c r="B891" s="32"/>
      <c r="C891" s="203" t="s">
        <v>278</v>
      </c>
      <c r="D891" s="204" t="s">
        <v>1</v>
      </c>
      <c r="E891" s="205" t="s">
        <v>1</v>
      </c>
      <c r="F891" s="206">
        <v>10.83</v>
      </c>
      <c r="H891" s="32"/>
    </row>
    <row r="892" spans="2:8" s="1" customFormat="1" ht="16.899999999999999" customHeight="1">
      <c r="B892" s="32"/>
      <c r="C892" s="207" t="s">
        <v>1</v>
      </c>
      <c r="D892" s="207" t="s">
        <v>2135</v>
      </c>
      <c r="E892" s="17" t="s">
        <v>1</v>
      </c>
      <c r="F892" s="158">
        <v>10.83</v>
      </c>
      <c r="H892" s="32"/>
    </row>
    <row r="893" spans="2:8" s="1" customFormat="1" ht="16.899999999999999" customHeight="1">
      <c r="B893" s="32"/>
      <c r="C893" s="207" t="s">
        <v>278</v>
      </c>
      <c r="D893" s="207" t="s">
        <v>358</v>
      </c>
      <c r="E893" s="17" t="s">
        <v>1</v>
      </c>
      <c r="F893" s="158">
        <v>10.83</v>
      </c>
      <c r="H893" s="32"/>
    </row>
    <row r="894" spans="2:8" s="1" customFormat="1" ht="16.899999999999999" customHeight="1">
      <c r="B894" s="32"/>
      <c r="C894" s="208" t="s">
        <v>5158</v>
      </c>
      <c r="H894" s="32"/>
    </row>
    <row r="895" spans="2:8" s="1" customFormat="1" ht="22.5">
      <c r="B895" s="32"/>
      <c r="C895" s="207" t="s">
        <v>2131</v>
      </c>
      <c r="D895" s="207" t="s">
        <v>2132</v>
      </c>
      <c r="E895" s="17" t="s">
        <v>350</v>
      </c>
      <c r="F895" s="158">
        <v>254.08</v>
      </c>
      <c r="H895" s="32"/>
    </row>
    <row r="896" spans="2:8" s="1" customFormat="1" ht="16.899999999999999" customHeight="1">
      <c r="B896" s="32"/>
      <c r="C896" s="207" t="s">
        <v>2094</v>
      </c>
      <c r="D896" s="207" t="s">
        <v>2095</v>
      </c>
      <c r="E896" s="17" t="s">
        <v>350</v>
      </c>
      <c r="F896" s="158">
        <v>254.08</v>
      </c>
      <c r="H896" s="32"/>
    </row>
    <row r="897" spans="2:8" s="1" customFormat="1" ht="16.899999999999999" customHeight="1">
      <c r="B897" s="32"/>
      <c r="C897" s="207" t="s">
        <v>2113</v>
      </c>
      <c r="D897" s="207" t="s">
        <v>2114</v>
      </c>
      <c r="E897" s="17" t="s">
        <v>350</v>
      </c>
      <c r="F897" s="158">
        <v>10.83</v>
      </c>
      <c r="H897" s="32"/>
    </row>
    <row r="898" spans="2:8" s="1" customFormat="1" ht="22.5">
      <c r="B898" s="32"/>
      <c r="C898" s="207" t="s">
        <v>2122</v>
      </c>
      <c r="D898" s="207" t="s">
        <v>2123</v>
      </c>
      <c r="E898" s="17" t="s">
        <v>350</v>
      </c>
      <c r="F898" s="158">
        <v>10.83</v>
      </c>
      <c r="H898" s="32"/>
    </row>
    <row r="899" spans="2:8" s="1" customFormat="1" ht="16.899999999999999" customHeight="1">
      <c r="B899" s="32"/>
      <c r="C899" s="207" t="s">
        <v>2222</v>
      </c>
      <c r="D899" s="207" t="s">
        <v>2223</v>
      </c>
      <c r="E899" s="17" t="s">
        <v>350</v>
      </c>
      <c r="F899" s="158">
        <v>265.36399999999998</v>
      </c>
      <c r="H899" s="32"/>
    </row>
    <row r="900" spans="2:8" s="1" customFormat="1" ht="22.5">
      <c r="B900" s="32"/>
      <c r="C900" s="207" t="s">
        <v>2321</v>
      </c>
      <c r="D900" s="207" t="s">
        <v>2322</v>
      </c>
      <c r="E900" s="17" t="s">
        <v>350</v>
      </c>
      <c r="F900" s="158">
        <v>499.16</v>
      </c>
      <c r="H900" s="32"/>
    </row>
    <row r="901" spans="2:8" s="1" customFormat="1" ht="22.5">
      <c r="B901" s="32"/>
      <c r="C901" s="207" t="s">
        <v>2327</v>
      </c>
      <c r="D901" s="207" t="s">
        <v>2328</v>
      </c>
      <c r="E901" s="17" t="s">
        <v>350</v>
      </c>
      <c r="F901" s="158">
        <v>249.58</v>
      </c>
      <c r="H901" s="32"/>
    </row>
    <row r="902" spans="2:8" s="1" customFormat="1" ht="22.5">
      <c r="B902" s="32"/>
      <c r="C902" s="207" t="s">
        <v>2344</v>
      </c>
      <c r="D902" s="207" t="s">
        <v>2345</v>
      </c>
      <c r="E902" s="17" t="s">
        <v>350</v>
      </c>
      <c r="F902" s="158">
        <v>10.83</v>
      </c>
      <c r="H902" s="32"/>
    </row>
    <row r="903" spans="2:8" s="1" customFormat="1" ht="16.899999999999999" customHeight="1">
      <c r="B903" s="32"/>
      <c r="C903" s="207" t="s">
        <v>2138</v>
      </c>
      <c r="D903" s="207" t="s">
        <v>2139</v>
      </c>
      <c r="E903" s="17" t="s">
        <v>350</v>
      </c>
      <c r="F903" s="158">
        <v>292.19299999999998</v>
      </c>
      <c r="H903" s="32"/>
    </row>
    <row r="904" spans="2:8" s="1" customFormat="1" ht="16.899999999999999" customHeight="1">
      <c r="B904" s="32"/>
      <c r="C904" s="207" t="s">
        <v>2332</v>
      </c>
      <c r="D904" s="207" t="s">
        <v>2333</v>
      </c>
      <c r="E904" s="17" t="s">
        <v>350</v>
      </c>
      <c r="F904" s="158">
        <v>763.71500000000003</v>
      </c>
      <c r="H904" s="32"/>
    </row>
    <row r="905" spans="2:8" s="1" customFormat="1" ht="16.899999999999999" customHeight="1">
      <c r="B905" s="32"/>
      <c r="C905" s="207" t="s">
        <v>2348</v>
      </c>
      <c r="D905" s="207" t="s">
        <v>2349</v>
      </c>
      <c r="E905" s="17" t="s">
        <v>374</v>
      </c>
      <c r="F905" s="158">
        <v>0.55300000000000005</v>
      </c>
      <c r="H905" s="32"/>
    </row>
    <row r="906" spans="2:8" s="1" customFormat="1" ht="16.899999999999999" customHeight="1">
      <c r="B906" s="32"/>
      <c r="C906" s="207" t="s">
        <v>2339</v>
      </c>
      <c r="D906" s="207" t="s">
        <v>2340</v>
      </c>
      <c r="E906" s="17" t="s">
        <v>623</v>
      </c>
      <c r="F906" s="158">
        <v>524.11800000000005</v>
      </c>
      <c r="H906" s="32"/>
    </row>
    <row r="907" spans="2:8" s="1" customFormat="1" ht="16.899999999999999" customHeight="1">
      <c r="B907" s="32"/>
      <c r="C907" s="207" t="s">
        <v>2126</v>
      </c>
      <c r="D907" s="207" t="s">
        <v>2127</v>
      </c>
      <c r="E907" s="17" t="s">
        <v>350</v>
      </c>
      <c r="F907" s="158">
        <v>12.455</v>
      </c>
      <c r="H907" s="32"/>
    </row>
    <row r="908" spans="2:8" s="1" customFormat="1" ht="16.899999999999999" customHeight="1">
      <c r="B908" s="32"/>
      <c r="C908" s="207" t="s">
        <v>2227</v>
      </c>
      <c r="D908" s="207" t="s">
        <v>2228</v>
      </c>
      <c r="E908" s="17" t="s">
        <v>350</v>
      </c>
      <c r="F908" s="158">
        <v>297.786</v>
      </c>
      <c r="H908" s="32"/>
    </row>
    <row r="909" spans="2:8" s="1" customFormat="1" ht="16.899999999999999" customHeight="1">
      <c r="B909" s="32"/>
      <c r="C909" s="203" t="s">
        <v>282</v>
      </c>
      <c r="D909" s="204" t="s">
        <v>1</v>
      </c>
      <c r="E909" s="205" t="s">
        <v>1</v>
      </c>
      <c r="F909" s="206">
        <v>9.3640000000000008</v>
      </c>
      <c r="H909" s="32"/>
    </row>
    <row r="910" spans="2:8" s="1" customFormat="1" ht="16.899999999999999" customHeight="1">
      <c r="B910" s="32"/>
      <c r="C910" s="207" t="s">
        <v>1</v>
      </c>
      <c r="D910" s="207" t="s">
        <v>2170</v>
      </c>
      <c r="E910" s="17" t="s">
        <v>1</v>
      </c>
      <c r="F910" s="158">
        <v>0</v>
      </c>
      <c r="H910" s="32"/>
    </row>
    <row r="911" spans="2:8" s="1" customFormat="1" ht="16.899999999999999" customHeight="1">
      <c r="B911" s="32"/>
      <c r="C911" s="207" t="s">
        <v>1</v>
      </c>
      <c r="D911" s="207" t="s">
        <v>2171</v>
      </c>
      <c r="E911" s="17" t="s">
        <v>1</v>
      </c>
      <c r="F911" s="158">
        <v>7.54</v>
      </c>
      <c r="H911" s="32"/>
    </row>
    <row r="912" spans="2:8" s="1" customFormat="1" ht="16.899999999999999" customHeight="1">
      <c r="B912" s="32"/>
      <c r="C912" s="207" t="s">
        <v>1</v>
      </c>
      <c r="D912" s="207" t="s">
        <v>2172</v>
      </c>
      <c r="E912" s="17" t="s">
        <v>1</v>
      </c>
      <c r="F912" s="158">
        <v>1.8240000000000001</v>
      </c>
      <c r="H912" s="32"/>
    </row>
    <row r="913" spans="2:8" s="1" customFormat="1" ht="16.899999999999999" customHeight="1">
      <c r="B913" s="32"/>
      <c r="C913" s="207" t="s">
        <v>282</v>
      </c>
      <c r="D913" s="207" t="s">
        <v>358</v>
      </c>
      <c r="E913" s="17" t="s">
        <v>1</v>
      </c>
      <c r="F913" s="158">
        <v>9.3640000000000008</v>
      </c>
      <c r="H913" s="32"/>
    </row>
    <row r="914" spans="2:8" s="1" customFormat="1" ht="16.899999999999999" customHeight="1">
      <c r="B914" s="32"/>
      <c r="C914" s="208" t="s">
        <v>5158</v>
      </c>
      <c r="H914" s="32"/>
    </row>
    <row r="915" spans="2:8" s="1" customFormat="1" ht="22.5">
      <c r="B915" s="32"/>
      <c r="C915" s="207" t="s">
        <v>2160</v>
      </c>
      <c r="D915" s="207" t="s">
        <v>2161</v>
      </c>
      <c r="E915" s="17" t="s">
        <v>350</v>
      </c>
      <c r="F915" s="158">
        <v>52.853000000000002</v>
      </c>
      <c r="H915" s="32"/>
    </row>
    <row r="916" spans="2:8" s="1" customFormat="1" ht="16.899999999999999" customHeight="1">
      <c r="B916" s="32"/>
      <c r="C916" s="207" t="s">
        <v>2222</v>
      </c>
      <c r="D916" s="207" t="s">
        <v>2223</v>
      </c>
      <c r="E916" s="17" t="s">
        <v>350</v>
      </c>
      <c r="F916" s="158">
        <v>265.36399999999998</v>
      </c>
      <c r="H916" s="32"/>
    </row>
    <row r="917" spans="2:8" s="1" customFormat="1" ht="16.899999999999999" customHeight="1">
      <c r="B917" s="32"/>
      <c r="C917" s="207" t="s">
        <v>2354</v>
      </c>
      <c r="D917" s="207" t="s">
        <v>2355</v>
      </c>
      <c r="E917" s="17" t="s">
        <v>350</v>
      </c>
      <c r="F917" s="158">
        <v>11.284000000000001</v>
      </c>
      <c r="H917" s="32"/>
    </row>
    <row r="918" spans="2:8" s="1" customFormat="1" ht="16.899999999999999" customHeight="1">
      <c r="B918" s="32"/>
      <c r="C918" s="207" t="s">
        <v>2138</v>
      </c>
      <c r="D918" s="207" t="s">
        <v>2139</v>
      </c>
      <c r="E918" s="17" t="s">
        <v>350</v>
      </c>
      <c r="F918" s="158">
        <v>61.12</v>
      </c>
      <c r="H918" s="32"/>
    </row>
    <row r="919" spans="2:8" s="1" customFormat="1" ht="16.899999999999999" customHeight="1">
      <c r="B919" s="32"/>
      <c r="C919" s="207" t="s">
        <v>2359</v>
      </c>
      <c r="D919" s="207" t="s">
        <v>2360</v>
      </c>
      <c r="E919" s="17" t="s">
        <v>350</v>
      </c>
      <c r="F919" s="158">
        <v>9.5510000000000002</v>
      </c>
      <c r="H919" s="32"/>
    </row>
    <row r="920" spans="2:8" s="1" customFormat="1" ht="16.899999999999999" customHeight="1">
      <c r="B920" s="32"/>
      <c r="C920" s="207" t="s">
        <v>2145</v>
      </c>
      <c r="D920" s="207" t="s">
        <v>2146</v>
      </c>
      <c r="E920" s="17" t="s">
        <v>623</v>
      </c>
      <c r="F920" s="158">
        <v>237.839</v>
      </c>
      <c r="H920" s="32"/>
    </row>
    <row r="921" spans="2:8" s="1" customFormat="1" ht="16.899999999999999" customHeight="1">
      <c r="B921" s="32"/>
      <c r="C921" s="207" t="s">
        <v>2227</v>
      </c>
      <c r="D921" s="207" t="s">
        <v>2228</v>
      </c>
      <c r="E921" s="17" t="s">
        <v>350</v>
      </c>
      <c r="F921" s="158">
        <v>297.786</v>
      </c>
      <c r="H921" s="32"/>
    </row>
    <row r="922" spans="2:8" s="1" customFormat="1" ht="16.899999999999999" customHeight="1">
      <c r="B922" s="32"/>
      <c r="C922" s="203" t="s">
        <v>284</v>
      </c>
      <c r="D922" s="204" t="s">
        <v>1</v>
      </c>
      <c r="E922" s="205" t="s">
        <v>1</v>
      </c>
      <c r="F922" s="206">
        <v>4.5</v>
      </c>
      <c r="H922" s="32"/>
    </row>
    <row r="923" spans="2:8" s="1" customFormat="1" ht="16.899999999999999" customHeight="1">
      <c r="B923" s="32"/>
      <c r="C923" s="207" t="s">
        <v>1</v>
      </c>
      <c r="D923" s="207" t="s">
        <v>2136</v>
      </c>
      <c r="E923" s="17" t="s">
        <v>1</v>
      </c>
      <c r="F923" s="158">
        <v>4.5</v>
      </c>
      <c r="H923" s="32"/>
    </row>
    <row r="924" spans="2:8" s="1" customFormat="1" ht="16.899999999999999" customHeight="1">
      <c r="B924" s="32"/>
      <c r="C924" s="207" t="s">
        <v>284</v>
      </c>
      <c r="D924" s="207" t="s">
        <v>358</v>
      </c>
      <c r="E924" s="17" t="s">
        <v>1</v>
      </c>
      <c r="F924" s="158">
        <v>4.5</v>
      </c>
      <c r="H924" s="32"/>
    </row>
    <row r="925" spans="2:8" s="1" customFormat="1" ht="16.899999999999999" customHeight="1">
      <c r="B925" s="32"/>
      <c r="C925" s="208" t="s">
        <v>5158</v>
      </c>
      <c r="H925" s="32"/>
    </row>
    <row r="926" spans="2:8" s="1" customFormat="1" ht="22.5">
      <c r="B926" s="32"/>
      <c r="C926" s="207" t="s">
        <v>2131</v>
      </c>
      <c r="D926" s="207" t="s">
        <v>2132</v>
      </c>
      <c r="E926" s="17" t="s">
        <v>350</v>
      </c>
      <c r="F926" s="158">
        <v>254.08</v>
      </c>
      <c r="H926" s="32"/>
    </row>
    <row r="927" spans="2:8" s="1" customFormat="1" ht="16.899999999999999" customHeight="1">
      <c r="B927" s="32"/>
      <c r="C927" s="207" t="s">
        <v>2094</v>
      </c>
      <c r="D927" s="207" t="s">
        <v>2095</v>
      </c>
      <c r="E927" s="17" t="s">
        <v>350</v>
      </c>
      <c r="F927" s="158">
        <v>254.08</v>
      </c>
      <c r="H927" s="32"/>
    </row>
    <row r="928" spans="2:8" s="1" customFormat="1" ht="33.75">
      <c r="B928" s="32"/>
      <c r="C928" s="207" t="s">
        <v>2108</v>
      </c>
      <c r="D928" s="207" t="s">
        <v>2109</v>
      </c>
      <c r="E928" s="17" t="s">
        <v>350</v>
      </c>
      <c r="F928" s="158">
        <v>7.298</v>
      </c>
      <c r="H928" s="32"/>
    </row>
    <row r="929" spans="2:8" s="1" customFormat="1" ht="16.899999999999999" customHeight="1">
      <c r="B929" s="32"/>
      <c r="C929" s="207" t="s">
        <v>2222</v>
      </c>
      <c r="D929" s="207" t="s">
        <v>2223</v>
      </c>
      <c r="E929" s="17" t="s">
        <v>350</v>
      </c>
      <c r="F929" s="158">
        <v>265.36399999999998</v>
      </c>
      <c r="H929" s="32"/>
    </row>
    <row r="930" spans="2:8" s="1" customFormat="1" ht="16.899999999999999" customHeight="1">
      <c r="B930" s="32"/>
      <c r="C930" s="207" t="s">
        <v>2138</v>
      </c>
      <c r="D930" s="207" t="s">
        <v>2139</v>
      </c>
      <c r="E930" s="17" t="s">
        <v>350</v>
      </c>
      <c r="F930" s="158">
        <v>292.19299999999998</v>
      </c>
      <c r="H930" s="32"/>
    </row>
    <row r="931" spans="2:8" s="1" customFormat="1" ht="16.899999999999999" customHeight="1">
      <c r="B931" s="32"/>
      <c r="C931" s="207" t="s">
        <v>2155</v>
      </c>
      <c r="D931" s="207" t="s">
        <v>2156</v>
      </c>
      <c r="E931" s="17" t="s">
        <v>623</v>
      </c>
      <c r="F931" s="158">
        <v>20.25</v>
      </c>
      <c r="H931" s="32"/>
    </row>
    <row r="932" spans="2:8" s="1" customFormat="1" ht="16.899999999999999" customHeight="1">
      <c r="B932" s="32"/>
      <c r="C932" s="207" t="s">
        <v>2233</v>
      </c>
      <c r="D932" s="207" t="s">
        <v>2234</v>
      </c>
      <c r="E932" s="17" t="s">
        <v>350</v>
      </c>
      <c r="F932" s="158">
        <v>7.383</v>
      </c>
      <c r="H932" s="32"/>
    </row>
    <row r="933" spans="2:8" s="1" customFormat="1" ht="16.899999999999999" customHeight="1">
      <c r="B933" s="32"/>
      <c r="C933" s="203" t="s">
        <v>286</v>
      </c>
      <c r="D933" s="204" t="s">
        <v>1</v>
      </c>
      <c r="E933" s="205" t="s">
        <v>1</v>
      </c>
      <c r="F933" s="206">
        <v>1.92</v>
      </c>
      <c r="H933" s="32"/>
    </row>
    <row r="934" spans="2:8" s="1" customFormat="1" ht="16.899999999999999" customHeight="1">
      <c r="B934" s="32"/>
      <c r="C934" s="207" t="s">
        <v>1</v>
      </c>
      <c r="D934" s="207" t="s">
        <v>2173</v>
      </c>
      <c r="E934" s="17" t="s">
        <v>1</v>
      </c>
      <c r="F934" s="158">
        <v>0</v>
      </c>
      <c r="H934" s="32"/>
    </row>
    <row r="935" spans="2:8" s="1" customFormat="1" ht="16.899999999999999" customHeight="1">
      <c r="B935" s="32"/>
      <c r="C935" s="207" t="s">
        <v>1</v>
      </c>
      <c r="D935" s="207" t="s">
        <v>2174</v>
      </c>
      <c r="E935" s="17" t="s">
        <v>1</v>
      </c>
      <c r="F935" s="158">
        <v>1.92</v>
      </c>
      <c r="H935" s="32"/>
    </row>
    <row r="936" spans="2:8" s="1" customFormat="1" ht="16.899999999999999" customHeight="1">
      <c r="B936" s="32"/>
      <c r="C936" s="207" t="s">
        <v>286</v>
      </c>
      <c r="D936" s="207" t="s">
        <v>358</v>
      </c>
      <c r="E936" s="17" t="s">
        <v>1</v>
      </c>
      <c r="F936" s="158">
        <v>1.92</v>
      </c>
      <c r="H936" s="32"/>
    </row>
    <row r="937" spans="2:8" s="1" customFormat="1" ht="16.899999999999999" customHeight="1">
      <c r="B937" s="32"/>
      <c r="C937" s="208" t="s">
        <v>5158</v>
      </c>
      <c r="H937" s="32"/>
    </row>
    <row r="938" spans="2:8" s="1" customFormat="1" ht="22.5">
      <c r="B938" s="32"/>
      <c r="C938" s="207" t="s">
        <v>2160</v>
      </c>
      <c r="D938" s="207" t="s">
        <v>2161</v>
      </c>
      <c r="E938" s="17" t="s">
        <v>350</v>
      </c>
      <c r="F938" s="158">
        <v>52.853000000000002</v>
      </c>
      <c r="H938" s="32"/>
    </row>
    <row r="939" spans="2:8" s="1" customFormat="1" ht="16.899999999999999" customHeight="1">
      <c r="B939" s="32"/>
      <c r="C939" s="207" t="s">
        <v>2222</v>
      </c>
      <c r="D939" s="207" t="s">
        <v>2223</v>
      </c>
      <c r="E939" s="17" t="s">
        <v>350</v>
      </c>
      <c r="F939" s="158">
        <v>265.36399999999998</v>
      </c>
      <c r="H939" s="32"/>
    </row>
    <row r="940" spans="2:8" s="1" customFormat="1" ht="16.899999999999999" customHeight="1">
      <c r="B940" s="32"/>
      <c r="C940" s="207" t="s">
        <v>2354</v>
      </c>
      <c r="D940" s="207" t="s">
        <v>2355</v>
      </c>
      <c r="E940" s="17" t="s">
        <v>350</v>
      </c>
      <c r="F940" s="158">
        <v>11.284000000000001</v>
      </c>
      <c r="H940" s="32"/>
    </row>
    <row r="941" spans="2:8" s="1" customFormat="1" ht="16.899999999999999" customHeight="1">
      <c r="B941" s="32"/>
      <c r="C941" s="207" t="s">
        <v>2364</v>
      </c>
      <c r="D941" s="207" t="s">
        <v>2365</v>
      </c>
      <c r="E941" s="17" t="s">
        <v>350</v>
      </c>
      <c r="F941" s="158">
        <v>3.11</v>
      </c>
      <c r="H941" s="32"/>
    </row>
    <row r="942" spans="2:8" s="1" customFormat="1" ht="16.899999999999999" customHeight="1">
      <c r="B942" s="32"/>
      <c r="C942" s="207" t="s">
        <v>2145</v>
      </c>
      <c r="D942" s="207" t="s">
        <v>2146</v>
      </c>
      <c r="E942" s="17" t="s">
        <v>623</v>
      </c>
      <c r="F942" s="158">
        <v>237.839</v>
      </c>
      <c r="H942" s="32"/>
    </row>
    <row r="943" spans="2:8" s="1" customFormat="1" ht="16.899999999999999" customHeight="1">
      <c r="B943" s="32"/>
      <c r="C943" s="207" t="s">
        <v>2233</v>
      </c>
      <c r="D943" s="207" t="s">
        <v>2234</v>
      </c>
      <c r="E943" s="17" t="s">
        <v>350</v>
      </c>
      <c r="F943" s="158">
        <v>7.383</v>
      </c>
      <c r="H943" s="32"/>
    </row>
    <row r="944" spans="2:8" s="1" customFormat="1" ht="16.899999999999999" customHeight="1">
      <c r="B944" s="32"/>
      <c r="C944" s="203" t="s">
        <v>280</v>
      </c>
      <c r="D944" s="204" t="s">
        <v>1</v>
      </c>
      <c r="E944" s="205" t="s">
        <v>1</v>
      </c>
      <c r="F944" s="206">
        <v>41.569000000000003</v>
      </c>
      <c r="H944" s="32"/>
    </row>
    <row r="945" spans="2:8" s="1" customFormat="1" ht="16.899999999999999" customHeight="1">
      <c r="B945" s="32"/>
      <c r="C945" s="207" t="s">
        <v>1</v>
      </c>
      <c r="D945" s="207" t="s">
        <v>2163</v>
      </c>
      <c r="E945" s="17" t="s">
        <v>1</v>
      </c>
      <c r="F945" s="158">
        <v>0</v>
      </c>
      <c r="H945" s="32"/>
    </row>
    <row r="946" spans="2:8" s="1" customFormat="1" ht="16.899999999999999" customHeight="1">
      <c r="B946" s="32"/>
      <c r="C946" s="207" t="s">
        <v>1</v>
      </c>
      <c r="D946" s="207" t="s">
        <v>563</v>
      </c>
      <c r="E946" s="17" t="s">
        <v>1</v>
      </c>
      <c r="F946" s="158">
        <v>0</v>
      </c>
      <c r="H946" s="32"/>
    </row>
    <row r="947" spans="2:8" s="1" customFormat="1" ht="16.899999999999999" customHeight="1">
      <c r="B947" s="32"/>
      <c r="C947" s="207" t="s">
        <v>1</v>
      </c>
      <c r="D947" s="207" t="s">
        <v>2164</v>
      </c>
      <c r="E947" s="17" t="s">
        <v>1</v>
      </c>
      <c r="F947" s="158">
        <v>33.649000000000001</v>
      </c>
      <c r="H947" s="32"/>
    </row>
    <row r="948" spans="2:8" s="1" customFormat="1" ht="16.899999999999999" customHeight="1">
      <c r="B948" s="32"/>
      <c r="C948" s="207" t="s">
        <v>1</v>
      </c>
      <c r="D948" s="207" t="s">
        <v>2165</v>
      </c>
      <c r="E948" s="17" t="s">
        <v>1</v>
      </c>
      <c r="F948" s="158">
        <v>0</v>
      </c>
      <c r="H948" s="32"/>
    </row>
    <row r="949" spans="2:8" s="1" customFormat="1" ht="16.899999999999999" customHeight="1">
      <c r="B949" s="32"/>
      <c r="C949" s="207" t="s">
        <v>1</v>
      </c>
      <c r="D949" s="207" t="s">
        <v>2166</v>
      </c>
      <c r="E949" s="17" t="s">
        <v>1</v>
      </c>
      <c r="F949" s="158">
        <v>0.84</v>
      </c>
      <c r="H949" s="32"/>
    </row>
    <row r="950" spans="2:8" s="1" customFormat="1" ht="16.899999999999999" customHeight="1">
      <c r="B950" s="32"/>
      <c r="C950" s="207" t="s">
        <v>1</v>
      </c>
      <c r="D950" s="207" t="s">
        <v>565</v>
      </c>
      <c r="E950" s="17" t="s">
        <v>1</v>
      </c>
      <c r="F950" s="158">
        <v>0</v>
      </c>
      <c r="H950" s="32"/>
    </row>
    <row r="951" spans="2:8" s="1" customFormat="1" ht="16.899999999999999" customHeight="1">
      <c r="B951" s="32"/>
      <c r="C951" s="207" t="s">
        <v>1</v>
      </c>
      <c r="D951" s="207" t="s">
        <v>2167</v>
      </c>
      <c r="E951" s="17" t="s">
        <v>1</v>
      </c>
      <c r="F951" s="158">
        <v>5.9889999999999999</v>
      </c>
      <c r="H951" s="32"/>
    </row>
    <row r="952" spans="2:8" s="1" customFormat="1" ht="16.899999999999999" customHeight="1">
      <c r="B952" s="32"/>
      <c r="C952" s="207" t="s">
        <v>1</v>
      </c>
      <c r="D952" s="207" t="s">
        <v>2168</v>
      </c>
      <c r="E952" s="17" t="s">
        <v>1</v>
      </c>
      <c r="F952" s="158">
        <v>0</v>
      </c>
      <c r="H952" s="32"/>
    </row>
    <row r="953" spans="2:8" s="1" customFormat="1" ht="16.899999999999999" customHeight="1">
      <c r="B953" s="32"/>
      <c r="C953" s="207" t="s">
        <v>1</v>
      </c>
      <c r="D953" s="207" t="s">
        <v>2169</v>
      </c>
      <c r="E953" s="17" t="s">
        <v>1</v>
      </c>
      <c r="F953" s="158">
        <v>1.091</v>
      </c>
      <c r="H953" s="32"/>
    </row>
    <row r="954" spans="2:8" s="1" customFormat="1" ht="16.899999999999999" customHeight="1">
      <c r="B954" s="32"/>
      <c r="C954" s="207" t="s">
        <v>280</v>
      </c>
      <c r="D954" s="207" t="s">
        <v>358</v>
      </c>
      <c r="E954" s="17" t="s">
        <v>1</v>
      </c>
      <c r="F954" s="158">
        <v>41.569000000000003</v>
      </c>
      <c r="H954" s="32"/>
    </row>
    <row r="955" spans="2:8" s="1" customFormat="1" ht="16.899999999999999" customHeight="1">
      <c r="B955" s="32"/>
      <c r="C955" s="208" t="s">
        <v>5158</v>
      </c>
      <c r="H955" s="32"/>
    </row>
    <row r="956" spans="2:8" s="1" customFormat="1" ht="22.5">
      <c r="B956" s="32"/>
      <c r="C956" s="207" t="s">
        <v>2160</v>
      </c>
      <c r="D956" s="207" t="s">
        <v>2161</v>
      </c>
      <c r="E956" s="17" t="s">
        <v>350</v>
      </c>
      <c r="F956" s="158">
        <v>52.853000000000002</v>
      </c>
      <c r="H956" s="32"/>
    </row>
    <row r="957" spans="2:8" s="1" customFormat="1" ht="16.899999999999999" customHeight="1">
      <c r="B957" s="32"/>
      <c r="C957" s="207" t="s">
        <v>2138</v>
      </c>
      <c r="D957" s="207" t="s">
        <v>2139</v>
      </c>
      <c r="E957" s="17" t="s">
        <v>350</v>
      </c>
      <c r="F957" s="158">
        <v>61.12</v>
      </c>
      <c r="H957" s="32"/>
    </row>
    <row r="958" spans="2:8" s="1" customFormat="1" ht="16.899999999999999" customHeight="1">
      <c r="B958" s="32"/>
      <c r="C958" s="207" t="s">
        <v>2145</v>
      </c>
      <c r="D958" s="207" t="s">
        <v>2146</v>
      </c>
      <c r="E958" s="17" t="s">
        <v>623</v>
      </c>
      <c r="F958" s="158">
        <v>237.839</v>
      </c>
      <c r="H958" s="32"/>
    </row>
    <row r="959" spans="2:8" s="1" customFormat="1" ht="16.899999999999999" customHeight="1">
      <c r="B959" s="32"/>
      <c r="C959" s="203" t="s">
        <v>198</v>
      </c>
      <c r="D959" s="204" t="s">
        <v>1</v>
      </c>
      <c r="E959" s="205" t="s">
        <v>1</v>
      </c>
      <c r="F959" s="206">
        <v>692.74900000000002</v>
      </c>
      <c r="H959" s="32"/>
    </row>
    <row r="960" spans="2:8" s="1" customFormat="1" ht="16.899999999999999" customHeight="1">
      <c r="B960" s="32"/>
      <c r="C960" s="207" t="s">
        <v>1</v>
      </c>
      <c r="D960" s="207" t="s">
        <v>1362</v>
      </c>
      <c r="E960" s="17" t="s">
        <v>1</v>
      </c>
      <c r="F960" s="158">
        <v>340.96199999999999</v>
      </c>
      <c r="H960" s="32"/>
    </row>
    <row r="961" spans="2:8" s="1" customFormat="1" ht="16.899999999999999" customHeight="1">
      <c r="B961" s="32"/>
      <c r="C961" s="207" t="s">
        <v>1</v>
      </c>
      <c r="D961" s="207" t="s">
        <v>192</v>
      </c>
      <c r="E961" s="17" t="s">
        <v>1</v>
      </c>
      <c r="F961" s="158">
        <v>43.124000000000002</v>
      </c>
      <c r="H961" s="32"/>
    </row>
    <row r="962" spans="2:8" s="1" customFormat="1" ht="16.899999999999999" customHeight="1">
      <c r="B962" s="32"/>
      <c r="C962" s="207" t="s">
        <v>1</v>
      </c>
      <c r="D962" s="207" t="s">
        <v>1363</v>
      </c>
      <c r="E962" s="17" t="s">
        <v>1</v>
      </c>
      <c r="F962" s="158">
        <v>193.827</v>
      </c>
      <c r="H962" s="32"/>
    </row>
    <row r="963" spans="2:8" s="1" customFormat="1" ht="16.899999999999999" customHeight="1">
      <c r="B963" s="32"/>
      <c r="C963" s="207" t="s">
        <v>1</v>
      </c>
      <c r="D963" s="207" t="s">
        <v>1364</v>
      </c>
      <c r="E963" s="17" t="s">
        <v>1</v>
      </c>
      <c r="F963" s="158">
        <v>114.836</v>
      </c>
      <c r="H963" s="32"/>
    </row>
    <row r="964" spans="2:8" s="1" customFormat="1" ht="16.899999999999999" customHeight="1">
      <c r="B964" s="32"/>
      <c r="C964" s="207" t="s">
        <v>198</v>
      </c>
      <c r="D964" s="207" t="s">
        <v>358</v>
      </c>
      <c r="E964" s="17" t="s">
        <v>1</v>
      </c>
      <c r="F964" s="158">
        <v>692.74900000000002</v>
      </c>
      <c r="H964" s="32"/>
    </row>
    <row r="965" spans="2:8" s="1" customFormat="1" ht="16.899999999999999" customHeight="1">
      <c r="B965" s="32"/>
      <c r="C965" s="208" t="s">
        <v>5158</v>
      </c>
      <c r="H965" s="32"/>
    </row>
    <row r="966" spans="2:8" s="1" customFormat="1" ht="16.899999999999999" customHeight="1">
      <c r="B966" s="32"/>
      <c r="C966" s="207" t="s">
        <v>1359</v>
      </c>
      <c r="D966" s="207" t="s">
        <v>1360</v>
      </c>
      <c r="E966" s="17" t="s">
        <v>350</v>
      </c>
      <c r="F966" s="158">
        <v>938.46100000000001</v>
      </c>
      <c r="H966" s="32"/>
    </row>
    <row r="967" spans="2:8" s="1" customFormat="1" ht="22.5">
      <c r="B967" s="32"/>
      <c r="C967" s="207" t="s">
        <v>945</v>
      </c>
      <c r="D967" s="207" t="s">
        <v>946</v>
      </c>
      <c r="E967" s="17" t="s">
        <v>350</v>
      </c>
      <c r="F967" s="158">
        <v>692.74900000000002</v>
      </c>
      <c r="H967" s="32"/>
    </row>
    <row r="968" spans="2:8" s="1" customFormat="1" ht="16.899999999999999" customHeight="1">
      <c r="B968" s="32"/>
      <c r="C968" s="207" t="s">
        <v>1061</v>
      </c>
      <c r="D968" s="207" t="s">
        <v>1062</v>
      </c>
      <c r="E968" s="17" t="s">
        <v>350</v>
      </c>
      <c r="F968" s="158">
        <v>851.87099999999998</v>
      </c>
      <c r="H968" s="32"/>
    </row>
    <row r="969" spans="2:8" s="1" customFormat="1" ht="22.5">
      <c r="B969" s="32"/>
      <c r="C969" s="207" t="s">
        <v>1929</v>
      </c>
      <c r="D969" s="207" t="s">
        <v>1930</v>
      </c>
      <c r="E969" s="17" t="s">
        <v>350</v>
      </c>
      <c r="F969" s="158">
        <v>692.74900000000002</v>
      </c>
      <c r="H969" s="32"/>
    </row>
    <row r="970" spans="2:8" s="1" customFormat="1" ht="16.899999999999999" customHeight="1">
      <c r="B970" s="32"/>
      <c r="C970" s="203" t="s">
        <v>204</v>
      </c>
      <c r="D970" s="204" t="s">
        <v>1</v>
      </c>
      <c r="E970" s="205" t="s">
        <v>1</v>
      </c>
      <c r="F970" s="206">
        <v>46.045999999999999</v>
      </c>
      <c r="H970" s="32"/>
    </row>
    <row r="971" spans="2:8" s="1" customFormat="1" ht="16.899999999999999" customHeight="1">
      <c r="B971" s="32"/>
      <c r="C971" s="207" t="s">
        <v>1</v>
      </c>
      <c r="D971" s="207" t="s">
        <v>1365</v>
      </c>
      <c r="E971" s="17" t="s">
        <v>1</v>
      </c>
      <c r="F971" s="158">
        <v>29.486000000000001</v>
      </c>
      <c r="H971" s="32"/>
    </row>
    <row r="972" spans="2:8" s="1" customFormat="1" ht="16.899999999999999" customHeight="1">
      <c r="B972" s="32"/>
      <c r="C972" s="207" t="s">
        <v>1</v>
      </c>
      <c r="D972" s="207" t="s">
        <v>1366</v>
      </c>
      <c r="E972" s="17" t="s">
        <v>1</v>
      </c>
      <c r="F972" s="158">
        <v>14.21</v>
      </c>
      <c r="H972" s="32"/>
    </row>
    <row r="973" spans="2:8" s="1" customFormat="1" ht="16.899999999999999" customHeight="1">
      <c r="B973" s="32"/>
      <c r="C973" s="207" t="s">
        <v>1</v>
      </c>
      <c r="D973" s="207" t="s">
        <v>210</v>
      </c>
      <c r="E973" s="17" t="s">
        <v>1</v>
      </c>
      <c r="F973" s="158">
        <v>2.35</v>
      </c>
      <c r="H973" s="32"/>
    </row>
    <row r="974" spans="2:8" s="1" customFormat="1" ht="16.899999999999999" customHeight="1">
      <c r="B974" s="32"/>
      <c r="C974" s="207" t="s">
        <v>204</v>
      </c>
      <c r="D974" s="207" t="s">
        <v>358</v>
      </c>
      <c r="E974" s="17" t="s">
        <v>1</v>
      </c>
      <c r="F974" s="158">
        <v>46.045999999999999</v>
      </c>
      <c r="H974" s="32"/>
    </row>
    <row r="975" spans="2:8" s="1" customFormat="1" ht="16.899999999999999" customHeight="1">
      <c r="B975" s="32"/>
      <c r="C975" s="208" t="s">
        <v>5158</v>
      </c>
      <c r="H975" s="32"/>
    </row>
    <row r="976" spans="2:8" s="1" customFormat="1" ht="16.899999999999999" customHeight="1">
      <c r="B976" s="32"/>
      <c r="C976" s="207" t="s">
        <v>1359</v>
      </c>
      <c r="D976" s="207" t="s">
        <v>1360</v>
      </c>
      <c r="E976" s="17" t="s">
        <v>350</v>
      </c>
      <c r="F976" s="158">
        <v>938.46100000000001</v>
      </c>
      <c r="H976" s="32"/>
    </row>
    <row r="977" spans="2:8" s="1" customFormat="1" ht="16.899999999999999" customHeight="1">
      <c r="B977" s="32"/>
      <c r="C977" s="207" t="s">
        <v>1061</v>
      </c>
      <c r="D977" s="207" t="s">
        <v>1062</v>
      </c>
      <c r="E977" s="17" t="s">
        <v>350</v>
      </c>
      <c r="F977" s="158">
        <v>851.87099999999998</v>
      </c>
      <c r="H977" s="32"/>
    </row>
    <row r="978" spans="2:8" s="1" customFormat="1" ht="16.899999999999999" customHeight="1">
      <c r="B978" s="32"/>
      <c r="C978" s="207" t="s">
        <v>949</v>
      </c>
      <c r="D978" s="207" t="s">
        <v>950</v>
      </c>
      <c r="E978" s="17" t="s">
        <v>350</v>
      </c>
      <c r="F978" s="158">
        <v>46.045999999999999</v>
      </c>
      <c r="H978" s="32"/>
    </row>
    <row r="979" spans="2:8" s="1" customFormat="1" ht="16.899999999999999" customHeight="1">
      <c r="B979" s="32"/>
      <c r="C979" s="207" t="s">
        <v>953</v>
      </c>
      <c r="D979" s="207" t="s">
        <v>954</v>
      </c>
      <c r="E979" s="17" t="s">
        <v>350</v>
      </c>
      <c r="F979" s="158">
        <v>46.045999999999999</v>
      </c>
      <c r="H979" s="32"/>
    </row>
    <row r="980" spans="2:8" s="1" customFormat="1" ht="16.899999999999999" customHeight="1">
      <c r="B980" s="32"/>
      <c r="C980" s="203" t="s">
        <v>175</v>
      </c>
      <c r="D980" s="204" t="s">
        <v>1</v>
      </c>
      <c r="E980" s="205" t="s">
        <v>1</v>
      </c>
      <c r="F980" s="206">
        <v>4.452</v>
      </c>
      <c r="H980" s="32"/>
    </row>
    <row r="981" spans="2:8" s="1" customFormat="1" ht="16.899999999999999" customHeight="1">
      <c r="B981" s="32"/>
      <c r="C981" s="207" t="s">
        <v>1</v>
      </c>
      <c r="D981" s="207" t="s">
        <v>2311</v>
      </c>
      <c r="E981" s="17" t="s">
        <v>1</v>
      </c>
      <c r="F981" s="158">
        <v>0</v>
      </c>
      <c r="H981" s="32"/>
    </row>
    <row r="982" spans="2:8" s="1" customFormat="1" ht="16.899999999999999" customHeight="1">
      <c r="B982" s="32"/>
      <c r="C982" s="207" t="s">
        <v>1</v>
      </c>
      <c r="D982" s="207" t="s">
        <v>1541</v>
      </c>
      <c r="E982" s="17" t="s">
        <v>1</v>
      </c>
      <c r="F982" s="158">
        <v>0.93200000000000005</v>
      </c>
      <c r="H982" s="32"/>
    </row>
    <row r="983" spans="2:8" s="1" customFormat="1" ht="16.899999999999999" customHeight="1">
      <c r="B983" s="32"/>
      <c r="C983" s="207" t="s">
        <v>1</v>
      </c>
      <c r="D983" s="207" t="s">
        <v>1542</v>
      </c>
      <c r="E983" s="17" t="s">
        <v>1</v>
      </c>
      <c r="F983" s="158">
        <v>1.3340000000000001</v>
      </c>
      <c r="H983" s="32"/>
    </row>
    <row r="984" spans="2:8" s="1" customFormat="1" ht="16.899999999999999" customHeight="1">
      <c r="B984" s="32"/>
      <c r="C984" s="207" t="s">
        <v>1</v>
      </c>
      <c r="D984" s="207" t="s">
        <v>1544</v>
      </c>
      <c r="E984" s="17" t="s">
        <v>1</v>
      </c>
      <c r="F984" s="158">
        <v>0.87</v>
      </c>
      <c r="H984" s="32"/>
    </row>
    <row r="985" spans="2:8" s="1" customFormat="1" ht="16.899999999999999" customHeight="1">
      <c r="B985" s="32"/>
      <c r="C985" s="207" t="s">
        <v>1</v>
      </c>
      <c r="D985" s="207" t="s">
        <v>1545</v>
      </c>
      <c r="E985" s="17" t="s">
        <v>1</v>
      </c>
      <c r="F985" s="158">
        <v>1.3160000000000001</v>
      </c>
      <c r="H985" s="32"/>
    </row>
    <row r="986" spans="2:8" s="1" customFormat="1" ht="16.899999999999999" customHeight="1">
      <c r="B986" s="32"/>
      <c r="C986" s="207" t="s">
        <v>175</v>
      </c>
      <c r="D986" s="207" t="s">
        <v>358</v>
      </c>
      <c r="E986" s="17" t="s">
        <v>1</v>
      </c>
      <c r="F986" s="158">
        <v>4.452</v>
      </c>
      <c r="H986" s="32"/>
    </row>
    <row r="987" spans="2:8" s="1" customFormat="1" ht="16.899999999999999" customHeight="1">
      <c r="B987" s="32"/>
      <c r="C987" s="208" t="s">
        <v>5158</v>
      </c>
      <c r="H987" s="32"/>
    </row>
    <row r="988" spans="2:8" s="1" customFormat="1" ht="16.899999999999999" customHeight="1">
      <c r="B988" s="32"/>
      <c r="C988" s="207" t="s">
        <v>2308</v>
      </c>
      <c r="D988" s="207" t="s">
        <v>2309</v>
      </c>
      <c r="E988" s="17" t="s">
        <v>350</v>
      </c>
      <c r="F988" s="158">
        <v>85.491</v>
      </c>
      <c r="H988" s="32"/>
    </row>
    <row r="989" spans="2:8" s="1" customFormat="1" ht="16.899999999999999" customHeight="1">
      <c r="B989" s="32"/>
      <c r="C989" s="207" t="s">
        <v>2313</v>
      </c>
      <c r="D989" s="207" t="s">
        <v>2314</v>
      </c>
      <c r="E989" s="17" t="s">
        <v>350</v>
      </c>
      <c r="F989" s="158">
        <v>4.5410000000000004</v>
      </c>
      <c r="H989" s="32"/>
    </row>
    <row r="990" spans="2:8" s="1" customFormat="1" ht="16.899999999999999" customHeight="1">
      <c r="B990" s="32"/>
      <c r="C990" s="203" t="s">
        <v>144</v>
      </c>
      <c r="D990" s="204" t="s">
        <v>1</v>
      </c>
      <c r="E990" s="205" t="s">
        <v>1</v>
      </c>
      <c r="F990" s="206">
        <v>11.236000000000001</v>
      </c>
      <c r="H990" s="32"/>
    </row>
    <row r="991" spans="2:8" s="1" customFormat="1" ht="16.899999999999999" customHeight="1">
      <c r="B991" s="32"/>
      <c r="C991" s="207" t="s">
        <v>1</v>
      </c>
      <c r="D991" s="207" t="s">
        <v>1202</v>
      </c>
      <c r="E991" s="17" t="s">
        <v>1</v>
      </c>
      <c r="F991" s="158">
        <v>0</v>
      </c>
      <c r="H991" s="32"/>
    </row>
    <row r="992" spans="2:8" s="1" customFormat="1" ht="16.899999999999999" customHeight="1">
      <c r="B992" s="32"/>
      <c r="C992" s="207" t="s">
        <v>1</v>
      </c>
      <c r="D992" s="207" t="s">
        <v>1203</v>
      </c>
      <c r="E992" s="17" t="s">
        <v>1</v>
      </c>
      <c r="F992" s="158">
        <v>0</v>
      </c>
      <c r="H992" s="32"/>
    </row>
    <row r="993" spans="2:8" s="1" customFormat="1" ht="16.899999999999999" customHeight="1">
      <c r="B993" s="32"/>
      <c r="C993" s="207" t="s">
        <v>1</v>
      </c>
      <c r="D993" s="207" t="s">
        <v>1218</v>
      </c>
      <c r="E993" s="17" t="s">
        <v>1</v>
      </c>
      <c r="F993" s="158">
        <v>0.308</v>
      </c>
      <c r="H993" s="32"/>
    </row>
    <row r="994" spans="2:8" s="1" customFormat="1" ht="16.899999999999999" customHeight="1">
      <c r="B994" s="32"/>
      <c r="C994" s="207" t="s">
        <v>1</v>
      </c>
      <c r="D994" s="207" t="s">
        <v>1219</v>
      </c>
      <c r="E994" s="17" t="s">
        <v>1</v>
      </c>
      <c r="F994" s="158">
        <v>0.17499999999999999</v>
      </c>
      <c r="H994" s="32"/>
    </row>
    <row r="995" spans="2:8" s="1" customFormat="1" ht="16.899999999999999" customHeight="1">
      <c r="B995" s="32"/>
      <c r="C995" s="207" t="s">
        <v>1</v>
      </c>
      <c r="D995" s="207" t="s">
        <v>1220</v>
      </c>
      <c r="E995" s="17" t="s">
        <v>1</v>
      </c>
      <c r="F995" s="158">
        <v>0.251</v>
      </c>
      <c r="H995" s="32"/>
    </row>
    <row r="996" spans="2:8" s="1" customFormat="1" ht="16.899999999999999" customHeight="1">
      <c r="B996" s="32"/>
      <c r="C996" s="207" t="s">
        <v>1</v>
      </c>
      <c r="D996" s="207" t="s">
        <v>1221</v>
      </c>
      <c r="E996" s="17" t="s">
        <v>1</v>
      </c>
      <c r="F996" s="158">
        <v>0.93400000000000005</v>
      </c>
      <c r="H996" s="32"/>
    </row>
    <row r="997" spans="2:8" s="1" customFormat="1" ht="16.899999999999999" customHeight="1">
      <c r="B997" s="32"/>
      <c r="C997" s="207" t="s">
        <v>1</v>
      </c>
      <c r="D997" s="207" t="s">
        <v>1222</v>
      </c>
      <c r="E997" s="17" t="s">
        <v>1</v>
      </c>
      <c r="F997" s="158">
        <v>0.70099999999999996</v>
      </c>
      <c r="H997" s="32"/>
    </row>
    <row r="998" spans="2:8" s="1" customFormat="1" ht="16.899999999999999" customHeight="1">
      <c r="B998" s="32"/>
      <c r="C998" s="207" t="s">
        <v>1</v>
      </c>
      <c r="D998" s="207" t="s">
        <v>1220</v>
      </c>
      <c r="E998" s="17" t="s">
        <v>1</v>
      </c>
      <c r="F998" s="158">
        <v>0.251</v>
      </c>
      <c r="H998" s="32"/>
    </row>
    <row r="999" spans="2:8" s="1" customFormat="1" ht="16.899999999999999" customHeight="1">
      <c r="B999" s="32"/>
      <c r="C999" s="207" t="s">
        <v>1</v>
      </c>
      <c r="D999" s="207" t="s">
        <v>1219</v>
      </c>
      <c r="E999" s="17" t="s">
        <v>1</v>
      </c>
      <c r="F999" s="158">
        <v>0.17499999999999999</v>
      </c>
      <c r="H999" s="32"/>
    </row>
    <row r="1000" spans="2:8" s="1" customFormat="1" ht="16.899999999999999" customHeight="1">
      <c r="B1000" s="32"/>
      <c r="C1000" s="207" t="s">
        <v>1</v>
      </c>
      <c r="D1000" s="207" t="s">
        <v>1223</v>
      </c>
      <c r="E1000" s="17" t="s">
        <v>1</v>
      </c>
      <c r="F1000" s="158">
        <v>1.2450000000000001</v>
      </c>
      <c r="H1000" s="32"/>
    </row>
    <row r="1001" spans="2:8" s="1" customFormat="1" ht="16.899999999999999" customHeight="1">
      <c r="B1001" s="32"/>
      <c r="C1001" s="207" t="s">
        <v>1</v>
      </c>
      <c r="D1001" s="207" t="s">
        <v>1224</v>
      </c>
      <c r="E1001" s="17" t="s">
        <v>1</v>
      </c>
      <c r="F1001" s="158">
        <v>0.84</v>
      </c>
      <c r="H1001" s="32"/>
    </row>
    <row r="1002" spans="2:8" s="1" customFormat="1" ht="16.899999999999999" customHeight="1">
      <c r="B1002" s="32"/>
      <c r="C1002" s="207" t="s">
        <v>1</v>
      </c>
      <c r="D1002" s="207" t="s">
        <v>1211</v>
      </c>
      <c r="E1002" s="17" t="s">
        <v>1</v>
      </c>
      <c r="F1002" s="158">
        <v>0</v>
      </c>
      <c r="H1002" s="32"/>
    </row>
    <row r="1003" spans="2:8" s="1" customFormat="1" ht="16.899999999999999" customHeight="1">
      <c r="B1003" s="32"/>
      <c r="C1003" s="207" t="s">
        <v>1</v>
      </c>
      <c r="D1003" s="207" t="s">
        <v>1218</v>
      </c>
      <c r="E1003" s="17" t="s">
        <v>1</v>
      </c>
      <c r="F1003" s="158">
        <v>0.308</v>
      </c>
      <c r="H1003" s="32"/>
    </row>
    <row r="1004" spans="2:8" s="1" customFormat="1" ht="16.899999999999999" customHeight="1">
      <c r="B1004" s="32"/>
      <c r="C1004" s="207" t="s">
        <v>1</v>
      </c>
      <c r="D1004" s="207" t="s">
        <v>1219</v>
      </c>
      <c r="E1004" s="17" t="s">
        <v>1</v>
      </c>
      <c r="F1004" s="158">
        <v>0.17499999999999999</v>
      </c>
      <c r="H1004" s="32"/>
    </row>
    <row r="1005" spans="2:8" s="1" customFormat="1" ht="16.899999999999999" customHeight="1">
      <c r="B1005" s="32"/>
      <c r="C1005" s="207" t="s">
        <v>1</v>
      </c>
      <c r="D1005" s="207" t="s">
        <v>1220</v>
      </c>
      <c r="E1005" s="17" t="s">
        <v>1</v>
      </c>
      <c r="F1005" s="158">
        <v>0.251</v>
      </c>
      <c r="H1005" s="32"/>
    </row>
    <row r="1006" spans="2:8" s="1" customFormat="1" ht="16.899999999999999" customHeight="1">
      <c r="B1006" s="32"/>
      <c r="C1006" s="207" t="s">
        <v>1</v>
      </c>
      <c r="D1006" s="207" t="s">
        <v>1221</v>
      </c>
      <c r="E1006" s="17" t="s">
        <v>1</v>
      </c>
      <c r="F1006" s="158">
        <v>0.93400000000000005</v>
      </c>
      <c r="H1006" s="32"/>
    </row>
    <row r="1007" spans="2:8" s="1" customFormat="1" ht="16.899999999999999" customHeight="1">
      <c r="B1007" s="32"/>
      <c r="C1007" s="207" t="s">
        <v>1</v>
      </c>
      <c r="D1007" s="207" t="s">
        <v>1222</v>
      </c>
      <c r="E1007" s="17" t="s">
        <v>1</v>
      </c>
      <c r="F1007" s="158">
        <v>0.70099999999999996</v>
      </c>
      <c r="H1007" s="32"/>
    </row>
    <row r="1008" spans="2:8" s="1" customFormat="1" ht="16.899999999999999" customHeight="1">
      <c r="B1008" s="32"/>
      <c r="C1008" s="207" t="s">
        <v>1</v>
      </c>
      <c r="D1008" s="207" t="s">
        <v>1218</v>
      </c>
      <c r="E1008" s="17" t="s">
        <v>1</v>
      </c>
      <c r="F1008" s="158">
        <v>0.308</v>
      </c>
      <c r="H1008" s="32"/>
    </row>
    <row r="1009" spans="2:8" s="1" customFormat="1" ht="16.899999999999999" customHeight="1">
      <c r="B1009" s="32"/>
      <c r="C1009" s="207" t="s">
        <v>1</v>
      </c>
      <c r="D1009" s="207" t="s">
        <v>1219</v>
      </c>
      <c r="E1009" s="17" t="s">
        <v>1</v>
      </c>
      <c r="F1009" s="158">
        <v>0.17499999999999999</v>
      </c>
      <c r="H1009" s="32"/>
    </row>
    <row r="1010" spans="2:8" s="1" customFormat="1" ht="16.899999999999999" customHeight="1">
      <c r="B1010" s="32"/>
      <c r="C1010" s="207" t="s">
        <v>1</v>
      </c>
      <c r="D1010" s="207" t="s">
        <v>1220</v>
      </c>
      <c r="E1010" s="17" t="s">
        <v>1</v>
      </c>
      <c r="F1010" s="158">
        <v>0.251</v>
      </c>
      <c r="H1010" s="32"/>
    </row>
    <row r="1011" spans="2:8" s="1" customFormat="1" ht="16.899999999999999" customHeight="1">
      <c r="B1011" s="32"/>
      <c r="C1011" s="207" t="s">
        <v>1</v>
      </c>
      <c r="D1011" s="207" t="s">
        <v>1225</v>
      </c>
      <c r="E1011" s="17" t="s">
        <v>1</v>
      </c>
      <c r="F1011" s="158">
        <v>7.4999999999999997E-2</v>
      </c>
      <c r="H1011" s="32"/>
    </row>
    <row r="1012" spans="2:8" s="1" customFormat="1" ht="16.899999999999999" customHeight="1">
      <c r="B1012" s="32"/>
      <c r="C1012" s="207" t="s">
        <v>1</v>
      </c>
      <c r="D1012" s="207" t="s">
        <v>1213</v>
      </c>
      <c r="E1012" s="17" t="s">
        <v>1</v>
      </c>
      <c r="F1012" s="158">
        <v>0</v>
      </c>
      <c r="H1012" s="32"/>
    </row>
    <row r="1013" spans="2:8" s="1" customFormat="1" ht="16.899999999999999" customHeight="1">
      <c r="B1013" s="32"/>
      <c r="C1013" s="207" t="s">
        <v>1</v>
      </c>
      <c r="D1013" s="207" t="s">
        <v>1218</v>
      </c>
      <c r="E1013" s="17" t="s">
        <v>1</v>
      </c>
      <c r="F1013" s="158">
        <v>0.308</v>
      </c>
      <c r="H1013" s="32"/>
    </row>
    <row r="1014" spans="2:8" s="1" customFormat="1" ht="16.899999999999999" customHeight="1">
      <c r="B1014" s="32"/>
      <c r="C1014" s="207" t="s">
        <v>1</v>
      </c>
      <c r="D1014" s="207" t="s">
        <v>1219</v>
      </c>
      <c r="E1014" s="17" t="s">
        <v>1</v>
      </c>
      <c r="F1014" s="158">
        <v>0.17499999999999999</v>
      </c>
      <c r="H1014" s="32"/>
    </row>
    <row r="1015" spans="2:8" s="1" customFormat="1" ht="16.899999999999999" customHeight="1">
      <c r="B1015" s="32"/>
      <c r="C1015" s="207" t="s">
        <v>1</v>
      </c>
      <c r="D1015" s="207" t="s">
        <v>1220</v>
      </c>
      <c r="E1015" s="17" t="s">
        <v>1</v>
      </c>
      <c r="F1015" s="158">
        <v>0.251</v>
      </c>
      <c r="H1015" s="32"/>
    </row>
    <row r="1016" spans="2:8" s="1" customFormat="1" ht="16.899999999999999" customHeight="1">
      <c r="B1016" s="32"/>
      <c r="C1016" s="207" t="s">
        <v>1</v>
      </c>
      <c r="D1016" s="207" t="s">
        <v>1221</v>
      </c>
      <c r="E1016" s="17" t="s">
        <v>1</v>
      </c>
      <c r="F1016" s="158">
        <v>0.93400000000000005</v>
      </c>
      <c r="H1016" s="32"/>
    </row>
    <row r="1017" spans="2:8" s="1" customFormat="1" ht="16.899999999999999" customHeight="1">
      <c r="B1017" s="32"/>
      <c r="C1017" s="207" t="s">
        <v>1</v>
      </c>
      <c r="D1017" s="207" t="s">
        <v>1222</v>
      </c>
      <c r="E1017" s="17" t="s">
        <v>1</v>
      </c>
      <c r="F1017" s="158">
        <v>0.70099999999999996</v>
      </c>
      <c r="H1017" s="32"/>
    </row>
    <row r="1018" spans="2:8" s="1" customFormat="1" ht="16.899999999999999" customHeight="1">
      <c r="B1018" s="32"/>
      <c r="C1018" s="207" t="s">
        <v>1</v>
      </c>
      <c r="D1018" s="207" t="s">
        <v>1218</v>
      </c>
      <c r="E1018" s="17" t="s">
        <v>1</v>
      </c>
      <c r="F1018" s="158">
        <v>0.308</v>
      </c>
      <c r="H1018" s="32"/>
    </row>
    <row r="1019" spans="2:8" s="1" customFormat="1" ht="16.899999999999999" customHeight="1">
      <c r="B1019" s="32"/>
      <c r="C1019" s="207" t="s">
        <v>1</v>
      </c>
      <c r="D1019" s="207" t="s">
        <v>1219</v>
      </c>
      <c r="E1019" s="17" t="s">
        <v>1</v>
      </c>
      <c r="F1019" s="158">
        <v>0.17499999999999999</v>
      </c>
      <c r="H1019" s="32"/>
    </row>
    <row r="1020" spans="2:8" s="1" customFormat="1" ht="16.899999999999999" customHeight="1">
      <c r="B1020" s="32"/>
      <c r="C1020" s="207" t="s">
        <v>1</v>
      </c>
      <c r="D1020" s="207" t="s">
        <v>1220</v>
      </c>
      <c r="E1020" s="17" t="s">
        <v>1</v>
      </c>
      <c r="F1020" s="158">
        <v>0.251</v>
      </c>
      <c r="H1020" s="32"/>
    </row>
    <row r="1021" spans="2:8" s="1" customFormat="1" ht="16.899999999999999" customHeight="1">
      <c r="B1021" s="32"/>
      <c r="C1021" s="207" t="s">
        <v>1</v>
      </c>
      <c r="D1021" s="207" t="s">
        <v>1225</v>
      </c>
      <c r="E1021" s="17" t="s">
        <v>1</v>
      </c>
      <c r="F1021" s="158">
        <v>7.4999999999999997E-2</v>
      </c>
      <c r="H1021" s="32"/>
    </row>
    <row r="1022" spans="2:8" s="1" customFormat="1" ht="16.899999999999999" customHeight="1">
      <c r="B1022" s="32"/>
      <c r="C1022" s="207" t="s">
        <v>144</v>
      </c>
      <c r="D1022" s="207" t="s">
        <v>365</v>
      </c>
      <c r="E1022" s="17" t="s">
        <v>1</v>
      </c>
      <c r="F1022" s="158">
        <v>11.236000000000001</v>
      </c>
      <c r="H1022" s="32"/>
    </row>
    <row r="1023" spans="2:8" s="1" customFormat="1" ht="16.899999999999999" customHeight="1">
      <c r="B1023" s="32"/>
      <c r="C1023" s="208" t="s">
        <v>5158</v>
      </c>
      <c r="H1023" s="32"/>
    </row>
    <row r="1024" spans="2:8" s="1" customFormat="1" ht="16.899999999999999" customHeight="1">
      <c r="B1024" s="32"/>
      <c r="C1024" s="207" t="s">
        <v>1215</v>
      </c>
      <c r="D1024" s="207" t="s">
        <v>1216</v>
      </c>
      <c r="E1024" s="17" t="s">
        <v>597</v>
      </c>
      <c r="F1024" s="158">
        <v>11.236000000000001</v>
      </c>
      <c r="H1024" s="32"/>
    </row>
    <row r="1025" spans="2:8" s="1" customFormat="1" ht="16.899999999999999" customHeight="1">
      <c r="B1025" s="32"/>
      <c r="C1025" s="207" t="s">
        <v>1227</v>
      </c>
      <c r="D1025" s="207" t="s">
        <v>1228</v>
      </c>
      <c r="E1025" s="17" t="s">
        <v>350</v>
      </c>
      <c r="F1025" s="158">
        <v>11.461</v>
      </c>
      <c r="H1025" s="32"/>
    </row>
    <row r="1026" spans="2:8" s="1" customFormat="1" ht="16.899999999999999" customHeight="1">
      <c r="B1026" s="32"/>
      <c r="C1026" s="203" t="s">
        <v>181</v>
      </c>
      <c r="D1026" s="204" t="s">
        <v>1</v>
      </c>
      <c r="E1026" s="205" t="s">
        <v>1</v>
      </c>
      <c r="F1026" s="206">
        <v>306.392</v>
      </c>
      <c r="H1026" s="32"/>
    </row>
    <row r="1027" spans="2:8" s="1" customFormat="1" ht="16.899999999999999" customHeight="1">
      <c r="B1027" s="32"/>
      <c r="C1027" s="207" t="s">
        <v>1</v>
      </c>
      <c r="D1027" s="207" t="s">
        <v>1172</v>
      </c>
      <c r="E1027" s="17" t="s">
        <v>1</v>
      </c>
      <c r="F1027" s="158">
        <v>0</v>
      </c>
      <c r="H1027" s="32"/>
    </row>
    <row r="1028" spans="2:8" s="1" customFormat="1" ht="16.899999999999999" customHeight="1">
      <c r="B1028" s="32"/>
      <c r="C1028" s="207" t="s">
        <v>1</v>
      </c>
      <c r="D1028" s="207" t="s">
        <v>361</v>
      </c>
      <c r="E1028" s="17" t="s">
        <v>1</v>
      </c>
      <c r="F1028" s="158">
        <v>0</v>
      </c>
      <c r="H1028" s="32"/>
    </row>
    <row r="1029" spans="2:8" s="1" customFormat="1" ht="16.899999999999999" customHeight="1">
      <c r="B1029" s="32"/>
      <c r="C1029" s="207" t="s">
        <v>1</v>
      </c>
      <c r="D1029" s="207" t="s">
        <v>1173</v>
      </c>
      <c r="E1029" s="17" t="s">
        <v>1</v>
      </c>
      <c r="F1029" s="158">
        <v>149.28399999999999</v>
      </c>
      <c r="H1029" s="32"/>
    </row>
    <row r="1030" spans="2:8" s="1" customFormat="1" ht="16.899999999999999" customHeight="1">
      <c r="B1030" s="32"/>
      <c r="C1030" s="207" t="s">
        <v>1</v>
      </c>
      <c r="D1030" s="207" t="s">
        <v>1174</v>
      </c>
      <c r="E1030" s="17" t="s">
        <v>1</v>
      </c>
      <c r="F1030" s="158">
        <v>-2.88</v>
      </c>
      <c r="H1030" s="32"/>
    </row>
    <row r="1031" spans="2:8" s="1" customFormat="1" ht="16.899999999999999" customHeight="1">
      <c r="B1031" s="32"/>
      <c r="C1031" s="207" t="s">
        <v>1</v>
      </c>
      <c r="D1031" s="207" t="s">
        <v>363</v>
      </c>
      <c r="E1031" s="17" t="s">
        <v>1</v>
      </c>
      <c r="F1031" s="158">
        <v>0</v>
      </c>
      <c r="H1031" s="32"/>
    </row>
    <row r="1032" spans="2:8" s="1" customFormat="1" ht="16.899999999999999" customHeight="1">
      <c r="B1032" s="32"/>
      <c r="C1032" s="207" t="s">
        <v>1</v>
      </c>
      <c r="D1032" s="207" t="s">
        <v>1175</v>
      </c>
      <c r="E1032" s="17" t="s">
        <v>1</v>
      </c>
      <c r="F1032" s="158">
        <v>146.43799999999999</v>
      </c>
      <c r="H1032" s="32"/>
    </row>
    <row r="1033" spans="2:8" s="1" customFormat="1" ht="16.899999999999999" customHeight="1">
      <c r="B1033" s="32"/>
      <c r="C1033" s="207" t="s">
        <v>1</v>
      </c>
      <c r="D1033" s="207" t="s">
        <v>1174</v>
      </c>
      <c r="E1033" s="17" t="s">
        <v>1</v>
      </c>
      <c r="F1033" s="158">
        <v>-2.88</v>
      </c>
      <c r="H1033" s="32"/>
    </row>
    <row r="1034" spans="2:8" s="1" customFormat="1" ht="16.899999999999999" customHeight="1">
      <c r="B1034" s="32"/>
      <c r="C1034" s="207" t="s">
        <v>1</v>
      </c>
      <c r="D1034" s="207" t="s">
        <v>1104</v>
      </c>
      <c r="E1034" s="17" t="s">
        <v>1</v>
      </c>
      <c r="F1034" s="158">
        <v>0</v>
      </c>
      <c r="H1034" s="32"/>
    </row>
    <row r="1035" spans="2:8" s="1" customFormat="1" ht="16.899999999999999" customHeight="1">
      <c r="B1035" s="32"/>
      <c r="C1035" s="207" t="s">
        <v>1</v>
      </c>
      <c r="D1035" s="207" t="s">
        <v>1176</v>
      </c>
      <c r="E1035" s="17" t="s">
        <v>1</v>
      </c>
      <c r="F1035" s="158">
        <v>29.88</v>
      </c>
      <c r="H1035" s="32"/>
    </row>
    <row r="1036" spans="2:8" s="1" customFormat="1" ht="16.899999999999999" customHeight="1">
      <c r="B1036" s="32"/>
      <c r="C1036" s="207" t="s">
        <v>1</v>
      </c>
      <c r="D1036" s="207" t="s">
        <v>1177</v>
      </c>
      <c r="E1036" s="17" t="s">
        <v>1</v>
      </c>
      <c r="F1036" s="158">
        <v>-5.04</v>
      </c>
      <c r="H1036" s="32"/>
    </row>
    <row r="1037" spans="2:8" s="1" customFormat="1" ht="16.899999999999999" customHeight="1">
      <c r="B1037" s="32"/>
      <c r="C1037" s="207" t="s">
        <v>1</v>
      </c>
      <c r="D1037" s="207" t="s">
        <v>1178</v>
      </c>
      <c r="E1037" s="17" t="s">
        <v>1</v>
      </c>
      <c r="F1037" s="158">
        <v>-3.843</v>
      </c>
      <c r="H1037" s="32"/>
    </row>
    <row r="1038" spans="2:8" s="1" customFormat="1" ht="16.899999999999999" customHeight="1">
      <c r="B1038" s="32"/>
      <c r="C1038" s="207" t="s">
        <v>1</v>
      </c>
      <c r="D1038" s="207" t="s">
        <v>1179</v>
      </c>
      <c r="E1038" s="17" t="s">
        <v>1</v>
      </c>
      <c r="F1038" s="158">
        <v>-3.5529999999999999</v>
      </c>
      <c r="H1038" s="32"/>
    </row>
    <row r="1039" spans="2:8" s="1" customFormat="1" ht="16.899999999999999" customHeight="1">
      <c r="B1039" s="32"/>
      <c r="C1039" s="207" t="s">
        <v>1</v>
      </c>
      <c r="D1039" s="207" t="s">
        <v>1180</v>
      </c>
      <c r="E1039" s="17" t="s">
        <v>1</v>
      </c>
      <c r="F1039" s="158">
        <v>-5.52</v>
      </c>
      <c r="H1039" s="32"/>
    </row>
    <row r="1040" spans="2:8" s="1" customFormat="1" ht="16.899999999999999" customHeight="1">
      <c r="B1040" s="32"/>
      <c r="C1040" s="207" t="s">
        <v>1</v>
      </c>
      <c r="D1040" s="207" t="s">
        <v>1181</v>
      </c>
      <c r="E1040" s="17" t="s">
        <v>1</v>
      </c>
      <c r="F1040" s="158">
        <v>0</v>
      </c>
      <c r="H1040" s="32"/>
    </row>
    <row r="1041" spans="2:8" s="1" customFormat="1" ht="16.899999999999999" customHeight="1">
      <c r="B1041" s="32"/>
      <c r="C1041" s="207" t="s">
        <v>1</v>
      </c>
      <c r="D1041" s="207" t="s">
        <v>1182</v>
      </c>
      <c r="E1041" s="17" t="s">
        <v>1</v>
      </c>
      <c r="F1041" s="158">
        <v>4.1390000000000002</v>
      </c>
      <c r="H1041" s="32"/>
    </row>
    <row r="1042" spans="2:8" s="1" customFormat="1" ht="16.899999999999999" customHeight="1">
      <c r="B1042" s="32"/>
      <c r="C1042" s="207" t="s">
        <v>1</v>
      </c>
      <c r="D1042" s="207" t="s">
        <v>1183</v>
      </c>
      <c r="E1042" s="17" t="s">
        <v>1</v>
      </c>
      <c r="F1042" s="158">
        <v>0.36699999999999999</v>
      </c>
      <c r="H1042" s="32"/>
    </row>
    <row r="1043" spans="2:8" s="1" customFormat="1" ht="16.899999999999999" customHeight="1">
      <c r="B1043" s="32"/>
      <c r="C1043" s="207" t="s">
        <v>181</v>
      </c>
      <c r="D1043" s="207" t="s">
        <v>358</v>
      </c>
      <c r="E1043" s="17" t="s">
        <v>1</v>
      </c>
      <c r="F1043" s="158">
        <v>306.392</v>
      </c>
      <c r="H1043" s="32"/>
    </row>
    <row r="1044" spans="2:8" s="1" customFormat="1" ht="16.899999999999999" customHeight="1">
      <c r="B1044" s="32"/>
      <c r="C1044" s="208" t="s">
        <v>5158</v>
      </c>
      <c r="H1044" s="32"/>
    </row>
    <row r="1045" spans="2:8" s="1" customFormat="1" ht="22.5">
      <c r="B1045" s="32"/>
      <c r="C1045" s="207" t="s">
        <v>1169</v>
      </c>
      <c r="D1045" s="207" t="s">
        <v>1170</v>
      </c>
      <c r="E1045" s="17" t="s">
        <v>350</v>
      </c>
      <c r="F1045" s="158">
        <v>309.78199999999998</v>
      </c>
      <c r="H1045" s="32"/>
    </row>
    <row r="1046" spans="2:8" s="1" customFormat="1" ht="22.5">
      <c r="B1046" s="32"/>
      <c r="C1046" s="207" t="s">
        <v>1065</v>
      </c>
      <c r="D1046" s="207" t="s">
        <v>1066</v>
      </c>
      <c r="E1046" s="17" t="s">
        <v>350</v>
      </c>
      <c r="F1046" s="158">
        <v>754.68499999999995</v>
      </c>
      <c r="H1046" s="32"/>
    </row>
    <row r="1047" spans="2:8" s="1" customFormat="1" ht="16.899999999999999" customHeight="1">
      <c r="B1047" s="32"/>
      <c r="C1047" s="207" t="s">
        <v>1359</v>
      </c>
      <c r="D1047" s="207" t="s">
        <v>1360</v>
      </c>
      <c r="E1047" s="17" t="s">
        <v>350</v>
      </c>
      <c r="F1047" s="158">
        <v>938.46100000000001</v>
      </c>
      <c r="H1047" s="32"/>
    </row>
    <row r="1048" spans="2:8" s="1" customFormat="1" ht="16.899999999999999" customHeight="1">
      <c r="B1048" s="32"/>
      <c r="C1048" s="203" t="s">
        <v>190</v>
      </c>
      <c r="D1048" s="204" t="s">
        <v>1</v>
      </c>
      <c r="E1048" s="205" t="s">
        <v>1</v>
      </c>
      <c r="F1048" s="206">
        <v>34.57</v>
      </c>
      <c r="H1048" s="32"/>
    </row>
    <row r="1049" spans="2:8" s="1" customFormat="1" ht="16.899999999999999" customHeight="1">
      <c r="B1049" s="32"/>
      <c r="C1049" s="207" t="s">
        <v>1</v>
      </c>
      <c r="D1049" s="207" t="s">
        <v>1102</v>
      </c>
      <c r="E1049" s="17" t="s">
        <v>1</v>
      </c>
      <c r="F1049" s="158">
        <v>0</v>
      </c>
      <c r="H1049" s="32"/>
    </row>
    <row r="1050" spans="2:8" s="1" customFormat="1" ht="16.899999999999999" customHeight="1">
      <c r="B1050" s="32"/>
      <c r="C1050" s="207" t="s">
        <v>1</v>
      </c>
      <c r="D1050" s="207" t="s">
        <v>361</v>
      </c>
      <c r="E1050" s="17" t="s">
        <v>1</v>
      </c>
      <c r="F1050" s="158">
        <v>0</v>
      </c>
      <c r="H1050" s="32"/>
    </row>
    <row r="1051" spans="2:8" s="1" customFormat="1" ht="16.899999999999999" customHeight="1">
      <c r="B1051" s="32"/>
      <c r="C1051" s="207" t="s">
        <v>1</v>
      </c>
      <c r="D1051" s="207" t="s">
        <v>1103</v>
      </c>
      <c r="E1051" s="17" t="s">
        <v>1</v>
      </c>
      <c r="F1051" s="158">
        <v>15.675000000000001</v>
      </c>
      <c r="H1051" s="32"/>
    </row>
    <row r="1052" spans="2:8" s="1" customFormat="1" ht="16.899999999999999" customHeight="1">
      <c r="B1052" s="32"/>
      <c r="C1052" s="207" t="s">
        <v>1</v>
      </c>
      <c r="D1052" s="207" t="s">
        <v>363</v>
      </c>
      <c r="E1052" s="17" t="s">
        <v>1</v>
      </c>
      <c r="F1052" s="158">
        <v>0</v>
      </c>
      <c r="H1052" s="32"/>
    </row>
    <row r="1053" spans="2:8" s="1" customFormat="1" ht="16.899999999999999" customHeight="1">
      <c r="B1053" s="32"/>
      <c r="C1053" s="207" t="s">
        <v>1</v>
      </c>
      <c r="D1053" s="207" t="s">
        <v>1103</v>
      </c>
      <c r="E1053" s="17" t="s">
        <v>1</v>
      </c>
      <c r="F1053" s="158">
        <v>15.675000000000001</v>
      </c>
      <c r="H1053" s="32"/>
    </row>
    <row r="1054" spans="2:8" s="1" customFormat="1" ht="16.899999999999999" customHeight="1">
      <c r="B1054" s="32"/>
      <c r="C1054" s="207" t="s">
        <v>1</v>
      </c>
      <c r="D1054" s="207" t="s">
        <v>1104</v>
      </c>
      <c r="E1054" s="17" t="s">
        <v>1</v>
      </c>
      <c r="F1054" s="158">
        <v>0</v>
      </c>
      <c r="H1054" s="32"/>
    </row>
    <row r="1055" spans="2:8" s="1" customFormat="1" ht="16.899999999999999" customHeight="1">
      <c r="B1055" s="32"/>
      <c r="C1055" s="207" t="s">
        <v>1</v>
      </c>
      <c r="D1055" s="207" t="s">
        <v>1105</v>
      </c>
      <c r="E1055" s="17" t="s">
        <v>1</v>
      </c>
      <c r="F1055" s="158">
        <v>4.9800000000000004</v>
      </c>
      <c r="H1055" s="32"/>
    </row>
    <row r="1056" spans="2:8" s="1" customFormat="1" ht="16.899999999999999" customHeight="1">
      <c r="B1056" s="32"/>
      <c r="C1056" s="207" t="s">
        <v>1</v>
      </c>
      <c r="D1056" s="207" t="s">
        <v>1106</v>
      </c>
      <c r="E1056" s="17" t="s">
        <v>1</v>
      </c>
      <c r="F1056" s="158">
        <v>-0.84</v>
      </c>
      <c r="H1056" s="32"/>
    </row>
    <row r="1057" spans="2:8" s="1" customFormat="1" ht="16.899999999999999" customHeight="1">
      <c r="B1057" s="32"/>
      <c r="C1057" s="207" t="s">
        <v>1</v>
      </c>
      <c r="D1057" s="207" t="s">
        <v>1107</v>
      </c>
      <c r="E1057" s="17" t="s">
        <v>1</v>
      </c>
      <c r="F1057" s="158">
        <v>-0.92</v>
      </c>
      <c r="H1057" s="32"/>
    </row>
    <row r="1058" spans="2:8" s="1" customFormat="1" ht="16.899999999999999" customHeight="1">
      <c r="B1058" s="32"/>
      <c r="C1058" s="207" t="s">
        <v>190</v>
      </c>
      <c r="D1058" s="207" t="s">
        <v>358</v>
      </c>
      <c r="E1058" s="17" t="s">
        <v>1</v>
      </c>
      <c r="F1058" s="158">
        <v>34.57</v>
      </c>
      <c r="H1058" s="32"/>
    </row>
    <row r="1059" spans="2:8" s="1" customFormat="1" ht="16.899999999999999" customHeight="1">
      <c r="B1059" s="32"/>
      <c r="C1059" s="208" t="s">
        <v>5158</v>
      </c>
      <c r="H1059" s="32"/>
    </row>
    <row r="1060" spans="2:8" s="1" customFormat="1" ht="22.5">
      <c r="B1060" s="32"/>
      <c r="C1060" s="207" t="s">
        <v>1099</v>
      </c>
      <c r="D1060" s="207" t="s">
        <v>1100</v>
      </c>
      <c r="E1060" s="17" t="s">
        <v>350</v>
      </c>
      <c r="F1060" s="158">
        <v>34.57</v>
      </c>
      <c r="H1060" s="32"/>
    </row>
    <row r="1061" spans="2:8" s="1" customFormat="1" ht="16.899999999999999" customHeight="1">
      <c r="B1061" s="32"/>
      <c r="C1061" s="207" t="s">
        <v>1069</v>
      </c>
      <c r="D1061" s="207" t="s">
        <v>1070</v>
      </c>
      <c r="E1061" s="17" t="s">
        <v>350</v>
      </c>
      <c r="F1061" s="158">
        <v>94.835999999999999</v>
      </c>
      <c r="H1061" s="32"/>
    </row>
    <row r="1062" spans="2:8" s="1" customFormat="1" ht="16.899999999999999" customHeight="1">
      <c r="B1062" s="32"/>
      <c r="C1062" s="207" t="s">
        <v>1359</v>
      </c>
      <c r="D1062" s="207" t="s">
        <v>1360</v>
      </c>
      <c r="E1062" s="17" t="s">
        <v>350</v>
      </c>
      <c r="F1062" s="158">
        <v>938.46100000000001</v>
      </c>
      <c r="H1062" s="32"/>
    </row>
    <row r="1063" spans="2:8" s="1" customFormat="1" ht="16.899999999999999" customHeight="1">
      <c r="B1063" s="32"/>
      <c r="C1063" s="203" t="s">
        <v>192</v>
      </c>
      <c r="D1063" s="204" t="s">
        <v>1</v>
      </c>
      <c r="E1063" s="205" t="s">
        <v>1</v>
      </c>
      <c r="F1063" s="206">
        <v>43.124000000000002</v>
      </c>
      <c r="H1063" s="32"/>
    </row>
    <row r="1064" spans="2:8" s="1" customFormat="1" ht="16.899999999999999" customHeight="1">
      <c r="B1064" s="32"/>
      <c r="C1064" s="207" t="s">
        <v>1</v>
      </c>
      <c r="D1064" s="207" t="s">
        <v>1189</v>
      </c>
      <c r="E1064" s="17" t="s">
        <v>1</v>
      </c>
      <c r="F1064" s="158">
        <v>0</v>
      </c>
      <c r="H1064" s="32"/>
    </row>
    <row r="1065" spans="2:8" s="1" customFormat="1" ht="16.899999999999999" customHeight="1">
      <c r="B1065" s="32"/>
      <c r="C1065" s="207" t="s">
        <v>1</v>
      </c>
      <c r="D1065" s="207" t="s">
        <v>1190</v>
      </c>
      <c r="E1065" s="17" t="s">
        <v>1</v>
      </c>
      <c r="F1065" s="158">
        <v>18.655000000000001</v>
      </c>
      <c r="H1065" s="32"/>
    </row>
    <row r="1066" spans="2:8" s="1" customFormat="1" ht="16.899999999999999" customHeight="1">
      <c r="B1066" s="32"/>
      <c r="C1066" s="207" t="s">
        <v>1</v>
      </c>
      <c r="D1066" s="207" t="s">
        <v>1191</v>
      </c>
      <c r="E1066" s="17" t="s">
        <v>1</v>
      </c>
      <c r="F1066" s="158">
        <v>10.045</v>
      </c>
      <c r="H1066" s="32"/>
    </row>
    <row r="1067" spans="2:8" s="1" customFormat="1" ht="16.899999999999999" customHeight="1">
      <c r="B1067" s="32"/>
      <c r="C1067" s="207" t="s">
        <v>1</v>
      </c>
      <c r="D1067" s="207" t="s">
        <v>1192</v>
      </c>
      <c r="E1067" s="17" t="s">
        <v>1</v>
      </c>
      <c r="F1067" s="158">
        <v>6.8639999999999999</v>
      </c>
      <c r="H1067" s="32"/>
    </row>
    <row r="1068" spans="2:8" s="1" customFormat="1" ht="16.899999999999999" customHeight="1">
      <c r="B1068" s="32"/>
      <c r="C1068" s="207" t="s">
        <v>1</v>
      </c>
      <c r="D1068" s="207" t="s">
        <v>1193</v>
      </c>
      <c r="E1068" s="17" t="s">
        <v>1</v>
      </c>
      <c r="F1068" s="158">
        <v>7.56</v>
      </c>
      <c r="H1068" s="32"/>
    </row>
    <row r="1069" spans="2:8" s="1" customFormat="1" ht="16.899999999999999" customHeight="1">
      <c r="B1069" s="32"/>
      <c r="C1069" s="207" t="s">
        <v>192</v>
      </c>
      <c r="D1069" s="207" t="s">
        <v>358</v>
      </c>
      <c r="E1069" s="17" t="s">
        <v>1</v>
      </c>
      <c r="F1069" s="158">
        <v>43.124000000000002</v>
      </c>
      <c r="H1069" s="32"/>
    </row>
    <row r="1070" spans="2:8" s="1" customFormat="1" ht="16.899999999999999" customHeight="1">
      <c r="B1070" s="32"/>
      <c r="C1070" s="208" t="s">
        <v>5158</v>
      </c>
      <c r="H1070" s="32"/>
    </row>
    <row r="1071" spans="2:8" s="1" customFormat="1" ht="16.899999999999999" customHeight="1">
      <c r="B1071" s="32"/>
      <c r="C1071" s="207" t="s">
        <v>1186</v>
      </c>
      <c r="D1071" s="207" t="s">
        <v>1187</v>
      </c>
      <c r="E1071" s="17" t="s">
        <v>350</v>
      </c>
      <c r="F1071" s="158">
        <v>43.124000000000002</v>
      </c>
      <c r="H1071" s="32"/>
    </row>
    <row r="1072" spans="2:8" s="1" customFormat="1" ht="22.5">
      <c r="B1072" s="32"/>
      <c r="C1072" s="207" t="s">
        <v>1065</v>
      </c>
      <c r="D1072" s="207" t="s">
        <v>1066</v>
      </c>
      <c r="E1072" s="17" t="s">
        <v>350</v>
      </c>
      <c r="F1072" s="158">
        <v>754.68499999999995</v>
      </c>
      <c r="H1072" s="32"/>
    </row>
    <row r="1073" spans="2:8" s="1" customFormat="1" ht="16.899999999999999" customHeight="1">
      <c r="B1073" s="32"/>
      <c r="C1073" s="207" t="s">
        <v>1359</v>
      </c>
      <c r="D1073" s="207" t="s">
        <v>1360</v>
      </c>
      <c r="E1073" s="17" t="s">
        <v>350</v>
      </c>
      <c r="F1073" s="158">
        <v>938.46100000000001</v>
      </c>
      <c r="H1073" s="32"/>
    </row>
    <row r="1074" spans="2:8" s="1" customFormat="1" ht="16.899999999999999" customHeight="1">
      <c r="B1074" s="32"/>
      <c r="C1074" s="203" t="s">
        <v>194</v>
      </c>
      <c r="D1074" s="204" t="s">
        <v>1</v>
      </c>
      <c r="E1074" s="205" t="s">
        <v>1</v>
      </c>
      <c r="F1074" s="206">
        <v>183.12700000000001</v>
      </c>
      <c r="H1074" s="32"/>
    </row>
    <row r="1075" spans="2:8" s="1" customFormat="1" ht="16.899999999999999" customHeight="1">
      <c r="B1075" s="32"/>
      <c r="C1075" s="207" t="s">
        <v>1</v>
      </c>
      <c r="D1075" s="207" t="s">
        <v>1145</v>
      </c>
      <c r="E1075" s="17" t="s">
        <v>1</v>
      </c>
      <c r="F1075" s="158">
        <v>0</v>
      </c>
      <c r="H1075" s="32"/>
    </row>
    <row r="1076" spans="2:8" s="1" customFormat="1" ht="16.899999999999999" customHeight="1">
      <c r="B1076" s="32"/>
      <c r="C1076" s="207" t="s">
        <v>1</v>
      </c>
      <c r="D1076" s="207" t="s">
        <v>1146</v>
      </c>
      <c r="E1076" s="17" t="s">
        <v>1</v>
      </c>
      <c r="F1076" s="158">
        <v>0</v>
      </c>
      <c r="H1076" s="32"/>
    </row>
    <row r="1077" spans="2:8" s="1" customFormat="1" ht="16.899999999999999" customHeight="1">
      <c r="B1077" s="32"/>
      <c r="C1077" s="207" t="s">
        <v>1</v>
      </c>
      <c r="D1077" s="207" t="s">
        <v>1147</v>
      </c>
      <c r="E1077" s="17" t="s">
        <v>1</v>
      </c>
      <c r="F1077" s="158">
        <v>125.1</v>
      </c>
      <c r="H1077" s="32"/>
    </row>
    <row r="1078" spans="2:8" s="1" customFormat="1" ht="16.899999999999999" customHeight="1">
      <c r="B1078" s="32"/>
      <c r="C1078" s="207" t="s">
        <v>1</v>
      </c>
      <c r="D1078" s="207" t="s">
        <v>1148</v>
      </c>
      <c r="E1078" s="17" t="s">
        <v>1</v>
      </c>
      <c r="F1078" s="158">
        <v>29.148</v>
      </c>
      <c r="H1078" s="32"/>
    </row>
    <row r="1079" spans="2:8" s="1" customFormat="1" ht="16.899999999999999" customHeight="1">
      <c r="B1079" s="32"/>
      <c r="C1079" s="207" t="s">
        <v>1</v>
      </c>
      <c r="D1079" s="207" t="s">
        <v>1149</v>
      </c>
      <c r="E1079" s="17" t="s">
        <v>1</v>
      </c>
      <c r="F1079" s="158">
        <v>8.0630000000000006</v>
      </c>
      <c r="H1079" s="32"/>
    </row>
    <row r="1080" spans="2:8" s="1" customFormat="1" ht="16.899999999999999" customHeight="1">
      <c r="B1080" s="32"/>
      <c r="C1080" s="207" t="s">
        <v>1</v>
      </c>
      <c r="D1080" s="207" t="s">
        <v>1150</v>
      </c>
      <c r="E1080" s="17" t="s">
        <v>1</v>
      </c>
      <c r="F1080" s="158">
        <v>3.2909999999999999</v>
      </c>
      <c r="H1080" s="32"/>
    </row>
    <row r="1081" spans="2:8" s="1" customFormat="1" ht="16.899999999999999" customHeight="1">
      <c r="B1081" s="32"/>
      <c r="C1081" s="207" t="s">
        <v>1</v>
      </c>
      <c r="D1081" s="207" t="s">
        <v>1151</v>
      </c>
      <c r="E1081" s="17" t="s">
        <v>1</v>
      </c>
      <c r="F1081" s="158">
        <v>-18.812999999999999</v>
      </c>
      <c r="H1081" s="32"/>
    </row>
    <row r="1082" spans="2:8" s="1" customFormat="1" ht="16.899999999999999" customHeight="1">
      <c r="B1082" s="32"/>
      <c r="C1082" s="207" t="s">
        <v>1</v>
      </c>
      <c r="D1082" s="207" t="s">
        <v>1152</v>
      </c>
      <c r="E1082" s="17" t="s">
        <v>1</v>
      </c>
      <c r="F1082" s="158">
        <v>-34.799999999999997</v>
      </c>
      <c r="H1082" s="32"/>
    </row>
    <row r="1083" spans="2:8" s="1" customFormat="1" ht="16.899999999999999" customHeight="1">
      <c r="B1083" s="32"/>
      <c r="C1083" s="207" t="s">
        <v>1</v>
      </c>
      <c r="D1083" s="207" t="s">
        <v>1153</v>
      </c>
      <c r="E1083" s="17" t="s">
        <v>1</v>
      </c>
      <c r="F1083" s="158">
        <v>0</v>
      </c>
      <c r="H1083" s="32"/>
    </row>
    <row r="1084" spans="2:8" s="1" customFormat="1" ht="16.899999999999999" customHeight="1">
      <c r="B1084" s="32"/>
      <c r="C1084" s="207" t="s">
        <v>1</v>
      </c>
      <c r="D1084" s="207" t="s">
        <v>1154</v>
      </c>
      <c r="E1084" s="17" t="s">
        <v>1</v>
      </c>
      <c r="F1084" s="158">
        <v>17.53</v>
      </c>
      <c r="H1084" s="32"/>
    </row>
    <row r="1085" spans="2:8" s="1" customFormat="1" ht="16.899999999999999" customHeight="1">
      <c r="B1085" s="32"/>
      <c r="C1085" s="207" t="s">
        <v>1</v>
      </c>
      <c r="D1085" s="207" t="s">
        <v>1155</v>
      </c>
      <c r="E1085" s="17" t="s">
        <v>1</v>
      </c>
      <c r="F1085" s="158">
        <v>-5.98</v>
      </c>
      <c r="H1085" s="32"/>
    </row>
    <row r="1086" spans="2:8" s="1" customFormat="1" ht="16.899999999999999" customHeight="1">
      <c r="B1086" s="32"/>
      <c r="C1086" s="207" t="s">
        <v>1</v>
      </c>
      <c r="D1086" s="207" t="s">
        <v>1156</v>
      </c>
      <c r="E1086" s="17" t="s">
        <v>1</v>
      </c>
      <c r="F1086" s="158">
        <v>-1.452</v>
      </c>
      <c r="H1086" s="32"/>
    </row>
    <row r="1087" spans="2:8" s="1" customFormat="1" ht="16.899999999999999" customHeight="1">
      <c r="B1087" s="32"/>
      <c r="C1087" s="207" t="s">
        <v>1</v>
      </c>
      <c r="D1087" s="207" t="s">
        <v>1157</v>
      </c>
      <c r="E1087" s="17" t="s">
        <v>1</v>
      </c>
      <c r="F1087" s="158">
        <v>21.738</v>
      </c>
      <c r="H1087" s="32"/>
    </row>
    <row r="1088" spans="2:8" s="1" customFormat="1" ht="16.899999999999999" customHeight="1">
      <c r="B1088" s="32"/>
      <c r="C1088" s="207" t="s">
        <v>1</v>
      </c>
      <c r="D1088" s="207" t="s">
        <v>1158</v>
      </c>
      <c r="E1088" s="17" t="s">
        <v>1</v>
      </c>
      <c r="F1088" s="158">
        <v>31.302</v>
      </c>
      <c r="H1088" s="32"/>
    </row>
    <row r="1089" spans="2:8" s="1" customFormat="1" ht="16.899999999999999" customHeight="1">
      <c r="B1089" s="32"/>
      <c r="C1089" s="207" t="s">
        <v>1</v>
      </c>
      <c r="D1089" s="207" t="s">
        <v>1159</v>
      </c>
      <c r="E1089" s="17" t="s">
        <v>1</v>
      </c>
      <c r="F1089" s="158">
        <v>8</v>
      </c>
      <c r="H1089" s="32"/>
    </row>
    <row r="1090" spans="2:8" s="1" customFormat="1" ht="16.899999999999999" customHeight="1">
      <c r="B1090" s="32"/>
      <c r="C1090" s="207" t="s">
        <v>194</v>
      </c>
      <c r="D1090" s="207" t="s">
        <v>358</v>
      </c>
      <c r="E1090" s="17" t="s">
        <v>1</v>
      </c>
      <c r="F1090" s="158">
        <v>183.12700000000001</v>
      </c>
      <c r="H1090" s="32"/>
    </row>
    <row r="1091" spans="2:8" s="1" customFormat="1" ht="16.899999999999999" customHeight="1">
      <c r="B1091" s="32"/>
      <c r="C1091" s="208" t="s">
        <v>5158</v>
      </c>
      <c r="H1091" s="32"/>
    </row>
    <row r="1092" spans="2:8" s="1" customFormat="1" ht="22.5">
      <c r="B1092" s="32"/>
      <c r="C1092" s="207" t="s">
        <v>1142</v>
      </c>
      <c r="D1092" s="207" t="s">
        <v>1143</v>
      </c>
      <c r="E1092" s="17" t="s">
        <v>350</v>
      </c>
      <c r="F1092" s="158">
        <v>211.30799999999999</v>
      </c>
      <c r="H1092" s="32"/>
    </row>
    <row r="1093" spans="2:8" s="1" customFormat="1" ht="22.5">
      <c r="B1093" s="32"/>
      <c r="C1093" s="207" t="s">
        <v>1065</v>
      </c>
      <c r="D1093" s="207" t="s">
        <v>1066</v>
      </c>
      <c r="E1093" s="17" t="s">
        <v>350</v>
      </c>
      <c r="F1093" s="158">
        <v>754.68499999999995</v>
      </c>
      <c r="H1093" s="32"/>
    </row>
    <row r="1094" spans="2:8" s="1" customFormat="1" ht="16.899999999999999" customHeight="1">
      <c r="B1094" s="32"/>
      <c r="C1094" s="207" t="s">
        <v>1359</v>
      </c>
      <c r="D1094" s="207" t="s">
        <v>1360</v>
      </c>
      <c r="E1094" s="17" t="s">
        <v>350</v>
      </c>
      <c r="F1094" s="158">
        <v>938.46100000000001</v>
      </c>
      <c r="H1094" s="32"/>
    </row>
    <row r="1095" spans="2:8" s="1" customFormat="1" ht="16.899999999999999" customHeight="1">
      <c r="B1095" s="32"/>
      <c r="C1095" s="203" t="s">
        <v>196</v>
      </c>
      <c r="D1095" s="204" t="s">
        <v>1</v>
      </c>
      <c r="E1095" s="205" t="s">
        <v>1</v>
      </c>
      <c r="F1095" s="206">
        <v>10.7</v>
      </c>
      <c r="H1095" s="32"/>
    </row>
    <row r="1096" spans="2:8" s="1" customFormat="1" ht="16.899999999999999" customHeight="1">
      <c r="B1096" s="32"/>
      <c r="C1096" s="207" t="s">
        <v>1</v>
      </c>
      <c r="D1096" s="207" t="s">
        <v>1091</v>
      </c>
      <c r="E1096" s="17" t="s">
        <v>1</v>
      </c>
      <c r="F1096" s="158">
        <v>0</v>
      </c>
      <c r="H1096" s="32"/>
    </row>
    <row r="1097" spans="2:8" s="1" customFormat="1" ht="16.899999999999999" customHeight="1">
      <c r="B1097" s="32"/>
      <c r="C1097" s="207" t="s">
        <v>1</v>
      </c>
      <c r="D1097" s="207" t="s">
        <v>1092</v>
      </c>
      <c r="E1097" s="17" t="s">
        <v>1</v>
      </c>
      <c r="F1097" s="158">
        <v>12.45</v>
      </c>
      <c r="H1097" s="32"/>
    </row>
    <row r="1098" spans="2:8" s="1" customFormat="1" ht="16.899999999999999" customHeight="1">
      <c r="B1098" s="32"/>
      <c r="C1098" s="207" t="s">
        <v>1</v>
      </c>
      <c r="D1098" s="207" t="s">
        <v>1093</v>
      </c>
      <c r="E1098" s="17" t="s">
        <v>1</v>
      </c>
      <c r="F1098" s="158">
        <v>-1.75</v>
      </c>
      <c r="H1098" s="32"/>
    </row>
    <row r="1099" spans="2:8" s="1" customFormat="1" ht="16.899999999999999" customHeight="1">
      <c r="B1099" s="32"/>
      <c r="C1099" s="207" t="s">
        <v>196</v>
      </c>
      <c r="D1099" s="207" t="s">
        <v>358</v>
      </c>
      <c r="E1099" s="17" t="s">
        <v>1</v>
      </c>
      <c r="F1099" s="158">
        <v>10.7</v>
      </c>
      <c r="H1099" s="32"/>
    </row>
    <row r="1100" spans="2:8" s="1" customFormat="1" ht="16.899999999999999" customHeight="1">
      <c r="B1100" s="32"/>
      <c r="C1100" s="208" t="s">
        <v>5158</v>
      </c>
      <c r="H1100" s="32"/>
    </row>
    <row r="1101" spans="2:8" s="1" customFormat="1" ht="22.5">
      <c r="B1101" s="32"/>
      <c r="C1101" s="207" t="s">
        <v>1088</v>
      </c>
      <c r="D1101" s="207" t="s">
        <v>1089</v>
      </c>
      <c r="E1101" s="17" t="s">
        <v>350</v>
      </c>
      <c r="F1101" s="158">
        <v>12.005000000000001</v>
      </c>
      <c r="H1101" s="32"/>
    </row>
    <row r="1102" spans="2:8" s="1" customFormat="1" ht="16.899999999999999" customHeight="1">
      <c r="B1102" s="32"/>
      <c r="C1102" s="207" t="s">
        <v>1069</v>
      </c>
      <c r="D1102" s="207" t="s">
        <v>1070</v>
      </c>
      <c r="E1102" s="17" t="s">
        <v>350</v>
      </c>
      <c r="F1102" s="158">
        <v>94.835999999999999</v>
      </c>
      <c r="H1102" s="32"/>
    </row>
    <row r="1103" spans="2:8" s="1" customFormat="1" ht="16.899999999999999" customHeight="1">
      <c r="B1103" s="32"/>
      <c r="C1103" s="207" t="s">
        <v>1359</v>
      </c>
      <c r="D1103" s="207" t="s">
        <v>1360</v>
      </c>
      <c r="E1103" s="17" t="s">
        <v>350</v>
      </c>
      <c r="F1103" s="158">
        <v>938.46100000000001</v>
      </c>
      <c r="H1103" s="32"/>
    </row>
    <row r="1104" spans="2:8" s="1" customFormat="1" ht="16.899999999999999" customHeight="1">
      <c r="B1104" s="32"/>
      <c r="C1104" s="203" t="s">
        <v>186</v>
      </c>
      <c r="D1104" s="204" t="s">
        <v>1</v>
      </c>
      <c r="E1104" s="205" t="s">
        <v>1</v>
      </c>
      <c r="F1104" s="206">
        <v>108.96599999999999</v>
      </c>
      <c r="H1104" s="32"/>
    </row>
    <row r="1105" spans="2:8" s="1" customFormat="1" ht="16.899999999999999" customHeight="1">
      <c r="B1105" s="32"/>
      <c r="C1105" s="207" t="s">
        <v>1</v>
      </c>
      <c r="D1105" s="207" t="s">
        <v>1112</v>
      </c>
      <c r="E1105" s="17" t="s">
        <v>1</v>
      </c>
      <c r="F1105" s="158">
        <v>0</v>
      </c>
      <c r="H1105" s="32"/>
    </row>
    <row r="1106" spans="2:8" s="1" customFormat="1" ht="16.899999999999999" customHeight="1">
      <c r="B1106" s="32"/>
      <c r="C1106" s="207" t="s">
        <v>1</v>
      </c>
      <c r="D1106" s="207" t="s">
        <v>1078</v>
      </c>
      <c r="E1106" s="17" t="s">
        <v>1</v>
      </c>
      <c r="F1106" s="158">
        <v>0</v>
      </c>
      <c r="H1106" s="32"/>
    </row>
    <row r="1107" spans="2:8" s="1" customFormat="1" ht="16.899999999999999" customHeight="1">
      <c r="B1107" s="32"/>
      <c r="C1107" s="207" t="s">
        <v>1</v>
      </c>
      <c r="D1107" s="207" t="s">
        <v>1113</v>
      </c>
      <c r="E1107" s="17" t="s">
        <v>1</v>
      </c>
      <c r="F1107" s="158">
        <v>20.664999999999999</v>
      </c>
      <c r="H1107" s="32"/>
    </row>
    <row r="1108" spans="2:8" s="1" customFormat="1" ht="16.899999999999999" customHeight="1">
      <c r="B1108" s="32"/>
      <c r="C1108" s="207" t="s">
        <v>1</v>
      </c>
      <c r="D1108" s="207" t="s">
        <v>1114</v>
      </c>
      <c r="E1108" s="17" t="s">
        <v>1</v>
      </c>
      <c r="F1108" s="158">
        <v>45.588000000000001</v>
      </c>
      <c r="H1108" s="32"/>
    </row>
    <row r="1109" spans="2:8" s="1" customFormat="1" ht="16.899999999999999" customHeight="1">
      <c r="B1109" s="32"/>
      <c r="C1109" s="207" t="s">
        <v>1</v>
      </c>
      <c r="D1109" s="207" t="s">
        <v>1115</v>
      </c>
      <c r="E1109" s="17" t="s">
        <v>1</v>
      </c>
      <c r="F1109" s="158">
        <v>22.385000000000002</v>
      </c>
      <c r="H1109" s="32"/>
    </row>
    <row r="1110" spans="2:8" s="1" customFormat="1" ht="16.899999999999999" customHeight="1">
      <c r="B1110" s="32"/>
      <c r="C1110" s="207" t="s">
        <v>1</v>
      </c>
      <c r="D1110" s="207" t="s">
        <v>1116</v>
      </c>
      <c r="E1110" s="17" t="s">
        <v>1</v>
      </c>
      <c r="F1110" s="158">
        <v>-4.5359999999999996</v>
      </c>
      <c r="H1110" s="32"/>
    </row>
    <row r="1111" spans="2:8" s="1" customFormat="1" ht="16.899999999999999" customHeight="1">
      <c r="B1111" s="32"/>
      <c r="C1111" s="207" t="s">
        <v>1</v>
      </c>
      <c r="D1111" s="207" t="s">
        <v>1117</v>
      </c>
      <c r="E1111" s="17" t="s">
        <v>1</v>
      </c>
      <c r="F1111" s="158">
        <v>-5.8079999999999998</v>
      </c>
      <c r="H1111" s="32"/>
    </row>
    <row r="1112" spans="2:8" s="1" customFormat="1" ht="16.899999999999999" customHeight="1">
      <c r="B1112" s="32"/>
      <c r="C1112" s="207" t="s">
        <v>1</v>
      </c>
      <c r="D1112" s="207" t="s">
        <v>1082</v>
      </c>
      <c r="E1112" s="17" t="s">
        <v>1</v>
      </c>
      <c r="F1112" s="158">
        <v>0</v>
      </c>
      <c r="H1112" s="32"/>
    </row>
    <row r="1113" spans="2:8" s="1" customFormat="1" ht="16.899999999999999" customHeight="1">
      <c r="B1113" s="32"/>
      <c r="C1113" s="207" t="s">
        <v>1</v>
      </c>
      <c r="D1113" s="207" t="s">
        <v>1118</v>
      </c>
      <c r="E1113" s="17" t="s">
        <v>1</v>
      </c>
      <c r="F1113" s="158">
        <v>24.18</v>
      </c>
      <c r="H1113" s="32"/>
    </row>
    <row r="1114" spans="2:8" s="1" customFormat="1" ht="16.899999999999999" customHeight="1">
      <c r="B1114" s="32"/>
      <c r="C1114" s="207" t="s">
        <v>1</v>
      </c>
      <c r="D1114" s="207" t="s">
        <v>1119</v>
      </c>
      <c r="E1114" s="17" t="s">
        <v>1</v>
      </c>
      <c r="F1114" s="158">
        <v>-0.75600000000000001</v>
      </c>
      <c r="H1114" s="32"/>
    </row>
    <row r="1115" spans="2:8" s="1" customFormat="1" ht="16.899999999999999" customHeight="1">
      <c r="B1115" s="32"/>
      <c r="C1115" s="207" t="s">
        <v>1</v>
      </c>
      <c r="D1115" s="207" t="s">
        <v>1120</v>
      </c>
      <c r="E1115" s="17" t="s">
        <v>1</v>
      </c>
      <c r="F1115" s="158">
        <v>-2.9039999999999999</v>
      </c>
      <c r="H1115" s="32"/>
    </row>
    <row r="1116" spans="2:8" s="1" customFormat="1" ht="16.899999999999999" customHeight="1">
      <c r="B1116" s="32"/>
      <c r="C1116" s="207" t="s">
        <v>1</v>
      </c>
      <c r="D1116" s="207" t="s">
        <v>1121</v>
      </c>
      <c r="E1116" s="17" t="s">
        <v>1</v>
      </c>
      <c r="F1116" s="158">
        <v>5.2279999999999998</v>
      </c>
      <c r="H1116" s="32"/>
    </row>
    <row r="1117" spans="2:8" s="1" customFormat="1" ht="16.899999999999999" customHeight="1">
      <c r="B1117" s="32"/>
      <c r="C1117" s="207" t="s">
        <v>1</v>
      </c>
      <c r="D1117" s="207" t="s">
        <v>1122</v>
      </c>
      <c r="E1117" s="17" t="s">
        <v>1</v>
      </c>
      <c r="F1117" s="158">
        <v>3.7240000000000002</v>
      </c>
      <c r="H1117" s="32"/>
    </row>
    <row r="1118" spans="2:8" s="1" customFormat="1" ht="16.899999999999999" customHeight="1">
      <c r="B1118" s="32"/>
      <c r="C1118" s="207" t="s">
        <v>1</v>
      </c>
      <c r="D1118" s="207" t="s">
        <v>1123</v>
      </c>
      <c r="E1118" s="17" t="s">
        <v>1</v>
      </c>
      <c r="F1118" s="158">
        <v>1.2</v>
      </c>
      <c r="H1118" s="32"/>
    </row>
    <row r="1119" spans="2:8" s="1" customFormat="1" ht="16.899999999999999" customHeight="1">
      <c r="B1119" s="32"/>
      <c r="C1119" s="207" t="s">
        <v>186</v>
      </c>
      <c r="D1119" s="207" t="s">
        <v>358</v>
      </c>
      <c r="E1119" s="17" t="s">
        <v>1</v>
      </c>
      <c r="F1119" s="158">
        <v>108.96599999999999</v>
      </c>
      <c r="H1119" s="32"/>
    </row>
    <row r="1120" spans="2:8" s="1" customFormat="1" ht="16.899999999999999" customHeight="1">
      <c r="B1120" s="32"/>
      <c r="C1120" s="208" t="s">
        <v>5158</v>
      </c>
      <c r="H1120" s="32"/>
    </row>
    <row r="1121" spans="2:8" s="1" customFormat="1" ht="22.5">
      <c r="B1121" s="32"/>
      <c r="C1121" s="207" t="s">
        <v>1109</v>
      </c>
      <c r="D1121" s="207" t="s">
        <v>1110</v>
      </c>
      <c r="E1121" s="17" t="s">
        <v>350</v>
      </c>
      <c r="F1121" s="158">
        <v>234.512</v>
      </c>
      <c r="H1121" s="32"/>
    </row>
    <row r="1122" spans="2:8" s="1" customFormat="1" ht="22.5">
      <c r="B1122" s="32"/>
      <c r="C1122" s="207" t="s">
        <v>1065</v>
      </c>
      <c r="D1122" s="207" t="s">
        <v>1066</v>
      </c>
      <c r="E1122" s="17" t="s">
        <v>350</v>
      </c>
      <c r="F1122" s="158">
        <v>754.68499999999995</v>
      </c>
      <c r="H1122" s="32"/>
    </row>
    <row r="1123" spans="2:8" s="1" customFormat="1" ht="16.899999999999999" customHeight="1">
      <c r="B1123" s="32"/>
      <c r="C1123" s="207" t="s">
        <v>1359</v>
      </c>
      <c r="D1123" s="207" t="s">
        <v>1360</v>
      </c>
      <c r="E1123" s="17" t="s">
        <v>350</v>
      </c>
      <c r="F1123" s="158">
        <v>938.46100000000001</v>
      </c>
      <c r="H1123" s="32"/>
    </row>
    <row r="1124" spans="2:8" s="1" customFormat="1" ht="16.899999999999999" customHeight="1">
      <c r="B1124" s="32"/>
      <c r="C1124" s="203" t="s">
        <v>188</v>
      </c>
      <c r="D1124" s="204" t="s">
        <v>1</v>
      </c>
      <c r="E1124" s="205" t="s">
        <v>1</v>
      </c>
      <c r="F1124" s="206">
        <v>5.87</v>
      </c>
      <c r="H1124" s="32"/>
    </row>
    <row r="1125" spans="2:8" s="1" customFormat="1" ht="16.899999999999999" customHeight="1">
      <c r="B1125" s="32"/>
      <c r="C1125" s="207" t="s">
        <v>1</v>
      </c>
      <c r="D1125" s="207" t="s">
        <v>1077</v>
      </c>
      <c r="E1125" s="17" t="s">
        <v>1</v>
      </c>
      <c r="F1125" s="158">
        <v>0</v>
      </c>
      <c r="H1125" s="32"/>
    </row>
    <row r="1126" spans="2:8" s="1" customFormat="1" ht="16.899999999999999" customHeight="1">
      <c r="B1126" s="32"/>
      <c r="C1126" s="207" t="s">
        <v>1</v>
      </c>
      <c r="D1126" s="207" t="s">
        <v>1078</v>
      </c>
      <c r="E1126" s="17" t="s">
        <v>1</v>
      </c>
      <c r="F1126" s="158">
        <v>0</v>
      </c>
      <c r="H1126" s="32"/>
    </row>
    <row r="1127" spans="2:8" s="1" customFormat="1" ht="16.899999999999999" customHeight="1">
      <c r="B1127" s="32"/>
      <c r="C1127" s="207" t="s">
        <v>1</v>
      </c>
      <c r="D1127" s="207" t="s">
        <v>1079</v>
      </c>
      <c r="E1127" s="17" t="s">
        <v>1</v>
      </c>
      <c r="F1127" s="158">
        <v>1.2949999999999999</v>
      </c>
      <c r="H1127" s="32"/>
    </row>
    <row r="1128" spans="2:8" s="1" customFormat="1" ht="16.899999999999999" customHeight="1">
      <c r="B1128" s="32"/>
      <c r="C1128" s="207" t="s">
        <v>1</v>
      </c>
      <c r="D1128" s="207" t="s">
        <v>1080</v>
      </c>
      <c r="E1128" s="17" t="s">
        <v>1</v>
      </c>
      <c r="F1128" s="158">
        <v>1.2949999999999999</v>
      </c>
      <c r="H1128" s="32"/>
    </row>
    <row r="1129" spans="2:8" s="1" customFormat="1" ht="16.899999999999999" customHeight="1">
      <c r="B1129" s="32"/>
      <c r="C1129" s="207" t="s">
        <v>1</v>
      </c>
      <c r="D1129" s="207" t="s">
        <v>1081</v>
      </c>
      <c r="E1129" s="17" t="s">
        <v>1</v>
      </c>
      <c r="F1129" s="158">
        <v>1.1100000000000001</v>
      </c>
      <c r="H1129" s="32"/>
    </row>
    <row r="1130" spans="2:8" s="1" customFormat="1" ht="16.899999999999999" customHeight="1">
      <c r="B1130" s="32"/>
      <c r="C1130" s="207" t="s">
        <v>1</v>
      </c>
      <c r="D1130" s="207" t="s">
        <v>1082</v>
      </c>
      <c r="E1130" s="17" t="s">
        <v>1</v>
      </c>
      <c r="F1130" s="158">
        <v>0</v>
      </c>
      <c r="H1130" s="32"/>
    </row>
    <row r="1131" spans="2:8" s="1" customFormat="1" ht="16.899999999999999" customHeight="1">
      <c r="B1131" s="32"/>
      <c r="C1131" s="207" t="s">
        <v>1</v>
      </c>
      <c r="D1131" s="207" t="s">
        <v>1083</v>
      </c>
      <c r="E1131" s="17" t="s">
        <v>1</v>
      </c>
      <c r="F1131" s="158">
        <v>1.85</v>
      </c>
      <c r="H1131" s="32"/>
    </row>
    <row r="1132" spans="2:8" s="1" customFormat="1" ht="16.899999999999999" customHeight="1">
      <c r="B1132" s="32"/>
      <c r="C1132" s="207" t="s">
        <v>1</v>
      </c>
      <c r="D1132" s="207" t="s">
        <v>1084</v>
      </c>
      <c r="E1132" s="17" t="s">
        <v>1</v>
      </c>
      <c r="F1132" s="158">
        <v>0.32</v>
      </c>
      <c r="H1132" s="32"/>
    </row>
    <row r="1133" spans="2:8" s="1" customFormat="1" ht="16.899999999999999" customHeight="1">
      <c r="B1133" s="32"/>
      <c r="C1133" s="207" t="s">
        <v>188</v>
      </c>
      <c r="D1133" s="207" t="s">
        <v>358</v>
      </c>
      <c r="E1133" s="17" t="s">
        <v>1</v>
      </c>
      <c r="F1133" s="158">
        <v>5.87</v>
      </c>
      <c r="H1133" s="32"/>
    </row>
    <row r="1134" spans="2:8" s="1" customFormat="1" ht="16.899999999999999" customHeight="1">
      <c r="B1134" s="32"/>
      <c r="C1134" s="208" t="s">
        <v>5158</v>
      </c>
      <c r="H1134" s="32"/>
    </row>
    <row r="1135" spans="2:8" s="1" customFormat="1" ht="22.5">
      <c r="B1135" s="32"/>
      <c r="C1135" s="207" t="s">
        <v>1074</v>
      </c>
      <c r="D1135" s="207" t="s">
        <v>1075</v>
      </c>
      <c r="E1135" s="17" t="s">
        <v>350</v>
      </c>
      <c r="F1135" s="158">
        <v>7.61</v>
      </c>
      <c r="H1135" s="32"/>
    </row>
    <row r="1136" spans="2:8" s="1" customFormat="1" ht="16.899999999999999" customHeight="1">
      <c r="B1136" s="32"/>
      <c r="C1136" s="207" t="s">
        <v>1069</v>
      </c>
      <c r="D1136" s="207" t="s">
        <v>1070</v>
      </c>
      <c r="E1136" s="17" t="s">
        <v>350</v>
      </c>
      <c r="F1136" s="158">
        <v>94.835999999999999</v>
      </c>
      <c r="H1136" s="32"/>
    </row>
    <row r="1137" spans="2:8" s="1" customFormat="1" ht="16.899999999999999" customHeight="1">
      <c r="B1137" s="32"/>
      <c r="C1137" s="207" t="s">
        <v>1359</v>
      </c>
      <c r="D1137" s="207" t="s">
        <v>1360</v>
      </c>
      <c r="E1137" s="17" t="s">
        <v>350</v>
      </c>
      <c r="F1137" s="158">
        <v>938.46100000000001</v>
      </c>
      <c r="H1137" s="32"/>
    </row>
    <row r="1138" spans="2:8" s="1" customFormat="1" ht="16.899999999999999" customHeight="1">
      <c r="B1138" s="32"/>
      <c r="C1138" s="203" t="s">
        <v>200</v>
      </c>
      <c r="D1138" s="204" t="s">
        <v>1</v>
      </c>
      <c r="E1138" s="205" t="s">
        <v>1</v>
      </c>
      <c r="F1138" s="206">
        <v>28.181000000000001</v>
      </c>
      <c r="H1138" s="32"/>
    </row>
    <row r="1139" spans="2:8" s="1" customFormat="1" ht="16.899999999999999" customHeight="1">
      <c r="B1139" s="32"/>
      <c r="C1139" s="207" t="s">
        <v>1</v>
      </c>
      <c r="D1139" s="207" t="s">
        <v>517</v>
      </c>
      <c r="E1139" s="17" t="s">
        <v>1</v>
      </c>
      <c r="F1139" s="158">
        <v>0</v>
      </c>
      <c r="H1139" s="32"/>
    </row>
    <row r="1140" spans="2:8" s="1" customFormat="1" ht="16.899999999999999" customHeight="1">
      <c r="B1140" s="32"/>
      <c r="C1140" s="207" t="s">
        <v>1</v>
      </c>
      <c r="D1140" s="207" t="s">
        <v>1160</v>
      </c>
      <c r="E1140" s="17" t="s">
        <v>1</v>
      </c>
      <c r="F1140" s="158">
        <v>26.768000000000001</v>
      </c>
      <c r="H1140" s="32"/>
    </row>
    <row r="1141" spans="2:8" s="1" customFormat="1" ht="16.899999999999999" customHeight="1">
      <c r="B1141" s="32"/>
      <c r="C1141" s="207" t="s">
        <v>1</v>
      </c>
      <c r="D1141" s="207" t="s">
        <v>1161</v>
      </c>
      <c r="E1141" s="17" t="s">
        <v>1</v>
      </c>
      <c r="F1141" s="158">
        <v>-12.69</v>
      </c>
      <c r="H1141" s="32"/>
    </row>
    <row r="1142" spans="2:8" s="1" customFormat="1" ht="16.899999999999999" customHeight="1">
      <c r="B1142" s="32"/>
      <c r="C1142" s="207" t="s">
        <v>1</v>
      </c>
      <c r="D1142" s="207" t="s">
        <v>1162</v>
      </c>
      <c r="E1142" s="17" t="s">
        <v>1</v>
      </c>
      <c r="F1142" s="158">
        <v>-1.89</v>
      </c>
      <c r="H1142" s="32"/>
    </row>
    <row r="1143" spans="2:8" s="1" customFormat="1" ht="16.899999999999999" customHeight="1">
      <c r="B1143" s="32"/>
      <c r="C1143" s="207" t="s">
        <v>1</v>
      </c>
      <c r="D1143" s="207" t="s">
        <v>1163</v>
      </c>
      <c r="E1143" s="17" t="s">
        <v>1</v>
      </c>
      <c r="F1143" s="158">
        <v>-1.56</v>
      </c>
      <c r="H1143" s="32"/>
    </row>
    <row r="1144" spans="2:8" s="1" customFormat="1" ht="16.899999999999999" customHeight="1">
      <c r="B1144" s="32"/>
      <c r="C1144" s="207" t="s">
        <v>1</v>
      </c>
      <c r="D1144" s="207" t="s">
        <v>1164</v>
      </c>
      <c r="E1144" s="17" t="s">
        <v>1</v>
      </c>
      <c r="F1144" s="158">
        <v>0</v>
      </c>
      <c r="H1144" s="32"/>
    </row>
    <row r="1145" spans="2:8" s="1" customFormat="1" ht="16.899999999999999" customHeight="1">
      <c r="B1145" s="32"/>
      <c r="C1145" s="207" t="s">
        <v>1</v>
      </c>
      <c r="D1145" s="207" t="s">
        <v>1165</v>
      </c>
      <c r="E1145" s="17" t="s">
        <v>1</v>
      </c>
      <c r="F1145" s="158">
        <v>4.9130000000000003</v>
      </c>
      <c r="H1145" s="32"/>
    </row>
    <row r="1146" spans="2:8" s="1" customFormat="1" ht="16.899999999999999" customHeight="1">
      <c r="B1146" s="32"/>
      <c r="C1146" s="207" t="s">
        <v>1</v>
      </c>
      <c r="D1146" s="207" t="s">
        <v>1166</v>
      </c>
      <c r="E1146" s="17" t="s">
        <v>1</v>
      </c>
      <c r="F1146" s="158">
        <v>8.0459999999999994</v>
      </c>
      <c r="H1146" s="32"/>
    </row>
    <row r="1147" spans="2:8" s="1" customFormat="1" ht="16.899999999999999" customHeight="1">
      <c r="B1147" s="32"/>
      <c r="C1147" s="207" t="s">
        <v>1</v>
      </c>
      <c r="D1147" s="207" t="s">
        <v>1167</v>
      </c>
      <c r="E1147" s="17" t="s">
        <v>1</v>
      </c>
      <c r="F1147" s="158">
        <v>4.5940000000000003</v>
      </c>
      <c r="H1147" s="32"/>
    </row>
    <row r="1148" spans="2:8" s="1" customFormat="1" ht="16.899999999999999" customHeight="1">
      <c r="B1148" s="32"/>
      <c r="C1148" s="207" t="s">
        <v>200</v>
      </c>
      <c r="D1148" s="207" t="s">
        <v>358</v>
      </c>
      <c r="E1148" s="17" t="s">
        <v>1</v>
      </c>
      <c r="F1148" s="158">
        <v>28.181000000000001</v>
      </c>
      <c r="H1148" s="32"/>
    </row>
    <row r="1149" spans="2:8" s="1" customFormat="1" ht="16.899999999999999" customHeight="1">
      <c r="B1149" s="32"/>
      <c r="C1149" s="208" t="s">
        <v>5158</v>
      </c>
      <c r="H1149" s="32"/>
    </row>
    <row r="1150" spans="2:8" s="1" customFormat="1" ht="22.5">
      <c r="B1150" s="32"/>
      <c r="C1150" s="207" t="s">
        <v>1142</v>
      </c>
      <c r="D1150" s="207" t="s">
        <v>1143</v>
      </c>
      <c r="E1150" s="17" t="s">
        <v>350</v>
      </c>
      <c r="F1150" s="158">
        <v>211.30799999999999</v>
      </c>
      <c r="H1150" s="32"/>
    </row>
    <row r="1151" spans="2:8" s="1" customFormat="1" ht="16.899999999999999" customHeight="1">
      <c r="B1151" s="32"/>
      <c r="C1151" s="207" t="s">
        <v>1069</v>
      </c>
      <c r="D1151" s="207" t="s">
        <v>1070</v>
      </c>
      <c r="E1151" s="17" t="s">
        <v>350</v>
      </c>
      <c r="F1151" s="158">
        <v>94.835999999999999</v>
      </c>
      <c r="H1151" s="32"/>
    </row>
    <row r="1152" spans="2:8" s="1" customFormat="1" ht="16.899999999999999" customHeight="1">
      <c r="B1152" s="32"/>
      <c r="C1152" s="207" t="s">
        <v>1359</v>
      </c>
      <c r="D1152" s="207" t="s">
        <v>1360</v>
      </c>
      <c r="E1152" s="17" t="s">
        <v>350</v>
      </c>
      <c r="F1152" s="158">
        <v>938.46100000000001</v>
      </c>
      <c r="H1152" s="32"/>
    </row>
    <row r="1153" spans="2:8" s="1" customFormat="1" ht="16.899999999999999" customHeight="1">
      <c r="B1153" s="32"/>
      <c r="C1153" s="203" t="s">
        <v>202</v>
      </c>
      <c r="D1153" s="204" t="s">
        <v>1</v>
      </c>
      <c r="E1153" s="205" t="s">
        <v>1</v>
      </c>
      <c r="F1153" s="206">
        <v>1.3049999999999999</v>
      </c>
      <c r="H1153" s="32"/>
    </row>
    <row r="1154" spans="2:8" s="1" customFormat="1" ht="16.899999999999999" customHeight="1">
      <c r="B1154" s="32"/>
      <c r="C1154" s="207" t="s">
        <v>1</v>
      </c>
      <c r="D1154" s="207" t="s">
        <v>1094</v>
      </c>
      <c r="E1154" s="17" t="s">
        <v>1</v>
      </c>
      <c r="F1154" s="158">
        <v>0</v>
      </c>
      <c r="H1154" s="32"/>
    </row>
    <row r="1155" spans="2:8" s="1" customFormat="1" ht="16.899999999999999" customHeight="1">
      <c r="B1155" s="32"/>
      <c r="C1155" s="207" t="s">
        <v>1</v>
      </c>
      <c r="D1155" s="207" t="s">
        <v>1095</v>
      </c>
      <c r="E1155" s="17" t="s">
        <v>1</v>
      </c>
      <c r="F1155" s="158">
        <v>3.7349999999999999</v>
      </c>
      <c r="H1155" s="32"/>
    </row>
    <row r="1156" spans="2:8" s="1" customFormat="1" ht="16.899999999999999" customHeight="1">
      <c r="B1156" s="32"/>
      <c r="C1156" s="207" t="s">
        <v>1</v>
      </c>
      <c r="D1156" s="207" t="s">
        <v>1096</v>
      </c>
      <c r="E1156" s="17" t="s">
        <v>1</v>
      </c>
      <c r="F1156" s="158">
        <v>-2.1150000000000002</v>
      </c>
      <c r="H1156" s="32"/>
    </row>
    <row r="1157" spans="2:8" s="1" customFormat="1" ht="16.899999999999999" customHeight="1">
      <c r="B1157" s="32"/>
      <c r="C1157" s="207" t="s">
        <v>1</v>
      </c>
      <c r="D1157" s="207" t="s">
        <v>1097</v>
      </c>
      <c r="E1157" s="17" t="s">
        <v>1</v>
      </c>
      <c r="F1157" s="158">
        <v>-0.315</v>
      </c>
      <c r="H1157" s="32"/>
    </row>
    <row r="1158" spans="2:8" s="1" customFormat="1" ht="16.899999999999999" customHeight="1">
      <c r="B1158" s="32"/>
      <c r="C1158" s="207" t="s">
        <v>202</v>
      </c>
      <c r="D1158" s="207" t="s">
        <v>358</v>
      </c>
      <c r="E1158" s="17" t="s">
        <v>1</v>
      </c>
      <c r="F1158" s="158">
        <v>1.3049999999999999</v>
      </c>
      <c r="H1158" s="32"/>
    </row>
    <row r="1159" spans="2:8" s="1" customFormat="1" ht="16.899999999999999" customHeight="1">
      <c r="B1159" s="32"/>
      <c r="C1159" s="208" t="s">
        <v>5158</v>
      </c>
      <c r="H1159" s="32"/>
    </row>
    <row r="1160" spans="2:8" s="1" customFormat="1" ht="22.5">
      <c r="B1160" s="32"/>
      <c r="C1160" s="207" t="s">
        <v>1088</v>
      </c>
      <c r="D1160" s="207" t="s">
        <v>1089</v>
      </c>
      <c r="E1160" s="17" t="s">
        <v>350</v>
      </c>
      <c r="F1160" s="158">
        <v>12.005000000000001</v>
      </c>
      <c r="H1160" s="32"/>
    </row>
    <row r="1161" spans="2:8" s="1" customFormat="1" ht="16.899999999999999" customHeight="1">
      <c r="B1161" s="32"/>
      <c r="C1161" s="207" t="s">
        <v>1069</v>
      </c>
      <c r="D1161" s="207" t="s">
        <v>1070</v>
      </c>
      <c r="E1161" s="17" t="s">
        <v>350</v>
      </c>
      <c r="F1161" s="158">
        <v>94.835999999999999</v>
      </c>
      <c r="H1161" s="32"/>
    </row>
    <row r="1162" spans="2:8" s="1" customFormat="1" ht="16.899999999999999" customHeight="1">
      <c r="B1162" s="32"/>
      <c r="C1162" s="207" t="s">
        <v>1359</v>
      </c>
      <c r="D1162" s="207" t="s">
        <v>1360</v>
      </c>
      <c r="E1162" s="17" t="s">
        <v>350</v>
      </c>
      <c r="F1162" s="158">
        <v>938.46100000000001</v>
      </c>
      <c r="H1162" s="32"/>
    </row>
    <row r="1163" spans="2:8" s="1" customFormat="1" ht="16.899999999999999" customHeight="1">
      <c r="B1163" s="32"/>
      <c r="C1163" s="203" t="s">
        <v>179</v>
      </c>
      <c r="D1163" s="204" t="s">
        <v>1</v>
      </c>
      <c r="E1163" s="205" t="s">
        <v>1</v>
      </c>
      <c r="F1163" s="206">
        <v>12.47</v>
      </c>
      <c r="H1163" s="32"/>
    </row>
    <row r="1164" spans="2:8" s="1" customFormat="1" ht="16.899999999999999" customHeight="1">
      <c r="B1164" s="32"/>
      <c r="C1164" s="207" t="s">
        <v>1</v>
      </c>
      <c r="D1164" s="207" t="s">
        <v>1</v>
      </c>
      <c r="E1164" s="17" t="s">
        <v>1</v>
      </c>
      <c r="F1164" s="158">
        <v>0</v>
      </c>
      <c r="H1164" s="32"/>
    </row>
    <row r="1165" spans="2:8" s="1" customFormat="1" ht="16.899999999999999" customHeight="1">
      <c r="B1165" s="32"/>
      <c r="C1165" s="207" t="s">
        <v>1</v>
      </c>
      <c r="D1165" s="207" t="s">
        <v>1124</v>
      </c>
      <c r="E1165" s="17" t="s">
        <v>1</v>
      </c>
      <c r="F1165" s="158">
        <v>0</v>
      </c>
      <c r="H1165" s="32"/>
    </row>
    <row r="1166" spans="2:8" s="1" customFormat="1" ht="16.899999999999999" customHeight="1">
      <c r="B1166" s="32"/>
      <c r="C1166" s="207" t="s">
        <v>1</v>
      </c>
      <c r="D1166" s="207" t="s">
        <v>1125</v>
      </c>
      <c r="E1166" s="17" t="s">
        <v>1</v>
      </c>
      <c r="F1166" s="158">
        <v>12.47</v>
      </c>
      <c r="H1166" s="32"/>
    </row>
    <row r="1167" spans="2:8" s="1" customFormat="1" ht="16.899999999999999" customHeight="1">
      <c r="B1167" s="32"/>
      <c r="C1167" s="207" t="s">
        <v>179</v>
      </c>
      <c r="D1167" s="207" t="s">
        <v>358</v>
      </c>
      <c r="E1167" s="17" t="s">
        <v>1</v>
      </c>
      <c r="F1167" s="158">
        <v>12.47</v>
      </c>
      <c r="H1167" s="32"/>
    </row>
    <row r="1168" spans="2:8" s="1" customFormat="1" ht="16.899999999999999" customHeight="1">
      <c r="B1168" s="32"/>
      <c r="C1168" s="208" t="s">
        <v>5158</v>
      </c>
      <c r="H1168" s="32"/>
    </row>
    <row r="1169" spans="2:8" s="1" customFormat="1" ht="22.5">
      <c r="B1169" s="32"/>
      <c r="C1169" s="207" t="s">
        <v>1109</v>
      </c>
      <c r="D1169" s="207" t="s">
        <v>1110</v>
      </c>
      <c r="E1169" s="17" t="s">
        <v>350</v>
      </c>
      <c r="F1169" s="158">
        <v>234.512</v>
      </c>
      <c r="H1169" s="32"/>
    </row>
    <row r="1170" spans="2:8" s="1" customFormat="1" ht="16.899999999999999" customHeight="1">
      <c r="B1170" s="32"/>
      <c r="C1170" s="207" t="s">
        <v>1069</v>
      </c>
      <c r="D1170" s="207" t="s">
        <v>1070</v>
      </c>
      <c r="E1170" s="17" t="s">
        <v>350</v>
      </c>
      <c r="F1170" s="158">
        <v>94.835999999999999</v>
      </c>
      <c r="H1170" s="32"/>
    </row>
    <row r="1171" spans="2:8" s="1" customFormat="1" ht="16.899999999999999" customHeight="1">
      <c r="B1171" s="32"/>
      <c r="C1171" s="207" t="s">
        <v>1359</v>
      </c>
      <c r="D1171" s="207" t="s">
        <v>1360</v>
      </c>
      <c r="E1171" s="17" t="s">
        <v>350</v>
      </c>
      <c r="F1171" s="158">
        <v>938.46100000000001</v>
      </c>
      <c r="H1171" s="32"/>
    </row>
    <row r="1172" spans="2:8" s="1" customFormat="1" ht="16.899999999999999" customHeight="1">
      <c r="B1172" s="32"/>
      <c r="C1172" s="203" t="s">
        <v>206</v>
      </c>
      <c r="D1172" s="204" t="s">
        <v>1</v>
      </c>
      <c r="E1172" s="205" t="s">
        <v>1</v>
      </c>
      <c r="F1172" s="206">
        <v>1.74</v>
      </c>
      <c r="H1172" s="32"/>
    </row>
    <row r="1173" spans="2:8" s="1" customFormat="1" ht="16.899999999999999" customHeight="1">
      <c r="B1173" s="32"/>
      <c r="C1173" s="207" t="s">
        <v>1</v>
      </c>
      <c r="D1173" s="207" t="s">
        <v>1085</v>
      </c>
      <c r="E1173" s="17" t="s">
        <v>1</v>
      </c>
      <c r="F1173" s="158">
        <v>0</v>
      </c>
      <c r="H1173" s="32"/>
    </row>
    <row r="1174" spans="2:8" s="1" customFormat="1" ht="16.899999999999999" customHeight="1">
      <c r="B1174" s="32"/>
      <c r="C1174" s="207" t="s">
        <v>1</v>
      </c>
      <c r="D1174" s="207" t="s">
        <v>1086</v>
      </c>
      <c r="E1174" s="17" t="s">
        <v>1</v>
      </c>
      <c r="F1174" s="158">
        <v>1.74</v>
      </c>
      <c r="H1174" s="32"/>
    </row>
    <row r="1175" spans="2:8" s="1" customFormat="1" ht="16.899999999999999" customHeight="1">
      <c r="B1175" s="32"/>
      <c r="C1175" s="207" t="s">
        <v>206</v>
      </c>
      <c r="D1175" s="207" t="s">
        <v>358</v>
      </c>
      <c r="E1175" s="17" t="s">
        <v>1</v>
      </c>
      <c r="F1175" s="158">
        <v>1.74</v>
      </c>
      <c r="H1175" s="32"/>
    </row>
    <row r="1176" spans="2:8" s="1" customFormat="1" ht="16.899999999999999" customHeight="1">
      <c r="B1176" s="32"/>
      <c r="C1176" s="208" t="s">
        <v>5158</v>
      </c>
      <c r="H1176" s="32"/>
    </row>
    <row r="1177" spans="2:8" s="1" customFormat="1" ht="22.5">
      <c r="B1177" s="32"/>
      <c r="C1177" s="207" t="s">
        <v>1074</v>
      </c>
      <c r="D1177" s="207" t="s">
        <v>1075</v>
      </c>
      <c r="E1177" s="17" t="s">
        <v>350</v>
      </c>
      <c r="F1177" s="158">
        <v>7.61</v>
      </c>
      <c r="H1177" s="32"/>
    </row>
    <row r="1178" spans="2:8" s="1" customFormat="1" ht="16.899999999999999" customHeight="1">
      <c r="B1178" s="32"/>
      <c r="C1178" s="207" t="s">
        <v>1069</v>
      </c>
      <c r="D1178" s="207" t="s">
        <v>1070</v>
      </c>
      <c r="E1178" s="17" t="s">
        <v>350</v>
      </c>
      <c r="F1178" s="158">
        <v>94.835999999999999</v>
      </c>
      <c r="H1178" s="32"/>
    </row>
    <row r="1179" spans="2:8" s="1" customFormat="1" ht="16.899999999999999" customHeight="1">
      <c r="B1179" s="32"/>
      <c r="C1179" s="207" t="s">
        <v>1359</v>
      </c>
      <c r="D1179" s="207" t="s">
        <v>1360</v>
      </c>
      <c r="E1179" s="17" t="s">
        <v>350</v>
      </c>
      <c r="F1179" s="158">
        <v>938.46100000000001</v>
      </c>
      <c r="H1179" s="32"/>
    </row>
    <row r="1180" spans="2:8" s="1" customFormat="1" ht="16.899999999999999" customHeight="1">
      <c r="B1180" s="32"/>
      <c r="C1180" s="203" t="s">
        <v>177</v>
      </c>
      <c r="D1180" s="204" t="s">
        <v>1</v>
      </c>
      <c r="E1180" s="205" t="s">
        <v>1</v>
      </c>
      <c r="F1180" s="206">
        <v>113.07599999999999</v>
      </c>
      <c r="H1180" s="32"/>
    </row>
    <row r="1181" spans="2:8" s="1" customFormat="1" ht="16.899999999999999" customHeight="1">
      <c r="B1181" s="32"/>
      <c r="C1181" s="207" t="s">
        <v>1</v>
      </c>
      <c r="D1181" s="207" t="s">
        <v>1126</v>
      </c>
      <c r="E1181" s="17" t="s">
        <v>1</v>
      </c>
      <c r="F1181" s="158">
        <v>0</v>
      </c>
      <c r="H1181" s="32"/>
    </row>
    <row r="1182" spans="2:8" s="1" customFormat="1" ht="16.899999999999999" customHeight="1">
      <c r="B1182" s="32"/>
      <c r="C1182" s="207" t="s">
        <v>1</v>
      </c>
      <c r="D1182" s="207" t="s">
        <v>1127</v>
      </c>
      <c r="E1182" s="17" t="s">
        <v>1</v>
      </c>
      <c r="F1182" s="158">
        <v>0</v>
      </c>
      <c r="H1182" s="32"/>
    </row>
    <row r="1183" spans="2:8" s="1" customFormat="1" ht="16.899999999999999" customHeight="1">
      <c r="B1183" s="32"/>
      <c r="C1183" s="207" t="s">
        <v>1</v>
      </c>
      <c r="D1183" s="207" t="s">
        <v>1128</v>
      </c>
      <c r="E1183" s="17" t="s">
        <v>1</v>
      </c>
      <c r="F1183" s="158">
        <v>59.76</v>
      </c>
      <c r="H1183" s="32"/>
    </row>
    <row r="1184" spans="2:8" s="1" customFormat="1" ht="16.899999999999999" customHeight="1">
      <c r="B1184" s="32"/>
      <c r="C1184" s="207" t="s">
        <v>1</v>
      </c>
      <c r="D1184" s="207" t="s">
        <v>1129</v>
      </c>
      <c r="E1184" s="17" t="s">
        <v>1</v>
      </c>
      <c r="F1184" s="158">
        <v>11.765000000000001</v>
      </c>
      <c r="H1184" s="32"/>
    </row>
    <row r="1185" spans="2:8" s="1" customFormat="1" ht="16.899999999999999" customHeight="1">
      <c r="B1185" s="32"/>
      <c r="C1185" s="207" t="s">
        <v>1</v>
      </c>
      <c r="D1185" s="207" t="s">
        <v>1130</v>
      </c>
      <c r="E1185" s="17" t="s">
        <v>1</v>
      </c>
      <c r="F1185" s="158">
        <v>29.856000000000002</v>
      </c>
      <c r="H1185" s="32"/>
    </row>
    <row r="1186" spans="2:8" s="1" customFormat="1" ht="16.899999999999999" customHeight="1">
      <c r="B1186" s="32"/>
      <c r="C1186" s="207" t="s">
        <v>1</v>
      </c>
      <c r="D1186" s="207" t="s">
        <v>1131</v>
      </c>
      <c r="E1186" s="17" t="s">
        <v>1</v>
      </c>
      <c r="F1186" s="158">
        <v>0</v>
      </c>
      <c r="H1186" s="32"/>
    </row>
    <row r="1187" spans="2:8" s="1" customFormat="1" ht="16.899999999999999" customHeight="1">
      <c r="B1187" s="32"/>
      <c r="C1187" s="207" t="s">
        <v>1</v>
      </c>
      <c r="D1187" s="207" t="s">
        <v>1132</v>
      </c>
      <c r="E1187" s="17" t="s">
        <v>1</v>
      </c>
      <c r="F1187" s="158">
        <v>6.8079999999999998</v>
      </c>
      <c r="H1187" s="32"/>
    </row>
    <row r="1188" spans="2:8" s="1" customFormat="1" ht="16.899999999999999" customHeight="1">
      <c r="B1188" s="32"/>
      <c r="C1188" s="207" t="s">
        <v>1</v>
      </c>
      <c r="D1188" s="207" t="s">
        <v>1133</v>
      </c>
      <c r="E1188" s="17" t="s">
        <v>1</v>
      </c>
      <c r="F1188" s="158">
        <v>3.39</v>
      </c>
      <c r="H1188" s="32"/>
    </row>
    <row r="1189" spans="2:8" s="1" customFormat="1" ht="16.899999999999999" customHeight="1">
      <c r="B1189" s="32"/>
      <c r="C1189" s="207" t="s">
        <v>1</v>
      </c>
      <c r="D1189" s="207" t="s">
        <v>1134</v>
      </c>
      <c r="E1189" s="17" t="s">
        <v>1</v>
      </c>
      <c r="F1189" s="158">
        <v>1.4970000000000001</v>
      </c>
      <c r="H1189" s="32"/>
    </row>
    <row r="1190" spans="2:8" s="1" customFormat="1" ht="16.899999999999999" customHeight="1">
      <c r="B1190" s="32"/>
      <c r="C1190" s="207" t="s">
        <v>177</v>
      </c>
      <c r="D1190" s="207" t="s">
        <v>358</v>
      </c>
      <c r="E1190" s="17" t="s">
        <v>1</v>
      </c>
      <c r="F1190" s="158">
        <v>113.07599999999999</v>
      </c>
      <c r="H1190" s="32"/>
    </row>
    <row r="1191" spans="2:8" s="1" customFormat="1" ht="16.899999999999999" customHeight="1">
      <c r="B1191" s="32"/>
      <c r="C1191" s="208" t="s">
        <v>5158</v>
      </c>
      <c r="H1191" s="32"/>
    </row>
    <row r="1192" spans="2:8" s="1" customFormat="1" ht="22.5">
      <c r="B1192" s="32"/>
      <c r="C1192" s="207" t="s">
        <v>1109</v>
      </c>
      <c r="D1192" s="207" t="s">
        <v>1110</v>
      </c>
      <c r="E1192" s="17" t="s">
        <v>350</v>
      </c>
      <c r="F1192" s="158">
        <v>234.512</v>
      </c>
      <c r="H1192" s="32"/>
    </row>
    <row r="1193" spans="2:8" s="1" customFormat="1" ht="22.5">
      <c r="B1193" s="32"/>
      <c r="C1193" s="207" t="s">
        <v>941</v>
      </c>
      <c r="D1193" s="207" t="s">
        <v>942</v>
      </c>
      <c r="E1193" s="17" t="s">
        <v>350</v>
      </c>
      <c r="F1193" s="158">
        <v>113.07599999999999</v>
      </c>
      <c r="H1193" s="32"/>
    </row>
    <row r="1194" spans="2:8" s="1" customFormat="1" ht="16.899999999999999" customHeight="1">
      <c r="B1194" s="32"/>
      <c r="C1194" s="207" t="s">
        <v>1061</v>
      </c>
      <c r="D1194" s="207" t="s">
        <v>1062</v>
      </c>
      <c r="E1194" s="17" t="s">
        <v>350</v>
      </c>
      <c r="F1194" s="158">
        <v>851.87099999999998</v>
      </c>
      <c r="H1194" s="32"/>
    </row>
    <row r="1195" spans="2:8" s="1" customFormat="1" ht="22.5">
      <c r="B1195" s="32"/>
      <c r="C1195" s="207" t="s">
        <v>1065</v>
      </c>
      <c r="D1195" s="207" t="s">
        <v>1066</v>
      </c>
      <c r="E1195" s="17" t="s">
        <v>350</v>
      </c>
      <c r="F1195" s="158">
        <v>754.68499999999995</v>
      </c>
      <c r="H1195" s="32"/>
    </row>
    <row r="1196" spans="2:8" s="1" customFormat="1" ht="33.75">
      <c r="B1196" s="32"/>
      <c r="C1196" s="207" t="s">
        <v>1056</v>
      </c>
      <c r="D1196" s="207" t="s">
        <v>1057</v>
      </c>
      <c r="E1196" s="17" t="s">
        <v>350</v>
      </c>
      <c r="F1196" s="158">
        <v>116.46599999999999</v>
      </c>
      <c r="H1196" s="32"/>
    </row>
    <row r="1197" spans="2:8" s="1" customFormat="1" ht="16.899999999999999" customHeight="1">
      <c r="B1197" s="32"/>
      <c r="C1197" s="207" t="s">
        <v>1344</v>
      </c>
      <c r="D1197" s="207" t="s">
        <v>1345</v>
      </c>
      <c r="E1197" s="17" t="s">
        <v>350</v>
      </c>
      <c r="F1197" s="158">
        <v>58.232999999999997</v>
      </c>
      <c r="H1197" s="32"/>
    </row>
    <row r="1198" spans="2:8" s="1" customFormat="1" ht="16.899999999999999" customHeight="1">
      <c r="B1198" s="32"/>
      <c r="C1198" s="207" t="s">
        <v>1359</v>
      </c>
      <c r="D1198" s="207" t="s">
        <v>1360</v>
      </c>
      <c r="E1198" s="17" t="s">
        <v>350</v>
      </c>
      <c r="F1198" s="158">
        <v>938.46100000000001</v>
      </c>
      <c r="H1198" s="32"/>
    </row>
    <row r="1199" spans="2:8" s="1" customFormat="1" ht="22.5">
      <c r="B1199" s="32"/>
      <c r="C1199" s="207" t="s">
        <v>1940</v>
      </c>
      <c r="D1199" s="207" t="s">
        <v>1941</v>
      </c>
      <c r="E1199" s="17" t="s">
        <v>350</v>
      </c>
      <c r="F1199" s="158">
        <v>113.07599999999999</v>
      </c>
      <c r="H1199" s="32"/>
    </row>
    <row r="1200" spans="2:8" s="1" customFormat="1" ht="16.899999999999999" customHeight="1">
      <c r="B1200" s="32"/>
      <c r="C1200" s="203" t="s">
        <v>977</v>
      </c>
      <c r="D1200" s="204" t="s">
        <v>1</v>
      </c>
      <c r="E1200" s="205" t="s">
        <v>1</v>
      </c>
      <c r="F1200" s="206">
        <v>14.058999999999999</v>
      </c>
      <c r="H1200" s="32"/>
    </row>
    <row r="1201" spans="2:8" s="1" customFormat="1" ht="16.899999999999999" customHeight="1">
      <c r="B1201" s="32"/>
      <c r="C1201" s="207" t="s">
        <v>1</v>
      </c>
      <c r="D1201" s="207" t="s">
        <v>960</v>
      </c>
      <c r="E1201" s="17" t="s">
        <v>1</v>
      </c>
      <c r="F1201" s="158">
        <v>0</v>
      </c>
      <c r="H1201" s="32"/>
    </row>
    <row r="1202" spans="2:8" s="1" customFormat="1" ht="16.899999999999999" customHeight="1">
      <c r="B1202" s="32"/>
      <c r="C1202" s="207" t="s">
        <v>1</v>
      </c>
      <c r="D1202" s="207" t="s">
        <v>961</v>
      </c>
      <c r="E1202" s="17" t="s">
        <v>1</v>
      </c>
      <c r="F1202" s="158">
        <v>0</v>
      </c>
      <c r="H1202" s="32"/>
    </row>
    <row r="1203" spans="2:8" s="1" customFormat="1" ht="16.899999999999999" customHeight="1">
      <c r="B1203" s="32"/>
      <c r="C1203" s="207" t="s">
        <v>1</v>
      </c>
      <c r="D1203" s="207" t="s">
        <v>962</v>
      </c>
      <c r="E1203" s="17" t="s">
        <v>1</v>
      </c>
      <c r="F1203" s="158">
        <v>0.45</v>
      </c>
      <c r="H1203" s="32"/>
    </row>
    <row r="1204" spans="2:8" s="1" customFormat="1" ht="16.899999999999999" customHeight="1">
      <c r="B1204" s="32"/>
      <c r="C1204" s="207" t="s">
        <v>1</v>
      </c>
      <c r="D1204" s="207" t="s">
        <v>963</v>
      </c>
      <c r="E1204" s="17" t="s">
        <v>1</v>
      </c>
      <c r="F1204" s="158">
        <v>0.18</v>
      </c>
      <c r="H1204" s="32"/>
    </row>
    <row r="1205" spans="2:8" s="1" customFormat="1" ht="16.899999999999999" customHeight="1">
      <c r="B1205" s="32"/>
      <c r="C1205" s="207" t="s">
        <v>1</v>
      </c>
      <c r="D1205" s="207" t="s">
        <v>964</v>
      </c>
      <c r="E1205" s="17" t="s">
        <v>1</v>
      </c>
      <c r="F1205" s="158">
        <v>2.5</v>
      </c>
      <c r="H1205" s="32"/>
    </row>
    <row r="1206" spans="2:8" s="1" customFormat="1" ht="16.899999999999999" customHeight="1">
      <c r="B1206" s="32"/>
      <c r="C1206" s="207" t="s">
        <v>1</v>
      </c>
      <c r="D1206" s="207" t="s">
        <v>965</v>
      </c>
      <c r="E1206" s="17" t="s">
        <v>1</v>
      </c>
      <c r="F1206" s="158">
        <v>1.5</v>
      </c>
      <c r="H1206" s="32"/>
    </row>
    <row r="1207" spans="2:8" s="1" customFormat="1" ht="16.899999999999999" customHeight="1">
      <c r="B1207" s="32"/>
      <c r="C1207" s="207" t="s">
        <v>1</v>
      </c>
      <c r="D1207" s="207" t="s">
        <v>966</v>
      </c>
      <c r="E1207" s="17" t="s">
        <v>1</v>
      </c>
      <c r="F1207" s="158">
        <v>0.48</v>
      </c>
      <c r="H1207" s="32"/>
    </row>
    <row r="1208" spans="2:8" s="1" customFormat="1" ht="16.899999999999999" customHeight="1">
      <c r="B1208" s="32"/>
      <c r="C1208" s="207" t="s">
        <v>1</v>
      </c>
      <c r="D1208" s="207" t="s">
        <v>967</v>
      </c>
      <c r="E1208" s="17" t="s">
        <v>1</v>
      </c>
      <c r="F1208" s="158">
        <v>-0.54</v>
      </c>
      <c r="H1208" s="32"/>
    </row>
    <row r="1209" spans="2:8" s="1" customFormat="1" ht="16.899999999999999" customHeight="1">
      <c r="B1209" s="32"/>
      <c r="C1209" s="207" t="s">
        <v>1</v>
      </c>
      <c r="D1209" s="207" t="s">
        <v>968</v>
      </c>
      <c r="E1209" s="17" t="s">
        <v>1</v>
      </c>
      <c r="F1209" s="158">
        <v>-0.72</v>
      </c>
      <c r="H1209" s="32"/>
    </row>
    <row r="1210" spans="2:8" s="1" customFormat="1" ht="16.899999999999999" customHeight="1">
      <c r="B1210" s="32"/>
      <c r="C1210" s="207" t="s">
        <v>1</v>
      </c>
      <c r="D1210" s="207" t="s">
        <v>969</v>
      </c>
      <c r="E1210" s="17" t="s">
        <v>1</v>
      </c>
      <c r="F1210" s="158">
        <v>0</v>
      </c>
      <c r="H1210" s="32"/>
    </row>
    <row r="1211" spans="2:8" s="1" customFormat="1" ht="16.899999999999999" customHeight="1">
      <c r="B1211" s="32"/>
      <c r="C1211" s="207" t="s">
        <v>1</v>
      </c>
      <c r="D1211" s="207" t="s">
        <v>970</v>
      </c>
      <c r="E1211" s="17" t="s">
        <v>1</v>
      </c>
      <c r="F1211" s="158">
        <v>4.0250000000000004</v>
      </c>
      <c r="H1211" s="32"/>
    </row>
    <row r="1212" spans="2:8" s="1" customFormat="1" ht="16.899999999999999" customHeight="1">
      <c r="B1212" s="32"/>
      <c r="C1212" s="207" t="s">
        <v>1</v>
      </c>
      <c r="D1212" s="207" t="s">
        <v>971</v>
      </c>
      <c r="E1212" s="17" t="s">
        <v>1</v>
      </c>
      <c r="F1212" s="158">
        <v>1.5629999999999999</v>
      </c>
      <c r="H1212" s="32"/>
    </row>
    <row r="1213" spans="2:8" s="1" customFormat="1" ht="16.899999999999999" customHeight="1">
      <c r="B1213" s="32"/>
      <c r="C1213" s="207" t="s">
        <v>1</v>
      </c>
      <c r="D1213" s="207" t="s">
        <v>972</v>
      </c>
      <c r="E1213" s="17" t="s">
        <v>1</v>
      </c>
      <c r="F1213" s="158">
        <v>1.331</v>
      </c>
      <c r="H1213" s="32"/>
    </row>
    <row r="1214" spans="2:8" s="1" customFormat="1" ht="16.899999999999999" customHeight="1">
      <c r="B1214" s="32"/>
      <c r="C1214" s="207" t="s">
        <v>1</v>
      </c>
      <c r="D1214" s="207" t="s">
        <v>973</v>
      </c>
      <c r="E1214" s="17" t="s">
        <v>1</v>
      </c>
      <c r="F1214" s="158">
        <v>0.52500000000000002</v>
      </c>
      <c r="H1214" s="32"/>
    </row>
    <row r="1215" spans="2:8" s="1" customFormat="1" ht="16.899999999999999" customHeight="1">
      <c r="B1215" s="32"/>
      <c r="C1215" s="207" t="s">
        <v>1</v>
      </c>
      <c r="D1215" s="207" t="s">
        <v>974</v>
      </c>
      <c r="E1215" s="17" t="s">
        <v>1</v>
      </c>
      <c r="F1215" s="158">
        <v>2.0670000000000002</v>
      </c>
      <c r="H1215" s="32"/>
    </row>
    <row r="1216" spans="2:8" s="1" customFormat="1" ht="16.899999999999999" customHeight="1">
      <c r="B1216" s="32"/>
      <c r="C1216" s="207" t="s">
        <v>1</v>
      </c>
      <c r="D1216" s="207" t="s">
        <v>975</v>
      </c>
      <c r="E1216" s="17" t="s">
        <v>1</v>
      </c>
      <c r="F1216" s="158">
        <v>0.56299999999999994</v>
      </c>
      <c r="H1216" s="32"/>
    </row>
    <row r="1217" spans="2:8" s="1" customFormat="1" ht="16.899999999999999" customHeight="1">
      <c r="B1217" s="32"/>
      <c r="C1217" s="207" t="s">
        <v>1</v>
      </c>
      <c r="D1217" s="207" t="s">
        <v>976</v>
      </c>
      <c r="E1217" s="17" t="s">
        <v>1</v>
      </c>
      <c r="F1217" s="158">
        <v>0.13500000000000001</v>
      </c>
      <c r="H1217" s="32"/>
    </row>
    <row r="1218" spans="2:8" s="1" customFormat="1" ht="16.899999999999999" customHeight="1">
      <c r="B1218" s="32"/>
      <c r="C1218" s="207" t="s">
        <v>977</v>
      </c>
      <c r="D1218" s="207" t="s">
        <v>365</v>
      </c>
      <c r="E1218" s="17" t="s">
        <v>1</v>
      </c>
      <c r="F1218" s="158">
        <v>14.058999999999999</v>
      </c>
      <c r="H1218" s="32"/>
    </row>
    <row r="1219" spans="2:8" s="1" customFormat="1" ht="16.899999999999999" customHeight="1">
      <c r="B1219" s="32"/>
      <c r="C1219" s="203" t="s">
        <v>210</v>
      </c>
      <c r="D1219" s="204" t="s">
        <v>1</v>
      </c>
      <c r="E1219" s="205" t="s">
        <v>1</v>
      </c>
      <c r="F1219" s="206">
        <v>2.35</v>
      </c>
      <c r="H1219" s="32"/>
    </row>
    <row r="1220" spans="2:8" s="1" customFormat="1" ht="16.899999999999999" customHeight="1">
      <c r="B1220" s="32"/>
      <c r="C1220" s="207" t="s">
        <v>1</v>
      </c>
      <c r="D1220" s="207" t="s">
        <v>961</v>
      </c>
      <c r="E1220" s="17" t="s">
        <v>1</v>
      </c>
      <c r="F1220" s="158">
        <v>0</v>
      </c>
      <c r="H1220" s="32"/>
    </row>
    <row r="1221" spans="2:8" s="1" customFormat="1" ht="16.899999999999999" customHeight="1">
      <c r="B1221" s="32"/>
      <c r="C1221" s="207" t="s">
        <v>1</v>
      </c>
      <c r="D1221" s="207" t="s">
        <v>962</v>
      </c>
      <c r="E1221" s="17" t="s">
        <v>1</v>
      </c>
      <c r="F1221" s="158">
        <v>0.45</v>
      </c>
      <c r="H1221" s="32"/>
    </row>
    <row r="1222" spans="2:8" s="1" customFormat="1" ht="16.899999999999999" customHeight="1">
      <c r="B1222" s="32"/>
      <c r="C1222" s="207" t="s">
        <v>1</v>
      </c>
      <c r="D1222" s="207" t="s">
        <v>963</v>
      </c>
      <c r="E1222" s="17" t="s">
        <v>1</v>
      </c>
      <c r="F1222" s="158">
        <v>0.18</v>
      </c>
      <c r="H1222" s="32"/>
    </row>
    <row r="1223" spans="2:8" s="1" customFormat="1" ht="16.899999999999999" customHeight="1">
      <c r="B1223" s="32"/>
      <c r="C1223" s="207" t="s">
        <v>1</v>
      </c>
      <c r="D1223" s="207" t="s">
        <v>964</v>
      </c>
      <c r="E1223" s="17" t="s">
        <v>1</v>
      </c>
      <c r="F1223" s="158">
        <v>2.5</v>
      </c>
      <c r="H1223" s="32"/>
    </row>
    <row r="1224" spans="2:8" s="1" customFormat="1" ht="16.899999999999999" customHeight="1">
      <c r="B1224" s="32"/>
      <c r="C1224" s="207" t="s">
        <v>1</v>
      </c>
      <c r="D1224" s="207" t="s">
        <v>966</v>
      </c>
      <c r="E1224" s="17" t="s">
        <v>1</v>
      </c>
      <c r="F1224" s="158">
        <v>0.48</v>
      </c>
      <c r="H1224" s="32"/>
    </row>
    <row r="1225" spans="2:8" s="1" customFormat="1" ht="16.899999999999999" customHeight="1">
      <c r="B1225" s="32"/>
      <c r="C1225" s="207" t="s">
        <v>1</v>
      </c>
      <c r="D1225" s="207" t="s">
        <v>967</v>
      </c>
      <c r="E1225" s="17" t="s">
        <v>1</v>
      </c>
      <c r="F1225" s="158">
        <v>-0.54</v>
      </c>
      <c r="H1225" s="32"/>
    </row>
    <row r="1226" spans="2:8" s="1" customFormat="1" ht="16.899999999999999" customHeight="1">
      <c r="B1226" s="32"/>
      <c r="C1226" s="207" t="s">
        <v>1</v>
      </c>
      <c r="D1226" s="207" t="s">
        <v>968</v>
      </c>
      <c r="E1226" s="17" t="s">
        <v>1</v>
      </c>
      <c r="F1226" s="158">
        <v>-0.72</v>
      </c>
      <c r="H1226" s="32"/>
    </row>
    <row r="1227" spans="2:8" s="1" customFormat="1" ht="16.899999999999999" customHeight="1">
      <c r="B1227" s="32"/>
      <c r="C1227" s="207" t="s">
        <v>210</v>
      </c>
      <c r="D1227" s="207" t="s">
        <v>358</v>
      </c>
      <c r="E1227" s="17" t="s">
        <v>1</v>
      </c>
      <c r="F1227" s="158">
        <v>2.35</v>
      </c>
      <c r="H1227" s="32"/>
    </row>
    <row r="1228" spans="2:8" s="1" customFormat="1" ht="16.899999999999999" customHeight="1">
      <c r="B1228" s="32"/>
      <c r="C1228" s="208" t="s">
        <v>5158</v>
      </c>
      <c r="H1228" s="32"/>
    </row>
    <row r="1229" spans="2:8" s="1" customFormat="1" ht="22.5">
      <c r="B1229" s="32"/>
      <c r="C1229" s="207" t="s">
        <v>1971</v>
      </c>
      <c r="D1229" s="207" t="s">
        <v>1972</v>
      </c>
      <c r="E1229" s="17" t="s">
        <v>350</v>
      </c>
      <c r="F1229" s="158">
        <v>67.343000000000004</v>
      </c>
      <c r="H1229" s="32"/>
    </row>
    <row r="1230" spans="2:8" s="1" customFormat="1" ht="16.899999999999999" customHeight="1">
      <c r="B1230" s="32"/>
      <c r="C1230" s="207" t="s">
        <v>1359</v>
      </c>
      <c r="D1230" s="207" t="s">
        <v>1360</v>
      </c>
      <c r="E1230" s="17" t="s">
        <v>350</v>
      </c>
      <c r="F1230" s="158">
        <v>938.46100000000001</v>
      </c>
      <c r="H1230" s="32"/>
    </row>
    <row r="1231" spans="2:8" s="1" customFormat="1" ht="16.899999999999999" customHeight="1">
      <c r="B1231" s="32"/>
      <c r="C1231" s="203" t="s">
        <v>139</v>
      </c>
      <c r="D1231" s="204" t="s">
        <v>1</v>
      </c>
      <c r="E1231" s="205" t="s">
        <v>1</v>
      </c>
      <c r="F1231" s="206">
        <v>66.084999999999994</v>
      </c>
      <c r="H1231" s="32"/>
    </row>
    <row r="1232" spans="2:8" s="1" customFormat="1" ht="16.899999999999999" customHeight="1">
      <c r="B1232" s="32"/>
      <c r="C1232" s="207" t="s">
        <v>1</v>
      </c>
      <c r="D1232" s="207" t="s">
        <v>467</v>
      </c>
      <c r="E1232" s="17" t="s">
        <v>1</v>
      </c>
      <c r="F1232" s="158">
        <v>0</v>
      </c>
      <c r="H1232" s="32"/>
    </row>
    <row r="1233" spans="2:8" s="1" customFormat="1" ht="16.899999999999999" customHeight="1">
      <c r="B1233" s="32"/>
      <c r="C1233" s="207" t="s">
        <v>1</v>
      </c>
      <c r="D1233" s="207" t="s">
        <v>468</v>
      </c>
      <c r="E1233" s="17" t="s">
        <v>1</v>
      </c>
      <c r="F1233" s="158">
        <v>64.69</v>
      </c>
      <c r="H1233" s="32"/>
    </row>
    <row r="1234" spans="2:8" s="1" customFormat="1" ht="16.899999999999999" customHeight="1">
      <c r="B1234" s="32"/>
      <c r="C1234" s="207" t="s">
        <v>1</v>
      </c>
      <c r="D1234" s="207" t="s">
        <v>469</v>
      </c>
      <c r="E1234" s="17" t="s">
        <v>1</v>
      </c>
      <c r="F1234" s="158">
        <v>1.395</v>
      </c>
      <c r="H1234" s="32"/>
    </row>
    <row r="1235" spans="2:8" s="1" customFormat="1" ht="16.899999999999999" customHeight="1">
      <c r="B1235" s="32"/>
      <c r="C1235" s="207" t="s">
        <v>139</v>
      </c>
      <c r="D1235" s="207" t="s">
        <v>365</v>
      </c>
      <c r="E1235" s="17" t="s">
        <v>1</v>
      </c>
      <c r="F1235" s="158">
        <v>66.084999999999994</v>
      </c>
      <c r="H1235" s="32"/>
    </row>
    <row r="1236" spans="2:8" s="1" customFormat="1" ht="16.899999999999999" customHeight="1">
      <c r="B1236" s="32"/>
      <c r="C1236" s="208" t="s">
        <v>5158</v>
      </c>
      <c r="H1236" s="32"/>
    </row>
    <row r="1237" spans="2:8" s="1" customFormat="1" ht="16.899999999999999" customHeight="1">
      <c r="B1237" s="32"/>
      <c r="C1237" s="207" t="s">
        <v>464</v>
      </c>
      <c r="D1237" s="207" t="s">
        <v>465</v>
      </c>
      <c r="E1237" s="17" t="s">
        <v>374</v>
      </c>
      <c r="F1237" s="158">
        <v>66.084999999999994</v>
      </c>
      <c r="H1237" s="32"/>
    </row>
    <row r="1238" spans="2:8" s="1" customFormat="1" ht="16.899999999999999" customHeight="1">
      <c r="B1238" s="32"/>
      <c r="C1238" s="207" t="s">
        <v>438</v>
      </c>
      <c r="D1238" s="207" t="s">
        <v>439</v>
      </c>
      <c r="E1238" s="17" t="s">
        <v>374</v>
      </c>
      <c r="F1238" s="158">
        <v>132.16999999999999</v>
      </c>
      <c r="H1238" s="32"/>
    </row>
    <row r="1239" spans="2:8" s="1" customFormat="1" ht="22.5">
      <c r="B1239" s="32"/>
      <c r="C1239" s="207" t="s">
        <v>443</v>
      </c>
      <c r="D1239" s="207" t="s">
        <v>444</v>
      </c>
      <c r="E1239" s="17" t="s">
        <v>374</v>
      </c>
      <c r="F1239" s="158">
        <v>40.353000000000002</v>
      </c>
      <c r="H1239" s="32"/>
    </row>
    <row r="1240" spans="2:8" s="1" customFormat="1" ht="16.899999999999999" customHeight="1">
      <c r="B1240" s="32"/>
      <c r="C1240" s="207" t="s">
        <v>454</v>
      </c>
      <c r="D1240" s="207" t="s">
        <v>455</v>
      </c>
      <c r="E1240" s="17" t="s">
        <v>374</v>
      </c>
      <c r="F1240" s="158">
        <v>66.084999999999994</v>
      </c>
      <c r="H1240" s="32"/>
    </row>
    <row r="1241" spans="2:8" s="1" customFormat="1" ht="16.899999999999999" customHeight="1">
      <c r="B1241" s="32"/>
      <c r="C1241" s="203" t="s">
        <v>216</v>
      </c>
      <c r="D1241" s="204" t="s">
        <v>1</v>
      </c>
      <c r="E1241" s="205" t="s">
        <v>1</v>
      </c>
      <c r="F1241" s="206">
        <v>40.353000000000002</v>
      </c>
      <c r="H1241" s="32"/>
    </row>
    <row r="1242" spans="2:8" s="1" customFormat="1" ht="16.899999999999999" customHeight="1">
      <c r="B1242" s="32"/>
      <c r="C1242" s="207" t="s">
        <v>1</v>
      </c>
      <c r="D1242" s="207" t="s">
        <v>446</v>
      </c>
      <c r="E1242" s="17" t="s">
        <v>1</v>
      </c>
      <c r="F1242" s="158">
        <v>106.438</v>
      </c>
      <c r="H1242" s="32"/>
    </row>
    <row r="1243" spans="2:8" s="1" customFormat="1" ht="16.899999999999999" customHeight="1">
      <c r="B1243" s="32"/>
      <c r="C1243" s="207" t="s">
        <v>1</v>
      </c>
      <c r="D1243" s="207" t="s">
        <v>447</v>
      </c>
      <c r="E1243" s="17" t="s">
        <v>1</v>
      </c>
      <c r="F1243" s="158">
        <v>-66.084999999999994</v>
      </c>
      <c r="H1243" s="32"/>
    </row>
    <row r="1244" spans="2:8" s="1" customFormat="1" ht="16.899999999999999" customHeight="1">
      <c r="B1244" s="32"/>
      <c r="C1244" s="207" t="s">
        <v>216</v>
      </c>
      <c r="D1244" s="207" t="s">
        <v>365</v>
      </c>
      <c r="E1244" s="17" t="s">
        <v>1</v>
      </c>
      <c r="F1244" s="158">
        <v>40.353000000000002</v>
      </c>
      <c r="H1244" s="32"/>
    </row>
    <row r="1245" spans="2:8" s="1" customFormat="1" ht="16.899999999999999" customHeight="1">
      <c r="B1245" s="32"/>
      <c r="C1245" s="208" t="s">
        <v>5158</v>
      </c>
      <c r="H1245" s="32"/>
    </row>
    <row r="1246" spans="2:8" s="1" customFormat="1" ht="22.5">
      <c r="B1246" s="32"/>
      <c r="C1246" s="207" t="s">
        <v>443</v>
      </c>
      <c r="D1246" s="207" t="s">
        <v>444</v>
      </c>
      <c r="E1246" s="17" t="s">
        <v>374</v>
      </c>
      <c r="F1246" s="158">
        <v>40.353000000000002</v>
      </c>
      <c r="H1246" s="32"/>
    </row>
    <row r="1247" spans="2:8" s="1" customFormat="1" ht="22.5">
      <c r="B1247" s="32"/>
      <c r="C1247" s="207" t="s">
        <v>449</v>
      </c>
      <c r="D1247" s="207" t="s">
        <v>450</v>
      </c>
      <c r="E1247" s="17" t="s">
        <v>374</v>
      </c>
      <c r="F1247" s="158">
        <v>484.23599999999999</v>
      </c>
      <c r="H1247" s="32"/>
    </row>
    <row r="1248" spans="2:8" s="1" customFormat="1" ht="16.899999999999999" customHeight="1">
      <c r="B1248" s="32"/>
      <c r="C1248" s="207" t="s">
        <v>458</v>
      </c>
      <c r="D1248" s="207" t="s">
        <v>459</v>
      </c>
      <c r="E1248" s="17" t="s">
        <v>460</v>
      </c>
      <c r="F1248" s="158">
        <v>66.581999999999994</v>
      </c>
      <c r="H1248" s="32"/>
    </row>
    <row r="1249" spans="2:8" s="1" customFormat="1" ht="16.899999999999999" customHeight="1">
      <c r="B1249" s="32"/>
      <c r="C1249" s="203" t="s">
        <v>262</v>
      </c>
      <c r="D1249" s="204" t="s">
        <v>1</v>
      </c>
      <c r="E1249" s="205" t="s">
        <v>1</v>
      </c>
      <c r="F1249" s="206">
        <v>24.797999999999998</v>
      </c>
      <c r="H1249" s="32"/>
    </row>
    <row r="1250" spans="2:8" s="1" customFormat="1" ht="16.899999999999999" customHeight="1">
      <c r="B1250" s="32"/>
      <c r="C1250" s="207" t="s">
        <v>1</v>
      </c>
      <c r="D1250" s="207" t="s">
        <v>807</v>
      </c>
      <c r="E1250" s="17" t="s">
        <v>1</v>
      </c>
      <c r="F1250" s="158">
        <v>0</v>
      </c>
      <c r="H1250" s="32"/>
    </row>
    <row r="1251" spans="2:8" s="1" customFormat="1" ht="16.899999999999999" customHeight="1">
      <c r="B1251" s="32"/>
      <c r="C1251" s="207" t="s">
        <v>1</v>
      </c>
      <c r="D1251" s="207" t="s">
        <v>808</v>
      </c>
      <c r="E1251" s="17" t="s">
        <v>1</v>
      </c>
      <c r="F1251" s="158">
        <v>10.38</v>
      </c>
      <c r="H1251" s="32"/>
    </row>
    <row r="1252" spans="2:8" s="1" customFormat="1" ht="16.899999999999999" customHeight="1">
      <c r="B1252" s="32"/>
      <c r="C1252" s="207" t="s">
        <v>1</v>
      </c>
      <c r="D1252" s="207" t="s">
        <v>809</v>
      </c>
      <c r="E1252" s="17" t="s">
        <v>1</v>
      </c>
      <c r="F1252" s="158">
        <v>7.8179999999999996</v>
      </c>
      <c r="H1252" s="32"/>
    </row>
    <row r="1253" spans="2:8" s="1" customFormat="1" ht="16.899999999999999" customHeight="1">
      <c r="B1253" s="32"/>
      <c r="C1253" s="207" t="s">
        <v>1</v>
      </c>
      <c r="D1253" s="207" t="s">
        <v>810</v>
      </c>
      <c r="E1253" s="17" t="s">
        <v>1</v>
      </c>
      <c r="F1253" s="158">
        <v>6.6</v>
      </c>
      <c r="H1253" s="32"/>
    </row>
    <row r="1254" spans="2:8" s="1" customFormat="1" ht="16.899999999999999" customHeight="1">
      <c r="B1254" s="32"/>
      <c r="C1254" s="207" t="s">
        <v>262</v>
      </c>
      <c r="D1254" s="207" t="s">
        <v>365</v>
      </c>
      <c r="E1254" s="17" t="s">
        <v>1</v>
      </c>
      <c r="F1254" s="158">
        <v>24.797999999999998</v>
      </c>
      <c r="H1254" s="32"/>
    </row>
    <row r="1255" spans="2:8" s="1" customFormat="1" ht="16.899999999999999" customHeight="1">
      <c r="B1255" s="32"/>
      <c r="C1255" s="208" t="s">
        <v>5158</v>
      </c>
      <c r="H1255" s="32"/>
    </row>
    <row r="1256" spans="2:8" s="1" customFormat="1" ht="22.5">
      <c r="B1256" s="32"/>
      <c r="C1256" s="207" t="s">
        <v>804</v>
      </c>
      <c r="D1256" s="207" t="s">
        <v>805</v>
      </c>
      <c r="E1256" s="17" t="s">
        <v>350</v>
      </c>
      <c r="F1256" s="158">
        <v>24.797999999999998</v>
      </c>
      <c r="H1256" s="32"/>
    </row>
    <row r="1257" spans="2:8" s="1" customFormat="1" ht="16.899999999999999" customHeight="1">
      <c r="B1257" s="32"/>
      <c r="C1257" s="207" t="s">
        <v>372</v>
      </c>
      <c r="D1257" s="207" t="s">
        <v>373</v>
      </c>
      <c r="E1257" s="17" t="s">
        <v>374</v>
      </c>
      <c r="F1257" s="158">
        <v>16.446999999999999</v>
      </c>
      <c r="H1257" s="32"/>
    </row>
    <row r="1258" spans="2:8" s="1" customFormat="1" ht="16.899999999999999" customHeight="1">
      <c r="B1258" s="32"/>
      <c r="C1258" s="207" t="s">
        <v>812</v>
      </c>
      <c r="D1258" s="207" t="s">
        <v>813</v>
      </c>
      <c r="E1258" s="17" t="s">
        <v>350</v>
      </c>
      <c r="F1258" s="158">
        <v>25.294</v>
      </c>
      <c r="H1258" s="32"/>
    </row>
    <row r="1259" spans="2:8" s="1" customFormat="1" ht="16.899999999999999" customHeight="1">
      <c r="B1259" s="32"/>
      <c r="C1259" s="203" t="s">
        <v>165</v>
      </c>
      <c r="D1259" s="204" t="s">
        <v>1</v>
      </c>
      <c r="E1259" s="205" t="s">
        <v>1</v>
      </c>
      <c r="F1259" s="206">
        <v>83.2</v>
      </c>
      <c r="H1259" s="32"/>
    </row>
    <row r="1260" spans="2:8" s="1" customFormat="1" ht="16.899999999999999" customHeight="1">
      <c r="B1260" s="32"/>
      <c r="C1260" s="207" t="s">
        <v>1</v>
      </c>
      <c r="D1260" s="207" t="s">
        <v>1139</v>
      </c>
      <c r="E1260" s="17" t="s">
        <v>1</v>
      </c>
      <c r="F1260" s="158">
        <v>0</v>
      </c>
      <c r="H1260" s="32"/>
    </row>
    <row r="1261" spans="2:8" s="1" customFormat="1" ht="16.899999999999999" customHeight="1">
      <c r="B1261" s="32"/>
      <c r="C1261" s="207" t="s">
        <v>1</v>
      </c>
      <c r="D1261" s="207" t="s">
        <v>1140</v>
      </c>
      <c r="E1261" s="17" t="s">
        <v>1</v>
      </c>
      <c r="F1261" s="158">
        <v>83.2</v>
      </c>
      <c r="H1261" s="32"/>
    </row>
    <row r="1262" spans="2:8" s="1" customFormat="1" ht="16.899999999999999" customHeight="1">
      <c r="B1262" s="32"/>
      <c r="C1262" s="207" t="s">
        <v>165</v>
      </c>
      <c r="D1262" s="207" t="s">
        <v>358</v>
      </c>
      <c r="E1262" s="17" t="s">
        <v>1</v>
      </c>
      <c r="F1262" s="158">
        <v>83.2</v>
      </c>
      <c r="H1262" s="32"/>
    </row>
    <row r="1263" spans="2:8" s="1" customFormat="1" ht="16.899999999999999" customHeight="1">
      <c r="B1263" s="32"/>
      <c r="C1263" s="208" t="s">
        <v>5158</v>
      </c>
      <c r="H1263" s="32"/>
    </row>
    <row r="1264" spans="2:8" s="1" customFormat="1" ht="22.5">
      <c r="B1264" s="32"/>
      <c r="C1264" s="207" t="s">
        <v>1136</v>
      </c>
      <c r="D1264" s="207" t="s">
        <v>1137</v>
      </c>
      <c r="E1264" s="17" t="s">
        <v>350</v>
      </c>
      <c r="F1264" s="158">
        <v>83.2</v>
      </c>
      <c r="H1264" s="32"/>
    </row>
    <row r="1265" spans="2:8" s="1" customFormat="1" ht="22.5">
      <c r="B1265" s="32"/>
      <c r="C1265" s="207" t="s">
        <v>822</v>
      </c>
      <c r="D1265" s="207" t="s">
        <v>823</v>
      </c>
      <c r="E1265" s="17" t="s">
        <v>350</v>
      </c>
      <c r="F1265" s="158">
        <v>83.2</v>
      </c>
      <c r="H1265" s="32"/>
    </row>
    <row r="1266" spans="2:8" s="1" customFormat="1" ht="16.899999999999999" customHeight="1">
      <c r="B1266" s="32"/>
      <c r="C1266" s="207" t="s">
        <v>826</v>
      </c>
      <c r="D1266" s="207" t="s">
        <v>827</v>
      </c>
      <c r="E1266" s="17" t="s">
        <v>350</v>
      </c>
      <c r="F1266" s="158">
        <v>612.99</v>
      </c>
      <c r="H1266" s="32"/>
    </row>
    <row r="1267" spans="2:8" s="1" customFormat="1" ht="22.5">
      <c r="B1267" s="32"/>
      <c r="C1267" s="207" t="s">
        <v>835</v>
      </c>
      <c r="D1267" s="207" t="s">
        <v>836</v>
      </c>
      <c r="E1267" s="17" t="s">
        <v>350</v>
      </c>
      <c r="F1267" s="158">
        <v>86.59</v>
      </c>
      <c r="H1267" s="32"/>
    </row>
    <row r="1268" spans="2:8" s="1" customFormat="1" ht="16.899999999999999" customHeight="1">
      <c r="B1268" s="32"/>
      <c r="C1268" s="207" t="s">
        <v>3243</v>
      </c>
      <c r="D1268" s="207" t="s">
        <v>3244</v>
      </c>
      <c r="E1268" s="17" t="s">
        <v>350</v>
      </c>
      <c r="F1268" s="158">
        <v>1736.8979999999999</v>
      </c>
      <c r="H1268" s="32"/>
    </row>
    <row r="1269" spans="2:8" s="1" customFormat="1" ht="16.899999999999999" customHeight="1">
      <c r="B1269" s="32"/>
      <c r="C1269" s="207" t="s">
        <v>1359</v>
      </c>
      <c r="D1269" s="207" t="s">
        <v>1360</v>
      </c>
      <c r="E1269" s="17" t="s">
        <v>350</v>
      </c>
      <c r="F1269" s="158">
        <v>938.46100000000001</v>
      </c>
      <c r="H1269" s="32"/>
    </row>
    <row r="1270" spans="2:8" s="1" customFormat="1" ht="22.5">
      <c r="B1270" s="32"/>
      <c r="C1270" s="207" t="s">
        <v>1808</v>
      </c>
      <c r="D1270" s="207" t="s">
        <v>1809</v>
      </c>
      <c r="E1270" s="17" t="s">
        <v>350</v>
      </c>
      <c r="F1270" s="158">
        <v>609.6</v>
      </c>
      <c r="H1270" s="32"/>
    </row>
    <row r="1271" spans="2:8" s="1" customFormat="1" ht="16.899999999999999" customHeight="1">
      <c r="B1271" s="32"/>
      <c r="C1271" s="203" t="s">
        <v>208</v>
      </c>
      <c r="D1271" s="204" t="s">
        <v>1</v>
      </c>
      <c r="E1271" s="205" t="s">
        <v>1</v>
      </c>
      <c r="F1271" s="206">
        <v>3.39</v>
      </c>
      <c r="H1271" s="32"/>
    </row>
    <row r="1272" spans="2:8" s="1" customFormat="1" ht="16.899999999999999" customHeight="1">
      <c r="B1272" s="32"/>
      <c r="C1272" s="207" t="s">
        <v>1</v>
      </c>
      <c r="D1272" s="207" t="s">
        <v>1184</v>
      </c>
      <c r="E1272" s="17" t="s">
        <v>1</v>
      </c>
      <c r="F1272" s="158">
        <v>0</v>
      </c>
      <c r="H1272" s="32"/>
    </row>
    <row r="1273" spans="2:8" s="1" customFormat="1" ht="16.899999999999999" customHeight="1">
      <c r="B1273" s="32"/>
      <c r="C1273" s="207" t="s">
        <v>1</v>
      </c>
      <c r="D1273" s="207" t="s">
        <v>1133</v>
      </c>
      <c r="E1273" s="17" t="s">
        <v>1</v>
      </c>
      <c r="F1273" s="158">
        <v>3.39</v>
      </c>
      <c r="H1273" s="32"/>
    </row>
    <row r="1274" spans="2:8" s="1" customFormat="1" ht="16.899999999999999" customHeight="1">
      <c r="B1274" s="32"/>
      <c r="C1274" s="207" t="s">
        <v>208</v>
      </c>
      <c r="D1274" s="207" t="s">
        <v>358</v>
      </c>
      <c r="E1274" s="17" t="s">
        <v>1</v>
      </c>
      <c r="F1274" s="158">
        <v>3.39</v>
      </c>
      <c r="H1274" s="32"/>
    </row>
    <row r="1275" spans="2:8" s="1" customFormat="1" ht="16.899999999999999" customHeight="1">
      <c r="B1275" s="32"/>
      <c r="C1275" s="208" t="s">
        <v>5158</v>
      </c>
      <c r="H1275" s="32"/>
    </row>
    <row r="1276" spans="2:8" s="1" customFormat="1" ht="22.5">
      <c r="B1276" s="32"/>
      <c r="C1276" s="207" t="s">
        <v>1169</v>
      </c>
      <c r="D1276" s="207" t="s">
        <v>1170</v>
      </c>
      <c r="E1276" s="17" t="s">
        <v>350</v>
      </c>
      <c r="F1276" s="158">
        <v>309.78199999999998</v>
      </c>
      <c r="H1276" s="32"/>
    </row>
    <row r="1277" spans="2:8" s="1" customFormat="1" ht="16.899999999999999" customHeight="1">
      <c r="B1277" s="32"/>
      <c r="C1277" s="207" t="s">
        <v>826</v>
      </c>
      <c r="D1277" s="207" t="s">
        <v>827</v>
      </c>
      <c r="E1277" s="17" t="s">
        <v>350</v>
      </c>
      <c r="F1277" s="158">
        <v>612.99</v>
      </c>
      <c r="H1277" s="32"/>
    </row>
    <row r="1278" spans="2:8" s="1" customFormat="1" ht="22.5">
      <c r="B1278" s="32"/>
      <c r="C1278" s="207" t="s">
        <v>835</v>
      </c>
      <c r="D1278" s="207" t="s">
        <v>836</v>
      </c>
      <c r="E1278" s="17" t="s">
        <v>350</v>
      </c>
      <c r="F1278" s="158">
        <v>86.59</v>
      </c>
      <c r="H1278" s="32"/>
    </row>
    <row r="1279" spans="2:8" s="1" customFormat="1" ht="33.75">
      <c r="B1279" s="32"/>
      <c r="C1279" s="207" t="s">
        <v>1056</v>
      </c>
      <c r="D1279" s="207" t="s">
        <v>1057</v>
      </c>
      <c r="E1279" s="17" t="s">
        <v>350</v>
      </c>
      <c r="F1279" s="158">
        <v>116.46599999999999</v>
      </c>
      <c r="H1279" s="32"/>
    </row>
    <row r="1280" spans="2:8" s="1" customFormat="1" ht="16.899999999999999" customHeight="1">
      <c r="B1280" s="32"/>
      <c r="C1280" s="207" t="s">
        <v>3243</v>
      </c>
      <c r="D1280" s="207" t="s">
        <v>3244</v>
      </c>
      <c r="E1280" s="17" t="s">
        <v>350</v>
      </c>
      <c r="F1280" s="158">
        <v>1736.8979999999999</v>
      </c>
      <c r="H1280" s="32"/>
    </row>
    <row r="1281" spans="2:8" s="1" customFormat="1" ht="16.899999999999999" customHeight="1">
      <c r="B1281" s="32"/>
      <c r="C1281" s="207" t="s">
        <v>1344</v>
      </c>
      <c r="D1281" s="207" t="s">
        <v>1345</v>
      </c>
      <c r="E1281" s="17" t="s">
        <v>350</v>
      </c>
      <c r="F1281" s="158">
        <v>58.232999999999997</v>
      </c>
      <c r="H1281" s="32"/>
    </row>
    <row r="1282" spans="2:8" s="1" customFormat="1" ht="16.899999999999999" customHeight="1">
      <c r="B1282" s="32"/>
      <c r="C1282" s="207" t="s">
        <v>1359</v>
      </c>
      <c r="D1282" s="207" t="s">
        <v>1360</v>
      </c>
      <c r="E1282" s="17" t="s">
        <v>350</v>
      </c>
      <c r="F1282" s="158">
        <v>938.46100000000001</v>
      </c>
      <c r="H1282" s="32"/>
    </row>
    <row r="1283" spans="2:8" s="1" customFormat="1" ht="7.35" customHeight="1">
      <c r="B1283" s="46"/>
      <c r="C1283" s="47"/>
      <c r="D1283" s="47"/>
      <c r="E1283" s="47"/>
      <c r="F1283" s="47"/>
      <c r="G1283" s="47"/>
      <c r="H1283" s="32"/>
    </row>
    <row r="1284" spans="2:8" s="1" customFormat="1"/>
  </sheetData>
  <sheetProtection sheet="1" objects="1" scenarios="1" formatColumns="0" formatRows="0"/>
  <mergeCells count="2">
    <mergeCell ref="D5:F5"/>
    <mergeCell ref="D6:F6"/>
  </mergeCells>
  <pageMargins left="0.7" right="0.7" top="0.75" bottom="0.75" header="0.3" footer="0.3"/>
  <pageSetup paperSize="9" scale="81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331"/>
  <sheetViews>
    <sheetView showGridLines="0" topLeftCell="A2315" workbookViewId="0">
      <selection activeCell="F1315" sqref="F131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7" t="s">
        <v>85</v>
      </c>
      <c r="AZ2" s="94" t="s">
        <v>130</v>
      </c>
      <c r="BA2" s="94" t="s">
        <v>1</v>
      </c>
      <c r="BB2" s="94" t="s">
        <v>1</v>
      </c>
      <c r="BC2" s="94" t="s">
        <v>131</v>
      </c>
      <c r="BD2" s="94" t="s">
        <v>98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  <c r="AZ3" s="94" t="s">
        <v>132</v>
      </c>
      <c r="BA3" s="94" t="s">
        <v>1</v>
      </c>
      <c r="BB3" s="94" t="s">
        <v>1</v>
      </c>
      <c r="BC3" s="94" t="s">
        <v>133</v>
      </c>
      <c r="BD3" s="94" t="s">
        <v>98</v>
      </c>
    </row>
    <row r="4" spans="2:56" ht="24.95" customHeight="1">
      <c r="B4" s="20"/>
      <c r="D4" s="21" t="s">
        <v>134</v>
      </c>
      <c r="L4" s="20"/>
      <c r="M4" s="95" t="s">
        <v>9</v>
      </c>
      <c r="AT4" s="17" t="s">
        <v>4</v>
      </c>
      <c r="AZ4" s="94" t="s">
        <v>135</v>
      </c>
      <c r="BA4" s="94" t="s">
        <v>1</v>
      </c>
      <c r="BB4" s="94" t="s">
        <v>1</v>
      </c>
      <c r="BC4" s="94" t="s">
        <v>136</v>
      </c>
      <c r="BD4" s="94" t="s">
        <v>98</v>
      </c>
    </row>
    <row r="5" spans="2:56" ht="6.95" customHeight="1">
      <c r="B5" s="20"/>
      <c r="L5" s="20"/>
      <c r="AZ5" s="94" t="s">
        <v>137</v>
      </c>
      <c r="BA5" s="94" t="s">
        <v>1</v>
      </c>
      <c r="BB5" s="94" t="s">
        <v>1</v>
      </c>
      <c r="BC5" s="94" t="s">
        <v>138</v>
      </c>
      <c r="BD5" s="94" t="s">
        <v>98</v>
      </c>
    </row>
    <row r="6" spans="2:56" ht="12" customHeight="1">
      <c r="B6" s="20"/>
      <c r="D6" s="27" t="s">
        <v>14</v>
      </c>
      <c r="L6" s="20"/>
      <c r="AZ6" s="94" t="s">
        <v>139</v>
      </c>
      <c r="BA6" s="94" t="s">
        <v>1</v>
      </c>
      <c r="BB6" s="94" t="s">
        <v>1</v>
      </c>
      <c r="BC6" s="94" t="s">
        <v>140</v>
      </c>
      <c r="BD6" s="94" t="s">
        <v>98</v>
      </c>
    </row>
    <row r="7" spans="2:56" ht="16.5" customHeight="1">
      <c r="B7" s="20"/>
      <c r="E7" s="255" t="str">
        <f>'Rekapitulácia stavby'!K6</f>
        <v>Rekonštrukcia bytovky DD a DSS</v>
      </c>
      <c r="F7" s="256"/>
      <c r="G7" s="256"/>
      <c r="H7" s="256"/>
      <c r="L7" s="20"/>
      <c r="AZ7" s="94" t="s">
        <v>141</v>
      </c>
      <c r="BA7" s="94" t="s">
        <v>1</v>
      </c>
      <c r="BB7" s="94" t="s">
        <v>1</v>
      </c>
      <c r="BC7" s="94" t="s">
        <v>142</v>
      </c>
      <c r="BD7" s="94" t="s">
        <v>98</v>
      </c>
    </row>
    <row r="8" spans="2:56" s="1" customFormat="1" ht="12" customHeight="1">
      <c r="B8" s="32"/>
      <c r="D8" s="27" t="s">
        <v>143</v>
      </c>
      <c r="L8" s="32"/>
      <c r="AZ8" s="94" t="s">
        <v>144</v>
      </c>
      <c r="BA8" s="94" t="s">
        <v>1</v>
      </c>
      <c r="BB8" s="94" t="s">
        <v>1</v>
      </c>
      <c r="BC8" s="94" t="s">
        <v>145</v>
      </c>
      <c r="BD8" s="94" t="s">
        <v>98</v>
      </c>
    </row>
    <row r="9" spans="2:56" s="1" customFormat="1" ht="16.5" customHeight="1">
      <c r="B9" s="32"/>
      <c r="E9" s="214" t="s">
        <v>146</v>
      </c>
      <c r="F9" s="254"/>
      <c r="G9" s="254"/>
      <c r="H9" s="254"/>
      <c r="L9" s="32"/>
      <c r="AZ9" s="94" t="s">
        <v>147</v>
      </c>
      <c r="BA9" s="94" t="s">
        <v>1</v>
      </c>
      <c r="BB9" s="94" t="s">
        <v>1</v>
      </c>
      <c r="BC9" s="94" t="s">
        <v>148</v>
      </c>
      <c r="BD9" s="94" t="s">
        <v>98</v>
      </c>
    </row>
    <row r="10" spans="2:56" s="1" customFormat="1">
      <c r="B10" s="32"/>
      <c r="L10" s="32"/>
      <c r="AZ10" s="94" t="s">
        <v>149</v>
      </c>
      <c r="BA10" s="94" t="s">
        <v>1</v>
      </c>
      <c r="BB10" s="94" t="s">
        <v>1</v>
      </c>
      <c r="BC10" s="94" t="s">
        <v>150</v>
      </c>
      <c r="BD10" s="94" t="s">
        <v>98</v>
      </c>
    </row>
    <row r="11" spans="2:56" s="1" customFormat="1" ht="12" customHeight="1">
      <c r="B11" s="32"/>
      <c r="D11" s="27" t="s">
        <v>16</v>
      </c>
      <c r="F11" s="25" t="s">
        <v>1</v>
      </c>
      <c r="I11" s="27" t="s">
        <v>17</v>
      </c>
      <c r="J11" s="25" t="s">
        <v>1</v>
      </c>
      <c r="L11" s="32"/>
      <c r="AZ11" s="94" t="s">
        <v>151</v>
      </c>
      <c r="BA11" s="94" t="s">
        <v>1</v>
      </c>
      <c r="BB11" s="94" t="s">
        <v>1</v>
      </c>
      <c r="BC11" s="94" t="s">
        <v>152</v>
      </c>
      <c r="BD11" s="94" t="s">
        <v>98</v>
      </c>
    </row>
    <row r="12" spans="2:56" s="1" customFormat="1" ht="12" customHeight="1">
      <c r="B12" s="32"/>
      <c r="D12" s="27" t="s">
        <v>18</v>
      </c>
      <c r="F12" s="25" t="s">
        <v>19</v>
      </c>
      <c r="I12" s="27" t="s">
        <v>20</v>
      </c>
      <c r="J12" s="54" t="str">
        <f>'Rekapitulácia stavby'!AN8</f>
        <v>12. 8. 2021</v>
      </c>
      <c r="L12" s="32"/>
      <c r="AZ12" s="94" t="s">
        <v>153</v>
      </c>
      <c r="BA12" s="94" t="s">
        <v>1</v>
      </c>
      <c r="BB12" s="94" t="s">
        <v>1</v>
      </c>
      <c r="BC12" s="94" t="s">
        <v>154</v>
      </c>
      <c r="BD12" s="94" t="s">
        <v>98</v>
      </c>
    </row>
    <row r="13" spans="2:56" s="1" customFormat="1" ht="10.9" customHeight="1">
      <c r="B13" s="32"/>
      <c r="L13" s="32"/>
      <c r="AZ13" s="94" t="s">
        <v>155</v>
      </c>
      <c r="BA13" s="94" t="s">
        <v>1</v>
      </c>
      <c r="BB13" s="94" t="s">
        <v>1</v>
      </c>
      <c r="BC13" s="94" t="s">
        <v>156</v>
      </c>
      <c r="BD13" s="94" t="s">
        <v>98</v>
      </c>
    </row>
    <row r="14" spans="2:5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  <c r="AZ14" s="94" t="s">
        <v>157</v>
      </c>
      <c r="BA14" s="94" t="s">
        <v>1</v>
      </c>
      <c r="BB14" s="94" t="s">
        <v>1</v>
      </c>
      <c r="BC14" s="94" t="s">
        <v>158</v>
      </c>
      <c r="BD14" s="94" t="s">
        <v>98</v>
      </c>
    </row>
    <row r="15" spans="2:5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  <c r="AZ15" s="94" t="s">
        <v>159</v>
      </c>
      <c r="BA15" s="94" t="s">
        <v>1</v>
      </c>
      <c r="BB15" s="94" t="s">
        <v>1</v>
      </c>
      <c r="BC15" s="94" t="s">
        <v>160</v>
      </c>
      <c r="BD15" s="94" t="s">
        <v>98</v>
      </c>
    </row>
    <row r="16" spans="2:56" s="1" customFormat="1" ht="6.95" customHeight="1">
      <c r="B16" s="32"/>
      <c r="L16" s="32"/>
      <c r="AZ16" s="94" t="s">
        <v>161</v>
      </c>
      <c r="BA16" s="94" t="s">
        <v>1</v>
      </c>
      <c r="BB16" s="94" t="s">
        <v>1</v>
      </c>
      <c r="BC16" s="94" t="s">
        <v>162</v>
      </c>
      <c r="BD16" s="94" t="s">
        <v>98</v>
      </c>
    </row>
    <row r="17" spans="2:56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  <c r="AZ17" s="94" t="s">
        <v>163</v>
      </c>
      <c r="BA17" s="94" t="s">
        <v>1</v>
      </c>
      <c r="BB17" s="94" t="s">
        <v>1</v>
      </c>
      <c r="BC17" s="94" t="s">
        <v>164</v>
      </c>
      <c r="BD17" s="94" t="s">
        <v>98</v>
      </c>
    </row>
    <row r="18" spans="2:56" s="1" customFormat="1" ht="18" customHeight="1">
      <c r="B18" s="32"/>
      <c r="E18" s="257" t="str">
        <f>'Rekapitulácia stavby'!E14</f>
        <v>Vyplň údaj</v>
      </c>
      <c r="F18" s="225"/>
      <c r="G18" s="225"/>
      <c r="H18" s="225"/>
      <c r="I18" s="27" t="s">
        <v>25</v>
      </c>
      <c r="J18" s="28" t="str">
        <f>'Rekapitulácia stavby'!AN14</f>
        <v>Vyplň údaj</v>
      </c>
      <c r="L18" s="32"/>
      <c r="AZ18" s="94" t="s">
        <v>165</v>
      </c>
      <c r="BA18" s="94" t="s">
        <v>1</v>
      </c>
      <c r="BB18" s="94" t="s">
        <v>1</v>
      </c>
      <c r="BC18" s="94" t="s">
        <v>166</v>
      </c>
      <c r="BD18" s="94" t="s">
        <v>98</v>
      </c>
    </row>
    <row r="19" spans="2:56" s="1" customFormat="1" ht="6.95" customHeight="1">
      <c r="B19" s="32"/>
      <c r="L19" s="32"/>
      <c r="AZ19" s="94" t="s">
        <v>167</v>
      </c>
      <c r="BA19" s="94" t="s">
        <v>1</v>
      </c>
      <c r="BB19" s="94" t="s">
        <v>1</v>
      </c>
      <c r="BC19" s="94" t="s">
        <v>168</v>
      </c>
      <c r="BD19" s="94" t="s">
        <v>98</v>
      </c>
    </row>
    <row r="20" spans="2:56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  <c r="AZ20" s="94" t="s">
        <v>169</v>
      </c>
      <c r="BA20" s="94" t="s">
        <v>1</v>
      </c>
      <c r="BB20" s="94" t="s">
        <v>1</v>
      </c>
      <c r="BC20" s="94" t="s">
        <v>170</v>
      </c>
      <c r="BD20" s="94" t="s">
        <v>98</v>
      </c>
    </row>
    <row r="21" spans="2:56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  <c r="AZ21" s="94" t="s">
        <v>171</v>
      </c>
      <c r="BA21" s="94" t="s">
        <v>1</v>
      </c>
      <c r="BB21" s="94" t="s">
        <v>1</v>
      </c>
      <c r="BC21" s="94" t="s">
        <v>172</v>
      </c>
      <c r="BD21" s="94" t="s">
        <v>98</v>
      </c>
    </row>
    <row r="22" spans="2:56" s="1" customFormat="1" ht="6.95" customHeight="1">
      <c r="B22" s="32"/>
      <c r="L22" s="32"/>
      <c r="AZ22" s="94" t="s">
        <v>173</v>
      </c>
      <c r="BA22" s="94" t="s">
        <v>1</v>
      </c>
      <c r="BB22" s="94" t="s">
        <v>1</v>
      </c>
      <c r="BC22" s="94" t="s">
        <v>174</v>
      </c>
      <c r="BD22" s="94" t="s">
        <v>98</v>
      </c>
    </row>
    <row r="23" spans="2:56" s="1" customFormat="1" ht="12" customHeight="1">
      <c r="B23" s="32"/>
      <c r="D23" s="27" t="s">
        <v>32</v>
      </c>
      <c r="I23" s="27" t="s">
        <v>23</v>
      </c>
      <c r="J23" s="25" t="s">
        <v>1</v>
      </c>
      <c r="L23" s="32"/>
      <c r="AZ23" s="94" t="s">
        <v>175</v>
      </c>
      <c r="BA23" s="94" t="s">
        <v>1</v>
      </c>
      <c r="BB23" s="94" t="s">
        <v>1</v>
      </c>
      <c r="BC23" s="94" t="s">
        <v>176</v>
      </c>
      <c r="BD23" s="94" t="s">
        <v>98</v>
      </c>
    </row>
    <row r="24" spans="2:56" s="1" customFormat="1" ht="18" customHeight="1">
      <c r="B24" s="32"/>
      <c r="E24" s="25" t="s">
        <v>33</v>
      </c>
      <c r="I24" s="27" t="s">
        <v>25</v>
      </c>
      <c r="J24" s="25" t="s">
        <v>1</v>
      </c>
      <c r="L24" s="32"/>
      <c r="AZ24" s="94" t="s">
        <v>177</v>
      </c>
      <c r="BA24" s="94" t="s">
        <v>1</v>
      </c>
      <c r="BB24" s="94" t="s">
        <v>1</v>
      </c>
      <c r="BC24" s="94" t="s">
        <v>178</v>
      </c>
      <c r="BD24" s="94" t="s">
        <v>98</v>
      </c>
    </row>
    <row r="25" spans="2:56" s="1" customFormat="1" ht="6.95" customHeight="1">
      <c r="B25" s="32"/>
      <c r="L25" s="32"/>
      <c r="AZ25" s="94" t="s">
        <v>179</v>
      </c>
      <c r="BA25" s="94" t="s">
        <v>1</v>
      </c>
      <c r="BB25" s="94" t="s">
        <v>1</v>
      </c>
      <c r="BC25" s="94" t="s">
        <v>180</v>
      </c>
      <c r="BD25" s="94" t="s">
        <v>98</v>
      </c>
    </row>
    <row r="26" spans="2:56" s="1" customFormat="1" ht="12" customHeight="1">
      <c r="B26" s="32"/>
      <c r="D26" s="27" t="s">
        <v>34</v>
      </c>
      <c r="L26" s="32"/>
      <c r="AZ26" s="94" t="s">
        <v>181</v>
      </c>
      <c r="BA26" s="94" t="s">
        <v>1</v>
      </c>
      <c r="BB26" s="94" t="s">
        <v>1</v>
      </c>
      <c r="BC26" s="94" t="s">
        <v>182</v>
      </c>
      <c r="BD26" s="94" t="s">
        <v>98</v>
      </c>
    </row>
    <row r="27" spans="2:56" s="7" customFormat="1" ht="83.25" customHeight="1">
      <c r="B27" s="96"/>
      <c r="E27" s="230" t="s">
        <v>183</v>
      </c>
      <c r="F27" s="230"/>
      <c r="G27" s="230"/>
      <c r="H27" s="230"/>
      <c r="L27" s="96"/>
      <c r="AZ27" s="97" t="s">
        <v>184</v>
      </c>
      <c r="BA27" s="97" t="s">
        <v>1</v>
      </c>
      <c r="BB27" s="97" t="s">
        <v>1</v>
      </c>
      <c r="BC27" s="97" t="s">
        <v>185</v>
      </c>
      <c r="BD27" s="97" t="s">
        <v>98</v>
      </c>
    </row>
    <row r="28" spans="2:56" s="1" customFormat="1" ht="6.95" customHeight="1">
      <c r="B28" s="32"/>
      <c r="L28" s="32"/>
      <c r="AZ28" s="94" t="s">
        <v>186</v>
      </c>
      <c r="BA28" s="94" t="s">
        <v>1</v>
      </c>
      <c r="BB28" s="94" t="s">
        <v>1</v>
      </c>
      <c r="BC28" s="94" t="s">
        <v>187</v>
      </c>
      <c r="BD28" s="94" t="s">
        <v>98</v>
      </c>
    </row>
    <row r="29" spans="2:56" s="1" customFormat="1" ht="6.95" customHeight="1">
      <c r="B29" s="32"/>
      <c r="D29" s="55"/>
      <c r="E29" s="55"/>
      <c r="F29" s="55"/>
      <c r="G29" s="55"/>
      <c r="H29" s="55"/>
      <c r="I29" s="55"/>
      <c r="J29" s="55"/>
      <c r="K29" s="55"/>
      <c r="L29" s="32"/>
      <c r="AZ29" s="94" t="s">
        <v>188</v>
      </c>
      <c r="BA29" s="94" t="s">
        <v>1</v>
      </c>
      <c r="BB29" s="94" t="s">
        <v>1</v>
      </c>
      <c r="BC29" s="94" t="s">
        <v>189</v>
      </c>
      <c r="BD29" s="94" t="s">
        <v>98</v>
      </c>
    </row>
    <row r="30" spans="2:56" s="1" customFormat="1" ht="25.35" customHeight="1">
      <c r="B30" s="32"/>
      <c r="D30" s="98" t="s">
        <v>36</v>
      </c>
      <c r="J30" s="67">
        <f>ROUND(J152, 2)</f>
        <v>0</v>
      </c>
      <c r="L30" s="32"/>
      <c r="AZ30" s="94" t="s">
        <v>190</v>
      </c>
      <c r="BA30" s="94" t="s">
        <v>1</v>
      </c>
      <c r="BB30" s="94" t="s">
        <v>1</v>
      </c>
      <c r="BC30" s="94" t="s">
        <v>191</v>
      </c>
      <c r="BD30" s="94" t="s">
        <v>98</v>
      </c>
    </row>
    <row r="31" spans="2:56" s="1" customFormat="1" ht="6.95" customHeight="1">
      <c r="B31" s="32"/>
      <c r="D31" s="55"/>
      <c r="E31" s="55"/>
      <c r="F31" s="55"/>
      <c r="G31" s="55"/>
      <c r="H31" s="55"/>
      <c r="I31" s="55"/>
      <c r="J31" s="55"/>
      <c r="K31" s="55"/>
      <c r="L31" s="32"/>
      <c r="AZ31" s="94" t="s">
        <v>192</v>
      </c>
      <c r="BA31" s="94" t="s">
        <v>1</v>
      </c>
      <c r="BB31" s="94" t="s">
        <v>1</v>
      </c>
      <c r="BC31" s="94" t="s">
        <v>193</v>
      </c>
      <c r="BD31" s="94" t="s">
        <v>98</v>
      </c>
    </row>
    <row r="32" spans="2:56" s="1" customFormat="1" ht="14.45" customHeight="1">
      <c r="B32" s="32"/>
      <c r="F32" s="99" t="s">
        <v>38</v>
      </c>
      <c r="I32" s="99" t="s">
        <v>37</v>
      </c>
      <c r="J32" s="99" t="s">
        <v>39</v>
      </c>
      <c r="L32" s="32"/>
      <c r="AZ32" s="94" t="s">
        <v>194</v>
      </c>
      <c r="BA32" s="94" t="s">
        <v>1</v>
      </c>
      <c r="BB32" s="94" t="s">
        <v>1</v>
      </c>
      <c r="BC32" s="94" t="s">
        <v>195</v>
      </c>
      <c r="BD32" s="94" t="s">
        <v>98</v>
      </c>
    </row>
    <row r="33" spans="2:56" s="1" customFormat="1" ht="14.45" customHeight="1">
      <c r="B33" s="32"/>
      <c r="D33" s="100" t="s">
        <v>40</v>
      </c>
      <c r="E33" s="36" t="s">
        <v>41</v>
      </c>
      <c r="F33" s="101">
        <f>ROUND((SUM(BE152:BE2330)),  2)</f>
        <v>0</v>
      </c>
      <c r="G33" s="102"/>
      <c r="H33" s="102"/>
      <c r="I33" s="103">
        <v>0.2</v>
      </c>
      <c r="J33" s="101">
        <f>ROUND(((SUM(BE152:BE2330))*I33),  2)</f>
        <v>0</v>
      </c>
      <c r="L33" s="32"/>
      <c r="AZ33" s="94" t="s">
        <v>196</v>
      </c>
      <c r="BA33" s="94" t="s">
        <v>1</v>
      </c>
      <c r="BB33" s="94" t="s">
        <v>1</v>
      </c>
      <c r="BC33" s="94" t="s">
        <v>197</v>
      </c>
      <c r="BD33" s="94" t="s">
        <v>98</v>
      </c>
    </row>
    <row r="34" spans="2:56" s="1" customFormat="1" ht="14.45" customHeight="1">
      <c r="B34" s="32"/>
      <c r="E34" s="36" t="s">
        <v>42</v>
      </c>
      <c r="F34" s="101">
        <f>ROUND((SUM(BF152:BF2330)),  2)</f>
        <v>0</v>
      </c>
      <c r="G34" s="102"/>
      <c r="H34" s="102"/>
      <c r="I34" s="103">
        <v>0.2</v>
      </c>
      <c r="J34" s="101">
        <f>ROUND(((SUM(BF152:BF2330))*I34),  2)</f>
        <v>0</v>
      </c>
      <c r="L34" s="32"/>
      <c r="AZ34" s="94" t="s">
        <v>198</v>
      </c>
      <c r="BA34" s="94" t="s">
        <v>1</v>
      </c>
      <c r="BB34" s="94" t="s">
        <v>1</v>
      </c>
      <c r="BC34" s="94" t="s">
        <v>199</v>
      </c>
      <c r="BD34" s="94" t="s">
        <v>98</v>
      </c>
    </row>
    <row r="35" spans="2:56" s="1" customFormat="1" ht="14.45" hidden="1" customHeight="1">
      <c r="B35" s="32"/>
      <c r="E35" s="27" t="s">
        <v>43</v>
      </c>
      <c r="F35" s="87">
        <f>ROUND((SUM(BG152:BG2330)),  2)</f>
        <v>0</v>
      </c>
      <c r="I35" s="104">
        <v>0.2</v>
      </c>
      <c r="J35" s="87">
        <f>0</f>
        <v>0</v>
      </c>
      <c r="L35" s="32"/>
      <c r="AZ35" s="94" t="s">
        <v>200</v>
      </c>
      <c r="BA35" s="94" t="s">
        <v>1</v>
      </c>
      <c r="BB35" s="94" t="s">
        <v>1</v>
      </c>
      <c r="BC35" s="94" t="s">
        <v>201</v>
      </c>
      <c r="BD35" s="94" t="s">
        <v>98</v>
      </c>
    </row>
    <row r="36" spans="2:56" s="1" customFormat="1" ht="14.45" hidden="1" customHeight="1">
      <c r="B36" s="32"/>
      <c r="E36" s="27" t="s">
        <v>44</v>
      </c>
      <c r="F36" s="87">
        <f>ROUND((SUM(BH152:BH2330)),  2)</f>
        <v>0</v>
      </c>
      <c r="I36" s="104">
        <v>0.2</v>
      </c>
      <c r="J36" s="87">
        <f>0</f>
        <v>0</v>
      </c>
      <c r="L36" s="32"/>
      <c r="AZ36" s="94" t="s">
        <v>202</v>
      </c>
      <c r="BA36" s="94" t="s">
        <v>1</v>
      </c>
      <c r="BB36" s="94" t="s">
        <v>1</v>
      </c>
      <c r="BC36" s="94" t="s">
        <v>203</v>
      </c>
      <c r="BD36" s="94" t="s">
        <v>98</v>
      </c>
    </row>
    <row r="37" spans="2:56" s="1" customFormat="1" ht="14.45" hidden="1" customHeight="1">
      <c r="B37" s="32"/>
      <c r="E37" s="36" t="s">
        <v>45</v>
      </c>
      <c r="F37" s="101">
        <f>ROUND((SUM(BI152:BI2330)),  2)</f>
        <v>0</v>
      </c>
      <c r="G37" s="102"/>
      <c r="H37" s="102"/>
      <c r="I37" s="103">
        <v>0</v>
      </c>
      <c r="J37" s="101">
        <f>0</f>
        <v>0</v>
      </c>
      <c r="L37" s="32"/>
      <c r="AZ37" s="94" t="s">
        <v>204</v>
      </c>
      <c r="BA37" s="94" t="s">
        <v>1</v>
      </c>
      <c r="BB37" s="94" t="s">
        <v>1</v>
      </c>
      <c r="BC37" s="94" t="s">
        <v>205</v>
      </c>
      <c r="BD37" s="94" t="s">
        <v>98</v>
      </c>
    </row>
    <row r="38" spans="2:56" s="1" customFormat="1" ht="6.95" customHeight="1">
      <c r="B38" s="32"/>
      <c r="L38" s="32"/>
      <c r="AZ38" s="94" t="s">
        <v>206</v>
      </c>
      <c r="BA38" s="94" t="s">
        <v>1</v>
      </c>
      <c r="BB38" s="94" t="s">
        <v>1</v>
      </c>
      <c r="BC38" s="94" t="s">
        <v>207</v>
      </c>
      <c r="BD38" s="94" t="s">
        <v>98</v>
      </c>
    </row>
    <row r="39" spans="2:56" s="1" customFormat="1" ht="25.35" customHeight="1">
      <c r="B39" s="32"/>
      <c r="C39" s="105"/>
      <c r="D39" s="106" t="s">
        <v>46</v>
      </c>
      <c r="E39" s="58"/>
      <c r="F39" s="58"/>
      <c r="G39" s="107" t="s">
        <v>47</v>
      </c>
      <c r="H39" s="108" t="s">
        <v>48</v>
      </c>
      <c r="I39" s="58"/>
      <c r="J39" s="109">
        <f>SUM(J30:J37)</f>
        <v>0</v>
      </c>
      <c r="K39" s="110"/>
      <c r="L39" s="32"/>
      <c r="AZ39" s="94" t="s">
        <v>208</v>
      </c>
      <c r="BA39" s="94" t="s">
        <v>1</v>
      </c>
      <c r="BB39" s="94" t="s">
        <v>1</v>
      </c>
      <c r="BC39" s="94" t="s">
        <v>209</v>
      </c>
      <c r="BD39" s="94" t="s">
        <v>98</v>
      </c>
    </row>
    <row r="40" spans="2:56" s="1" customFormat="1" ht="14.45" customHeight="1">
      <c r="B40" s="32"/>
      <c r="L40" s="32"/>
      <c r="AZ40" s="94" t="s">
        <v>210</v>
      </c>
      <c r="BA40" s="94" t="s">
        <v>1</v>
      </c>
      <c r="BB40" s="94" t="s">
        <v>1</v>
      </c>
      <c r="BC40" s="94" t="s">
        <v>211</v>
      </c>
      <c r="BD40" s="94" t="s">
        <v>98</v>
      </c>
    </row>
    <row r="41" spans="2:56" ht="14.45" customHeight="1">
      <c r="B41" s="20"/>
      <c r="L41" s="20"/>
      <c r="AZ41" s="94" t="s">
        <v>212</v>
      </c>
      <c r="BA41" s="94" t="s">
        <v>1</v>
      </c>
      <c r="BB41" s="94" t="s">
        <v>1</v>
      </c>
      <c r="BC41" s="94" t="s">
        <v>213</v>
      </c>
      <c r="BD41" s="94" t="s">
        <v>98</v>
      </c>
    </row>
    <row r="42" spans="2:56" ht="14.45" customHeight="1">
      <c r="B42" s="20"/>
      <c r="L42" s="20"/>
      <c r="AZ42" s="94" t="s">
        <v>214</v>
      </c>
      <c r="BA42" s="94" t="s">
        <v>1</v>
      </c>
      <c r="BB42" s="94" t="s">
        <v>1</v>
      </c>
      <c r="BC42" s="94" t="s">
        <v>215</v>
      </c>
      <c r="BD42" s="94" t="s">
        <v>98</v>
      </c>
    </row>
    <row r="43" spans="2:56" ht="14.45" customHeight="1">
      <c r="B43" s="20"/>
      <c r="L43" s="20"/>
      <c r="AZ43" s="94" t="s">
        <v>216</v>
      </c>
      <c r="BA43" s="94" t="s">
        <v>1</v>
      </c>
      <c r="BB43" s="94" t="s">
        <v>1</v>
      </c>
      <c r="BC43" s="94" t="s">
        <v>217</v>
      </c>
      <c r="BD43" s="94" t="s">
        <v>98</v>
      </c>
    </row>
    <row r="44" spans="2:56" ht="14.45" customHeight="1">
      <c r="B44" s="20"/>
      <c r="L44" s="20"/>
      <c r="AZ44" s="94" t="s">
        <v>218</v>
      </c>
      <c r="BA44" s="94" t="s">
        <v>1</v>
      </c>
      <c r="BB44" s="94" t="s">
        <v>1</v>
      </c>
      <c r="BC44" s="94" t="s">
        <v>219</v>
      </c>
      <c r="BD44" s="94" t="s">
        <v>98</v>
      </c>
    </row>
    <row r="45" spans="2:56" ht="14.45" customHeight="1">
      <c r="B45" s="20"/>
      <c r="L45" s="20"/>
      <c r="AZ45" s="94" t="s">
        <v>220</v>
      </c>
      <c r="BA45" s="94" t="s">
        <v>1</v>
      </c>
      <c r="BB45" s="94" t="s">
        <v>1</v>
      </c>
      <c r="BC45" s="94" t="s">
        <v>221</v>
      </c>
      <c r="BD45" s="94" t="s">
        <v>98</v>
      </c>
    </row>
    <row r="46" spans="2:56" ht="14.45" customHeight="1">
      <c r="B46" s="20"/>
      <c r="L46" s="20"/>
      <c r="AZ46" s="94" t="s">
        <v>222</v>
      </c>
      <c r="BA46" s="94" t="s">
        <v>1</v>
      </c>
      <c r="BB46" s="94" t="s">
        <v>1</v>
      </c>
      <c r="BC46" s="94" t="s">
        <v>223</v>
      </c>
      <c r="BD46" s="94" t="s">
        <v>98</v>
      </c>
    </row>
    <row r="47" spans="2:56" ht="14.45" customHeight="1">
      <c r="B47" s="20"/>
      <c r="L47" s="20"/>
      <c r="AZ47" s="94" t="s">
        <v>224</v>
      </c>
      <c r="BA47" s="94" t="s">
        <v>1</v>
      </c>
      <c r="BB47" s="94" t="s">
        <v>1</v>
      </c>
      <c r="BC47" s="94" t="s">
        <v>225</v>
      </c>
      <c r="BD47" s="94" t="s">
        <v>98</v>
      </c>
    </row>
    <row r="48" spans="2:56" ht="14.45" customHeight="1">
      <c r="B48" s="20"/>
      <c r="L48" s="20"/>
      <c r="AZ48" s="94" t="s">
        <v>226</v>
      </c>
      <c r="BA48" s="94" t="s">
        <v>1</v>
      </c>
      <c r="BB48" s="94" t="s">
        <v>1</v>
      </c>
      <c r="BC48" s="94" t="s">
        <v>227</v>
      </c>
      <c r="BD48" s="94" t="s">
        <v>98</v>
      </c>
    </row>
    <row r="49" spans="2:56" ht="14.45" customHeight="1">
      <c r="B49" s="20"/>
      <c r="L49" s="20"/>
      <c r="AZ49" s="94" t="s">
        <v>228</v>
      </c>
      <c r="BA49" s="94" t="s">
        <v>1</v>
      </c>
      <c r="BB49" s="94" t="s">
        <v>1</v>
      </c>
      <c r="BC49" s="94" t="s">
        <v>229</v>
      </c>
      <c r="BD49" s="94" t="s">
        <v>98</v>
      </c>
    </row>
    <row r="50" spans="2:56" s="1" customFormat="1" ht="14.45" customHeight="1">
      <c r="B50" s="3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2"/>
      <c r="AZ50" s="94" t="s">
        <v>230</v>
      </c>
      <c r="BA50" s="94" t="s">
        <v>1</v>
      </c>
      <c r="BB50" s="94" t="s">
        <v>1</v>
      </c>
      <c r="BC50" s="94" t="s">
        <v>231</v>
      </c>
      <c r="BD50" s="94" t="s">
        <v>98</v>
      </c>
    </row>
    <row r="51" spans="2:56">
      <c r="B51" s="20"/>
      <c r="L51" s="20"/>
      <c r="AZ51" s="94" t="s">
        <v>232</v>
      </c>
      <c r="BA51" s="94" t="s">
        <v>1</v>
      </c>
      <c r="BB51" s="94" t="s">
        <v>1</v>
      </c>
      <c r="BC51" s="94" t="s">
        <v>233</v>
      </c>
      <c r="BD51" s="94" t="s">
        <v>98</v>
      </c>
    </row>
    <row r="52" spans="2:56">
      <c r="B52" s="20"/>
      <c r="L52" s="20"/>
      <c r="AZ52" s="94" t="s">
        <v>234</v>
      </c>
      <c r="BA52" s="94" t="s">
        <v>1</v>
      </c>
      <c r="BB52" s="94" t="s">
        <v>1</v>
      </c>
      <c r="BC52" s="94" t="s">
        <v>235</v>
      </c>
      <c r="BD52" s="94" t="s">
        <v>98</v>
      </c>
    </row>
    <row r="53" spans="2:56">
      <c r="B53" s="20"/>
      <c r="L53" s="20"/>
      <c r="AZ53" s="94" t="s">
        <v>236</v>
      </c>
      <c r="BA53" s="94" t="s">
        <v>1</v>
      </c>
      <c r="BB53" s="94" t="s">
        <v>1</v>
      </c>
      <c r="BC53" s="94" t="s">
        <v>237</v>
      </c>
      <c r="BD53" s="94" t="s">
        <v>98</v>
      </c>
    </row>
    <row r="54" spans="2:56">
      <c r="B54" s="20"/>
      <c r="L54" s="20"/>
      <c r="AZ54" s="94" t="s">
        <v>238</v>
      </c>
      <c r="BA54" s="94" t="s">
        <v>1</v>
      </c>
      <c r="BB54" s="94" t="s">
        <v>1</v>
      </c>
      <c r="BC54" s="94" t="s">
        <v>239</v>
      </c>
      <c r="BD54" s="94" t="s">
        <v>98</v>
      </c>
    </row>
    <row r="55" spans="2:56">
      <c r="B55" s="20"/>
      <c r="L55" s="20"/>
      <c r="AZ55" s="94" t="s">
        <v>240</v>
      </c>
      <c r="BA55" s="94" t="s">
        <v>1</v>
      </c>
      <c r="BB55" s="94" t="s">
        <v>1</v>
      </c>
      <c r="BC55" s="94" t="s">
        <v>241</v>
      </c>
      <c r="BD55" s="94" t="s">
        <v>98</v>
      </c>
    </row>
    <row r="56" spans="2:56">
      <c r="B56" s="20"/>
      <c r="L56" s="20"/>
      <c r="AZ56" s="94" t="s">
        <v>242</v>
      </c>
      <c r="BA56" s="94" t="s">
        <v>1</v>
      </c>
      <c r="BB56" s="94" t="s">
        <v>1</v>
      </c>
      <c r="BC56" s="94" t="s">
        <v>243</v>
      </c>
      <c r="BD56" s="94" t="s">
        <v>98</v>
      </c>
    </row>
    <row r="57" spans="2:56">
      <c r="B57" s="20"/>
      <c r="L57" s="20"/>
      <c r="AZ57" s="94" t="s">
        <v>244</v>
      </c>
      <c r="BA57" s="94" t="s">
        <v>1</v>
      </c>
      <c r="BB57" s="94" t="s">
        <v>1</v>
      </c>
      <c r="BC57" s="94" t="s">
        <v>245</v>
      </c>
      <c r="BD57" s="94" t="s">
        <v>98</v>
      </c>
    </row>
    <row r="58" spans="2:56">
      <c r="B58" s="20"/>
      <c r="L58" s="20"/>
      <c r="AZ58" s="94" t="s">
        <v>246</v>
      </c>
      <c r="BA58" s="94" t="s">
        <v>1</v>
      </c>
      <c r="BB58" s="94" t="s">
        <v>1</v>
      </c>
      <c r="BC58" s="94" t="s">
        <v>247</v>
      </c>
      <c r="BD58" s="94" t="s">
        <v>98</v>
      </c>
    </row>
    <row r="59" spans="2:56">
      <c r="B59" s="20"/>
      <c r="L59" s="20"/>
      <c r="AZ59" s="94" t="s">
        <v>248</v>
      </c>
      <c r="BA59" s="94" t="s">
        <v>1</v>
      </c>
      <c r="BB59" s="94" t="s">
        <v>1</v>
      </c>
      <c r="BC59" s="94" t="s">
        <v>249</v>
      </c>
      <c r="BD59" s="94" t="s">
        <v>98</v>
      </c>
    </row>
    <row r="60" spans="2:56">
      <c r="B60" s="20"/>
      <c r="L60" s="20"/>
      <c r="AZ60" s="94" t="s">
        <v>250</v>
      </c>
      <c r="BA60" s="94" t="s">
        <v>1</v>
      </c>
      <c r="BB60" s="94" t="s">
        <v>1</v>
      </c>
      <c r="BC60" s="94" t="s">
        <v>251</v>
      </c>
      <c r="BD60" s="94" t="s">
        <v>98</v>
      </c>
    </row>
    <row r="61" spans="2:56" s="1" customFormat="1" ht="12.75">
      <c r="B61" s="32"/>
      <c r="D61" s="45" t="s">
        <v>51</v>
      </c>
      <c r="E61" s="34"/>
      <c r="F61" s="111" t="s">
        <v>52</v>
      </c>
      <c r="G61" s="45" t="s">
        <v>51</v>
      </c>
      <c r="H61" s="34"/>
      <c r="I61" s="34"/>
      <c r="J61" s="112" t="s">
        <v>52</v>
      </c>
      <c r="K61" s="34"/>
      <c r="L61" s="32"/>
      <c r="AZ61" s="94" t="s">
        <v>252</v>
      </c>
      <c r="BA61" s="94" t="s">
        <v>1</v>
      </c>
      <c r="BB61" s="94" t="s">
        <v>1</v>
      </c>
      <c r="BC61" s="94" t="s">
        <v>253</v>
      </c>
      <c r="BD61" s="94" t="s">
        <v>98</v>
      </c>
    </row>
    <row r="62" spans="2:56">
      <c r="B62" s="20"/>
      <c r="L62" s="20"/>
      <c r="AZ62" s="94" t="s">
        <v>254</v>
      </c>
      <c r="BA62" s="94" t="s">
        <v>1</v>
      </c>
      <c r="BB62" s="94" t="s">
        <v>1</v>
      </c>
      <c r="BC62" s="94" t="s">
        <v>255</v>
      </c>
      <c r="BD62" s="94" t="s">
        <v>98</v>
      </c>
    </row>
    <row r="63" spans="2:56">
      <c r="B63" s="20"/>
      <c r="L63" s="20"/>
      <c r="AZ63" s="94" t="s">
        <v>256</v>
      </c>
      <c r="BA63" s="94" t="s">
        <v>1</v>
      </c>
      <c r="BB63" s="94" t="s">
        <v>1</v>
      </c>
      <c r="BC63" s="94" t="s">
        <v>257</v>
      </c>
      <c r="BD63" s="94" t="s">
        <v>98</v>
      </c>
    </row>
    <row r="64" spans="2:56">
      <c r="B64" s="20"/>
      <c r="L64" s="20"/>
      <c r="AZ64" s="94" t="s">
        <v>258</v>
      </c>
      <c r="BA64" s="94" t="s">
        <v>1</v>
      </c>
      <c r="BB64" s="94" t="s">
        <v>1</v>
      </c>
      <c r="BC64" s="94" t="s">
        <v>259</v>
      </c>
      <c r="BD64" s="94" t="s">
        <v>98</v>
      </c>
    </row>
    <row r="65" spans="2:56" s="1" customFormat="1" ht="12.75">
      <c r="B65" s="32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2"/>
      <c r="AZ65" s="94" t="s">
        <v>260</v>
      </c>
      <c r="BA65" s="94" t="s">
        <v>1</v>
      </c>
      <c r="BB65" s="94" t="s">
        <v>1</v>
      </c>
      <c r="BC65" s="94" t="s">
        <v>261</v>
      </c>
      <c r="BD65" s="94" t="s">
        <v>98</v>
      </c>
    </row>
    <row r="66" spans="2:56">
      <c r="B66" s="20"/>
      <c r="L66" s="20"/>
      <c r="AZ66" s="94" t="s">
        <v>262</v>
      </c>
      <c r="BA66" s="94" t="s">
        <v>1</v>
      </c>
      <c r="BB66" s="94" t="s">
        <v>1</v>
      </c>
      <c r="BC66" s="94" t="s">
        <v>263</v>
      </c>
      <c r="BD66" s="94" t="s">
        <v>98</v>
      </c>
    </row>
    <row r="67" spans="2:56">
      <c r="B67" s="20"/>
      <c r="L67" s="20"/>
      <c r="AZ67" s="94" t="s">
        <v>264</v>
      </c>
      <c r="BA67" s="94" t="s">
        <v>1</v>
      </c>
      <c r="BB67" s="94" t="s">
        <v>1</v>
      </c>
      <c r="BC67" s="94" t="s">
        <v>265</v>
      </c>
      <c r="BD67" s="94" t="s">
        <v>98</v>
      </c>
    </row>
    <row r="68" spans="2:56">
      <c r="B68" s="20"/>
      <c r="L68" s="20"/>
      <c r="AZ68" s="94" t="s">
        <v>266</v>
      </c>
      <c r="BA68" s="94" t="s">
        <v>1</v>
      </c>
      <c r="BB68" s="94" t="s">
        <v>1</v>
      </c>
      <c r="BC68" s="94" t="s">
        <v>267</v>
      </c>
      <c r="BD68" s="94" t="s">
        <v>98</v>
      </c>
    </row>
    <row r="69" spans="2:56">
      <c r="B69" s="20"/>
      <c r="L69" s="20"/>
      <c r="AZ69" s="94" t="s">
        <v>268</v>
      </c>
      <c r="BA69" s="94" t="s">
        <v>1</v>
      </c>
      <c r="BB69" s="94" t="s">
        <v>1</v>
      </c>
      <c r="BC69" s="94" t="s">
        <v>269</v>
      </c>
      <c r="BD69" s="94" t="s">
        <v>98</v>
      </c>
    </row>
    <row r="70" spans="2:56">
      <c r="B70" s="20"/>
      <c r="L70" s="20"/>
      <c r="AZ70" s="94" t="s">
        <v>270</v>
      </c>
      <c r="BA70" s="94" t="s">
        <v>1</v>
      </c>
      <c r="BB70" s="94" t="s">
        <v>1</v>
      </c>
      <c r="BC70" s="94" t="s">
        <v>271</v>
      </c>
      <c r="BD70" s="94" t="s">
        <v>98</v>
      </c>
    </row>
    <row r="71" spans="2:56">
      <c r="B71" s="20"/>
      <c r="L71" s="20"/>
      <c r="AZ71" s="94" t="s">
        <v>272</v>
      </c>
      <c r="BA71" s="94" t="s">
        <v>1</v>
      </c>
      <c r="BB71" s="94" t="s">
        <v>1</v>
      </c>
      <c r="BC71" s="94" t="s">
        <v>273</v>
      </c>
      <c r="BD71" s="94" t="s">
        <v>98</v>
      </c>
    </row>
    <row r="72" spans="2:56">
      <c r="B72" s="20"/>
      <c r="L72" s="20"/>
      <c r="AZ72" s="94" t="s">
        <v>274</v>
      </c>
      <c r="BA72" s="94" t="s">
        <v>1</v>
      </c>
      <c r="BB72" s="94" t="s">
        <v>1</v>
      </c>
      <c r="BC72" s="94" t="s">
        <v>275</v>
      </c>
      <c r="BD72" s="94" t="s">
        <v>98</v>
      </c>
    </row>
    <row r="73" spans="2:56">
      <c r="B73" s="20"/>
      <c r="L73" s="20"/>
      <c r="AZ73" s="94" t="s">
        <v>276</v>
      </c>
      <c r="BA73" s="94" t="s">
        <v>1</v>
      </c>
      <c r="BB73" s="94" t="s">
        <v>1</v>
      </c>
      <c r="BC73" s="94" t="s">
        <v>277</v>
      </c>
      <c r="BD73" s="94" t="s">
        <v>98</v>
      </c>
    </row>
    <row r="74" spans="2:56">
      <c r="B74" s="20"/>
      <c r="L74" s="20"/>
      <c r="AZ74" s="94" t="s">
        <v>278</v>
      </c>
      <c r="BA74" s="94" t="s">
        <v>1</v>
      </c>
      <c r="BB74" s="94" t="s">
        <v>1</v>
      </c>
      <c r="BC74" s="94" t="s">
        <v>279</v>
      </c>
      <c r="BD74" s="94" t="s">
        <v>98</v>
      </c>
    </row>
    <row r="75" spans="2:56">
      <c r="B75" s="20"/>
      <c r="L75" s="20"/>
      <c r="AZ75" s="94" t="s">
        <v>280</v>
      </c>
      <c r="BA75" s="94" t="s">
        <v>1</v>
      </c>
      <c r="BB75" s="94" t="s">
        <v>1</v>
      </c>
      <c r="BC75" s="94" t="s">
        <v>281</v>
      </c>
      <c r="BD75" s="94" t="s">
        <v>98</v>
      </c>
    </row>
    <row r="76" spans="2:56" s="1" customFormat="1" ht="12.75">
      <c r="B76" s="32"/>
      <c r="D76" s="45" t="s">
        <v>51</v>
      </c>
      <c r="E76" s="34"/>
      <c r="F76" s="111" t="s">
        <v>52</v>
      </c>
      <c r="G76" s="45" t="s">
        <v>51</v>
      </c>
      <c r="H76" s="34"/>
      <c r="I76" s="34"/>
      <c r="J76" s="112" t="s">
        <v>52</v>
      </c>
      <c r="K76" s="34"/>
      <c r="L76" s="32"/>
      <c r="AZ76" s="94" t="s">
        <v>282</v>
      </c>
      <c r="BA76" s="94" t="s">
        <v>1</v>
      </c>
      <c r="BB76" s="94" t="s">
        <v>1</v>
      </c>
      <c r="BC76" s="94" t="s">
        <v>283</v>
      </c>
      <c r="BD76" s="94" t="s">
        <v>98</v>
      </c>
    </row>
    <row r="77" spans="2:56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2"/>
      <c r="AZ77" s="94" t="s">
        <v>284</v>
      </c>
      <c r="BA77" s="94" t="s">
        <v>1</v>
      </c>
      <c r="BB77" s="94" t="s">
        <v>1</v>
      </c>
      <c r="BC77" s="94" t="s">
        <v>285</v>
      </c>
      <c r="BD77" s="94" t="s">
        <v>98</v>
      </c>
    </row>
    <row r="78" spans="2:56">
      <c r="AZ78" s="94" t="s">
        <v>286</v>
      </c>
      <c r="BA78" s="94" t="s">
        <v>1</v>
      </c>
      <c r="BB78" s="94" t="s">
        <v>1</v>
      </c>
      <c r="BC78" s="94" t="s">
        <v>287</v>
      </c>
      <c r="BD78" s="94" t="s">
        <v>98</v>
      </c>
    </row>
    <row r="79" spans="2:56">
      <c r="AZ79" s="94" t="s">
        <v>288</v>
      </c>
      <c r="BA79" s="94" t="s">
        <v>1</v>
      </c>
      <c r="BB79" s="94" t="s">
        <v>1</v>
      </c>
      <c r="BC79" s="94" t="s">
        <v>289</v>
      </c>
      <c r="BD79" s="94" t="s">
        <v>98</v>
      </c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2"/>
    </row>
    <row r="82" spans="2:47" s="1" customFormat="1" ht="24.95" customHeight="1">
      <c r="B82" s="32"/>
      <c r="C82" s="21" t="s">
        <v>290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14</v>
      </c>
      <c r="L84" s="32"/>
    </row>
    <row r="85" spans="2:47" s="1" customFormat="1" ht="16.5" customHeight="1">
      <c r="B85" s="32"/>
      <c r="E85" s="255" t="str">
        <f>E7</f>
        <v>Rekonštrukcia bytovky DD a DSS</v>
      </c>
      <c r="F85" s="256"/>
      <c r="G85" s="256"/>
      <c r="H85" s="256"/>
      <c r="L85" s="32"/>
    </row>
    <row r="86" spans="2:47" s="1" customFormat="1" ht="12" customHeight="1">
      <c r="B86" s="32"/>
      <c r="C86" s="27" t="s">
        <v>143</v>
      </c>
      <c r="L86" s="32"/>
    </row>
    <row r="87" spans="2:47" s="1" customFormat="1" ht="16.5" customHeight="1">
      <c r="B87" s="32"/>
      <c r="E87" s="214" t="str">
        <f>E9</f>
        <v>III. - Architektúra, stavebné riešenie a statika</v>
      </c>
      <c r="F87" s="254"/>
      <c r="G87" s="254"/>
      <c r="H87" s="254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18</v>
      </c>
      <c r="F89" s="25" t="str">
        <f>F12</f>
        <v>A.H.Škultétyho 327/98, Veľký Krtíš</v>
      </c>
      <c r="I89" s="27" t="s">
        <v>20</v>
      </c>
      <c r="J89" s="54" t="str">
        <f>IF(J12="","",J12)</f>
        <v>12. 8. 2021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22</v>
      </c>
      <c r="F91" s="25" t="str">
        <f>E15</f>
        <v>DD a DDS Veľký Krtíš</v>
      </c>
      <c r="I91" s="27" t="s">
        <v>28</v>
      </c>
      <c r="J91" s="30" t="str">
        <f>E21</f>
        <v>Ing.Attila Farkaš</v>
      </c>
      <c r="L91" s="32"/>
    </row>
    <row r="92" spans="2:47" s="1" customFormat="1" ht="15.2" customHeight="1">
      <c r="B92" s="32"/>
      <c r="C92" s="27" t="s">
        <v>26</v>
      </c>
      <c r="F92" s="25" t="str">
        <f>IF(E18="","",E18)</f>
        <v>Vyplň údaj</v>
      </c>
      <c r="I92" s="27" t="s">
        <v>32</v>
      </c>
      <c r="J92" s="30" t="str">
        <f>E24</f>
        <v>Ing.Igor Janečka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3" t="s">
        <v>291</v>
      </c>
      <c r="D94" s="105"/>
      <c r="E94" s="105"/>
      <c r="F94" s="105"/>
      <c r="G94" s="105"/>
      <c r="H94" s="105"/>
      <c r="I94" s="105"/>
      <c r="J94" s="114" t="s">
        <v>292</v>
      </c>
      <c r="K94" s="105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5" t="s">
        <v>293</v>
      </c>
      <c r="J96" s="67">
        <f>J152</f>
        <v>0</v>
      </c>
      <c r="L96" s="32"/>
      <c r="AU96" s="17" t="s">
        <v>294</v>
      </c>
    </row>
    <row r="97" spans="2:12" s="8" customFormat="1" ht="24.95" customHeight="1">
      <c r="B97" s="116"/>
      <c r="D97" s="117" t="s">
        <v>295</v>
      </c>
      <c r="E97" s="118"/>
      <c r="F97" s="118"/>
      <c r="G97" s="118"/>
      <c r="H97" s="118"/>
      <c r="I97" s="118"/>
      <c r="J97" s="119">
        <f>J153</f>
        <v>0</v>
      </c>
      <c r="L97" s="116"/>
    </row>
    <row r="98" spans="2:12" s="9" customFormat="1" ht="19.899999999999999" customHeight="1">
      <c r="B98" s="120"/>
      <c r="D98" s="121" t="s">
        <v>296</v>
      </c>
      <c r="E98" s="122"/>
      <c r="F98" s="122"/>
      <c r="G98" s="122"/>
      <c r="H98" s="122"/>
      <c r="I98" s="122"/>
      <c r="J98" s="123">
        <f>J154</f>
        <v>0</v>
      </c>
      <c r="L98" s="120"/>
    </row>
    <row r="99" spans="2:12" s="9" customFormat="1" ht="19.899999999999999" customHeight="1">
      <c r="B99" s="120"/>
      <c r="D99" s="121" t="s">
        <v>297</v>
      </c>
      <c r="E99" s="122"/>
      <c r="F99" s="122"/>
      <c r="G99" s="122"/>
      <c r="H99" s="122"/>
      <c r="I99" s="122"/>
      <c r="J99" s="123">
        <f>J239</f>
        <v>0</v>
      </c>
      <c r="L99" s="120"/>
    </row>
    <row r="100" spans="2:12" s="9" customFormat="1" ht="19.899999999999999" customHeight="1">
      <c r="B100" s="120"/>
      <c r="D100" s="121" t="s">
        <v>298</v>
      </c>
      <c r="E100" s="122"/>
      <c r="F100" s="122"/>
      <c r="G100" s="122"/>
      <c r="H100" s="122"/>
      <c r="I100" s="122"/>
      <c r="J100" s="123">
        <f>J295</f>
        <v>0</v>
      </c>
      <c r="L100" s="120"/>
    </row>
    <row r="101" spans="2:12" s="9" customFormat="1" ht="19.899999999999999" customHeight="1">
      <c r="B101" s="120"/>
      <c r="D101" s="121" t="s">
        <v>299</v>
      </c>
      <c r="E101" s="122"/>
      <c r="F101" s="122"/>
      <c r="G101" s="122"/>
      <c r="H101" s="122"/>
      <c r="I101" s="122"/>
      <c r="J101" s="123">
        <f>J399</f>
        <v>0</v>
      </c>
      <c r="L101" s="120"/>
    </row>
    <row r="102" spans="2:12" s="9" customFormat="1" ht="19.899999999999999" customHeight="1">
      <c r="B102" s="120"/>
      <c r="D102" s="121" t="s">
        <v>300</v>
      </c>
      <c r="E102" s="122"/>
      <c r="F102" s="122"/>
      <c r="G102" s="122"/>
      <c r="H102" s="122"/>
      <c r="I102" s="122"/>
      <c r="J102" s="123">
        <f>J447</f>
        <v>0</v>
      </c>
      <c r="L102" s="120"/>
    </row>
    <row r="103" spans="2:12" s="9" customFormat="1" ht="19.899999999999999" customHeight="1">
      <c r="B103" s="120"/>
      <c r="D103" s="121" t="s">
        <v>301</v>
      </c>
      <c r="E103" s="122"/>
      <c r="F103" s="122"/>
      <c r="G103" s="122"/>
      <c r="H103" s="122"/>
      <c r="I103" s="122"/>
      <c r="J103" s="123">
        <f>J457</f>
        <v>0</v>
      </c>
      <c r="L103" s="120"/>
    </row>
    <row r="104" spans="2:12" s="9" customFormat="1" ht="19.899999999999999" customHeight="1">
      <c r="B104" s="120"/>
      <c r="D104" s="121" t="s">
        <v>302</v>
      </c>
      <c r="E104" s="122"/>
      <c r="F104" s="122"/>
      <c r="G104" s="122"/>
      <c r="H104" s="122"/>
      <c r="I104" s="122"/>
      <c r="J104" s="123">
        <f>J898</f>
        <v>0</v>
      </c>
      <c r="L104" s="120"/>
    </row>
    <row r="105" spans="2:12" s="9" customFormat="1" ht="19.899999999999999" customHeight="1">
      <c r="B105" s="120"/>
      <c r="D105" s="121" t="s">
        <v>303</v>
      </c>
      <c r="E105" s="122"/>
      <c r="F105" s="122"/>
      <c r="G105" s="122"/>
      <c r="H105" s="122"/>
      <c r="I105" s="122"/>
      <c r="J105" s="123">
        <f>J1491</f>
        <v>0</v>
      </c>
      <c r="L105" s="120"/>
    </row>
    <row r="106" spans="2:12" s="8" customFormat="1" ht="24.95" customHeight="1">
      <c r="B106" s="116"/>
      <c r="D106" s="117" t="s">
        <v>304</v>
      </c>
      <c r="E106" s="118"/>
      <c r="F106" s="118"/>
      <c r="G106" s="118"/>
      <c r="H106" s="118"/>
      <c r="I106" s="118"/>
      <c r="J106" s="119">
        <f>J1493</f>
        <v>0</v>
      </c>
      <c r="L106" s="116"/>
    </row>
    <row r="107" spans="2:12" s="9" customFormat="1" ht="19.899999999999999" customHeight="1">
      <c r="B107" s="120"/>
      <c r="D107" s="121" t="s">
        <v>305</v>
      </c>
      <c r="E107" s="122"/>
      <c r="F107" s="122"/>
      <c r="G107" s="122"/>
      <c r="H107" s="122"/>
      <c r="I107" s="122"/>
      <c r="J107" s="123">
        <f>J1494</f>
        <v>0</v>
      </c>
      <c r="L107" s="120"/>
    </row>
    <row r="108" spans="2:12" s="9" customFormat="1" ht="19.899999999999999" customHeight="1">
      <c r="B108" s="120"/>
      <c r="D108" s="121" t="s">
        <v>306</v>
      </c>
      <c r="E108" s="122"/>
      <c r="F108" s="122"/>
      <c r="G108" s="122"/>
      <c r="H108" s="122"/>
      <c r="I108" s="122"/>
      <c r="J108" s="123">
        <f>J1537</f>
        <v>0</v>
      </c>
      <c r="L108" s="120"/>
    </row>
    <row r="109" spans="2:12" s="9" customFormat="1" ht="19.899999999999999" customHeight="1">
      <c r="B109" s="120"/>
      <c r="D109" s="121" t="s">
        <v>307</v>
      </c>
      <c r="E109" s="122"/>
      <c r="F109" s="122"/>
      <c r="G109" s="122"/>
      <c r="H109" s="122"/>
      <c r="I109" s="122"/>
      <c r="J109" s="123">
        <f>J1666</f>
        <v>0</v>
      </c>
      <c r="L109" s="120"/>
    </row>
    <row r="110" spans="2:12" s="9" customFormat="1" ht="19.899999999999999" customHeight="1">
      <c r="B110" s="120"/>
      <c r="D110" s="121" t="s">
        <v>308</v>
      </c>
      <c r="E110" s="122"/>
      <c r="F110" s="122"/>
      <c r="G110" s="122"/>
      <c r="H110" s="122"/>
      <c r="I110" s="122"/>
      <c r="J110" s="123">
        <f>J1722</f>
        <v>0</v>
      </c>
      <c r="L110" s="120"/>
    </row>
    <row r="111" spans="2:12" s="9" customFormat="1" ht="19.899999999999999" customHeight="1">
      <c r="B111" s="120"/>
      <c r="D111" s="121" t="s">
        <v>309</v>
      </c>
      <c r="E111" s="122"/>
      <c r="F111" s="122"/>
      <c r="G111" s="122"/>
      <c r="H111" s="122"/>
      <c r="I111" s="122"/>
      <c r="J111" s="123">
        <f>J1742</f>
        <v>0</v>
      </c>
      <c r="L111" s="120"/>
    </row>
    <row r="112" spans="2:12" s="9" customFormat="1" ht="19.899999999999999" customHeight="1">
      <c r="B112" s="120"/>
      <c r="D112" s="121" t="s">
        <v>310</v>
      </c>
      <c r="E112" s="122"/>
      <c r="F112" s="122"/>
      <c r="G112" s="122"/>
      <c r="H112" s="122"/>
      <c r="I112" s="122"/>
      <c r="J112" s="123">
        <f>J1746</f>
        <v>0</v>
      </c>
      <c r="L112" s="120"/>
    </row>
    <row r="113" spans="2:12" s="9" customFormat="1" ht="19.899999999999999" customHeight="1">
      <c r="B113" s="120"/>
      <c r="D113" s="121" t="s">
        <v>311</v>
      </c>
      <c r="E113" s="122"/>
      <c r="F113" s="122"/>
      <c r="G113" s="122"/>
      <c r="H113" s="122"/>
      <c r="I113" s="122"/>
      <c r="J113" s="123">
        <f>J1762</f>
        <v>0</v>
      </c>
      <c r="L113" s="120"/>
    </row>
    <row r="114" spans="2:12" s="9" customFormat="1" ht="19.899999999999999" customHeight="1">
      <c r="B114" s="120"/>
      <c r="D114" s="121" t="s">
        <v>312</v>
      </c>
      <c r="E114" s="122"/>
      <c r="F114" s="122"/>
      <c r="G114" s="122"/>
      <c r="H114" s="122"/>
      <c r="I114" s="122"/>
      <c r="J114" s="123">
        <f>J1772</f>
        <v>0</v>
      </c>
      <c r="L114" s="120"/>
    </row>
    <row r="115" spans="2:12" s="9" customFormat="1" ht="19.899999999999999" customHeight="1">
      <c r="B115" s="120"/>
      <c r="D115" s="121" t="s">
        <v>313</v>
      </c>
      <c r="E115" s="122"/>
      <c r="F115" s="122"/>
      <c r="G115" s="122"/>
      <c r="H115" s="122"/>
      <c r="I115" s="122"/>
      <c r="J115" s="123">
        <f>J1796</f>
        <v>0</v>
      </c>
      <c r="L115" s="120"/>
    </row>
    <row r="116" spans="2:12" s="9" customFormat="1" ht="19.899999999999999" customHeight="1">
      <c r="B116" s="120"/>
      <c r="D116" s="121" t="s">
        <v>314</v>
      </c>
      <c r="E116" s="122"/>
      <c r="F116" s="122"/>
      <c r="G116" s="122"/>
      <c r="H116" s="122"/>
      <c r="I116" s="122"/>
      <c r="J116" s="123">
        <f>J1832</f>
        <v>0</v>
      </c>
      <c r="L116" s="120"/>
    </row>
    <row r="117" spans="2:12" s="9" customFormat="1" ht="19.899999999999999" customHeight="1">
      <c r="B117" s="120"/>
      <c r="D117" s="121" t="s">
        <v>315</v>
      </c>
      <c r="E117" s="122"/>
      <c r="F117" s="122"/>
      <c r="G117" s="122"/>
      <c r="H117" s="122"/>
      <c r="I117" s="122"/>
      <c r="J117" s="123">
        <f>J1932</f>
        <v>0</v>
      </c>
      <c r="L117" s="120"/>
    </row>
    <row r="118" spans="2:12" s="9" customFormat="1" ht="19.899999999999999" customHeight="1">
      <c r="B118" s="120"/>
      <c r="D118" s="121" t="s">
        <v>316</v>
      </c>
      <c r="E118" s="122"/>
      <c r="F118" s="122"/>
      <c r="G118" s="122"/>
      <c r="H118" s="122"/>
      <c r="I118" s="122"/>
      <c r="J118" s="123">
        <f>J1977</f>
        <v>0</v>
      </c>
      <c r="L118" s="120"/>
    </row>
    <row r="119" spans="2:12" s="9" customFormat="1" ht="19.899999999999999" customHeight="1">
      <c r="B119" s="120"/>
      <c r="D119" s="121" t="s">
        <v>317</v>
      </c>
      <c r="E119" s="122"/>
      <c r="F119" s="122"/>
      <c r="G119" s="122"/>
      <c r="H119" s="122"/>
      <c r="I119" s="122"/>
      <c r="J119" s="123">
        <f>J1985</f>
        <v>0</v>
      </c>
      <c r="L119" s="120"/>
    </row>
    <row r="120" spans="2:12" s="9" customFormat="1" ht="19.899999999999999" customHeight="1">
      <c r="B120" s="120"/>
      <c r="D120" s="121" t="s">
        <v>318</v>
      </c>
      <c r="E120" s="122"/>
      <c r="F120" s="122"/>
      <c r="G120" s="122"/>
      <c r="H120" s="122"/>
      <c r="I120" s="122"/>
      <c r="J120" s="123">
        <f>J2104</f>
        <v>0</v>
      </c>
      <c r="L120" s="120"/>
    </row>
    <row r="121" spans="2:12" s="9" customFormat="1" ht="19.899999999999999" customHeight="1">
      <c r="B121" s="120"/>
      <c r="D121" s="121" t="s">
        <v>319</v>
      </c>
      <c r="E121" s="122"/>
      <c r="F121" s="122"/>
      <c r="G121" s="122"/>
      <c r="H121" s="122"/>
      <c r="I121" s="122"/>
      <c r="J121" s="123">
        <f>J2113</f>
        <v>0</v>
      </c>
      <c r="L121" s="120"/>
    </row>
    <row r="122" spans="2:12" s="9" customFormat="1" ht="19.899999999999999" customHeight="1">
      <c r="B122" s="120"/>
      <c r="D122" s="121" t="s">
        <v>320</v>
      </c>
      <c r="E122" s="122"/>
      <c r="F122" s="122"/>
      <c r="G122" s="122"/>
      <c r="H122" s="122"/>
      <c r="I122" s="122"/>
      <c r="J122" s="123">
        <f>J2211</f>
        <v>0</v>
      </c>
      <c r="L122" s="120"/>
    </row>
    <row r="123" spans="2:12" s="9" customFormat="1" ht="19.899999999999999" customHeight="1">
      <c r="B123" s="120"/>
      <c r="D123" s="121" t="s">
        <v>321</v>
      </c>
      <c r="E123" s="122"/>
      <c r="F123" s="122"/>
      <c r="G123" s="122"/>
      <c r="H123" s="122"/>
      <c r="I123" s="122"/>
      <c r="J123" s="123">
        <f>J2217</f>
        <v>0</v>
      </c>
      <c r="L123" s="120"/>
    </row>
    <row r="124" spans="2:12" s="9" customFormat="1" ht="19.899999999999999" customHeight="1">
      <c r="B124" s="120"/>
      <c r="D124" s="121" t="s">
        <v>322</v>
      </c>
      <c r="E124" s="122"/>
      <c r="F124" s="122"/>
      <c r="G124" s="122"/>
      <c r="H124" s="122"/>
      <c r="I124" s="122"/>
      <c r="J124" s="123">
        <f>J2241</f>
        <v>0</v>
      </c>
      <c r="L124" s="120"/>
    </row>
    <row r="125" spans="2:12" s="9" customFormat="1" ht="19.899999999999999" customHeight="1">
      <c r="B125" s="120"/>
      <c r="D125" s="121" t="s">
        <v>323</v>
      </c>
      <c r="E125" s="122"/>
      <c r="F125" s="122"/>
      <c r="G125" s="122"/>
      <c r="H125" s="122"/>
      <c r="I125" s="122"/>
      <c r="J125" s="123">
        <f>J2291</f>
        <v>0</v>
      </c>
      <c r="L125" s="120"/>
    </row>
    <row r="126" spans="2:12" s="9" customFormat="1" ht="19.899999999999999" customHeight="1">
      <c r="B126" s="120"/>
      <c r="D126" s="121" t="s">
        <v>324</v>
      </c>
      <c r="E126" s="122"/>
      <c r="F126" s="122"/>
      <c r="G126" s="122"/>
      <c r="H126" s="122"/>
      <c r="I126" s="122"/>
      <c r="J126" s="123">
        <f>J2303</f>
        <v>0</v>
      </c>
      <c r="L126" s="120"/>
    </row>
    <row r="127" spans="2:12" s="8" customFormat="1" ht="24.95" customHeight="1">
      <c r="B127" s="116"/>
      <c r="D127" s="117" t="s">
        <v>325</v>
      </c>
      <c r="E127" s="118"/>
      <c r="F127" s="118"/>
      <c r="G127" s="118"/>
      <c r="H127" s="118"/>
      <c r="I127" s="118"/>
      <c r="J127" s="119">
        <f>J2316</f>
        <v>0</v>
      </c>
      <c r="L127" s="116"/>
    </row>
    <row r="128" spans="2:12" s="9" customFormat="1" ht="19.899999999999999" customHeight="1">
      <c r="B128" s="120"/>
      <c r="D128" s="121" t="s">
        <v>326</v>
      </c>
      <c r="E128" s="122"/>
      <c r="F128" s="122"/>
      <c r="G128" s="122"/>
      <c r="H128" s="122"/>
      <c r="I128" s="122"/>
      <c r="J128" s="123">
        <f>J2317</f>
        <v>0</v>
      </c>
      <c r="L128" s="120"/>
    </row>
    <row r="129" spans="2:12" s="9" customFormat="1" ht="19.899999999999999" customHeight="1">
      <c r="B129" s="120"/>
      <c r="D129" s="121" t="s">
        <v>327</v>
      </c>
      <c r="E129" s="122"/>
      <c r="F129" s="122"/>
      <c r="G129" s="122"/>
      <c r="H129" s="122"/>
      <c r="I129" s="122"/>
      <c r="J129" s="123">
        <f>J2320</f>
        <v>0</v>
      </c>
      <c r="L129" s="120"/>
    </row>
    <row r="130" spans="2:12" s="8" customFormat="1" ht="24.95" customHeight="1">
      <c r="B130" s="116"/>
      <c r="D130" s="117" t="s">
        <v>328</v>
      </c>
      <c r="E130" s="118"/>
      <c r="F130" s="118"/>
      <c r="G130" s="118"/>
      <c r="H130" s="118"/>
      <c r="I130" s="118"/>
      <c r="J130" s="119">
        <f>J2323</f>
        <v>0</v>
      </c>
      <c r="L130" s="116"/>
    </row>
    <row r="131" spans="2:12" s="8" customFormat="1" ht="24.95" customHeight="1">
      <c r="B131" s="116"/>
      <c r="D131" s="117" t="s">
        <v>329</v>
      </c>
      <c r="E131" s="118"/>
      <c r="F131" s="118"/>
      <c r="G131" s="118"/>
      <c r="H131" s="118"/>
      <c r="I131" s="118"/>
      <c r="J131" s="119">
        <f>J2328</f>
        <v>0</v>
      </c>
      <c r="L131" s="116"/>
    </row>
    <row r="132" spans="2:12" s="9" customFormat="1" ht="19.899999999999999" customHeight="1">
      <c r="B132" s="120"/>
      <c r="D132" s="121" t="s">
        <v>330</v>
      </c>
      <c r="E132" s="122"/>
      <c r="F132" s="122"/>
      <c r="G132" s="122"/>
      <c r="H132" s="122"/>
      <c r="I132" s="122"/>
      <c r="J132" s="123">
        <f>J2329</f>
        <v>0</v>
      </c>
      <c r="L132" s="120"/>
    </row>
    <row r="133" spans="2:12" s="1" customFormat="1" ht="21.75" customHeight="1">
      <c r="B133" s="32"/>
      <c r="L133" s="32"/>
    </row>
    <row r="134" spans="2:12" s="1" customFormat="1" ht="6.95" customHeight="1">
      <c r="B134" s="46"/>
      <c r="C134" s="47"/>
      <c r="D134" s="47"/>
      <c r="E134" s="47"/>
      <c r="F134" s="47"/>
      <c r="G134" s="47"/>
      <c r="H134" s="47"/>
      <c r="I134" s="47"/>
      <c r="J134" s="47"/>
      <c r="K134" s="47"/>
      <c r="L134" s="32"/>
    </row>
    <row r="138" spans="2:12" s="1" customFormat="1" ht="6.95" customHeight="1">
      <c r="B138" s="48"/>
      <c r="C138" s="49"/>
      <c r="D138" s="49"/>
      <c r="E138" s="49"/>
      <c r="F138" s="49"/>
      <c r="G138" s="49"/>
      <c r="H138" s="49"/>
      <c r="I138" s="49"/>
      <c r="J138" s="49"/>
      <c r="K138" s="49"/>
      <c r="L138" s="32"/>
    </row>
    <row r="139" spans="2:12" s="1" customFormat="1" ht="24.95" customHeight="1">
      <c r="B139" s="32"/>
      <c r="C139" s="21" t="s">
        <v>331</v>
      </c>
      <c r="L139" s="32"/>
    </row>
    <row r="140" spans="2:12" s="1" customFormat="1" ht="6.95" customHeight="1">
      <c r="B140" s="32"/>
      <c r="L140" s="32"/>
    </row>
    <row r="141" spans="2:12" s="1" customFormat="1" ht="12" customHeight="1">
      <c r="B141" s="32"/>
      <c r="C141" s="27" t="s">
        <v>14</v>
      </c>
      <c r="L141" s="32"/>
    </row>
    <row r="142" spans="2:12" s="1" customFormat="1" ht="16.5" customHeight="1">
      <c r="B142" s="32"/>
      <c r="E142" s="255" t="str">
        <f>E7</f>
        <v>Rekonštrukcia bytovky DD a DSS</v>
      </c>
      <c r="F142" s="256"/>
      <c r="G142" s="256"/>
      <c r="H142" s="256"/>
      <c r="L142" s="32"/>
    </row>
    <row r="143" spans="2:12" s="1" customFormat="1" ht="12" customHeight="1">
      <c r="B143" s="32"/>
      <c r="C143" s="27" t="s">
        <v>143</v>
      </c>
      <c r="L143" s="32"/>
    </row>
    <row r="144" spans="2:12" s="1" customFormat="1" ht="16.5" customHeight="1">
      <c r="B144" s="32"/>
      <c r="E144" s="214" t="str">
        <f>E9</f>
        <v>III. - Architektúra, stavebné riešenie a statika</v>
      </c>
      <c r="F144" s="254"/>
      <c r="G144" s="254"/>
      <c r="H144" s="254"/>
      <c r="L144" s="32"/>
    </row>
    <row r="145" spans="2:65" s="1" customFormat="1" ht="6.95" customHeight="1">
      <c r="B145" s="32"/>
      <c r="L145" s="32"/>
    </row>
    <row r="146" spans="2:65" s="1" customFormat="1" ht="12" customHeight="1">
      <c r="B146" s="32"/>
      <c r="C146" s="27" t="s">
        <v>18</v>
      </c>
      <c r="F146" s="25" t="str">
        <f>F12</f>
        <v>A.H.Škultétyho 327/98, Veľký Krtíš</v>
      </c>
      <c r="I146" s="27" t="s">
        <v>20</v>
      </c>
      <c r="J146" s="54" t="str">
        <f>IF(J12="","",J12)</f>
        <v>12. 8. 2021</v>
      </c>
      <c r="L146" s="32"/>
    </row>
    <row r="147" spans="2:65" s="1" customFormat="1" ht="6.95" customHeight="1">
      <c r="B147" s="32"/>
      <c r="L147" s="32"/>
    </row>
    <row r="148" spans="2:65" s="1" customFormat="1" ht="15.2" customHeight="1">
      <c r="B148" s="32"/>
      <c r="C148" s="27" t="s">
        <v>22</v>
      </c>
      <c r="F148" s="25" t="str">
        <f>E15</f>
        <v>DD a DDS Veľký Krtíš</v>
      </c>
      <c r="I148" s="27" t="s">
        <v>28</v>
      </c>
      <c r="J148" s="30" t="str">
        <f>E21</f>
        <v>Ing.Attila Farkaš</v>
      </c>
      <c r="L148" s="32"/>
    </row>
    <row r="149" spans="2:65" s="1" customFormat="1" ht="15.2" customHeight="1">
      <c r="B149" s="32"/>
      <c r="C149" s="27" t="s">
        <v>26</v>
      </c>
      <c r="F149" s="25" t="str">
        <f>IF(E18="","",E18)</f>
        <v>Vyplň údaj</v>
      </c>
      <c r="I149" s="27" t="s">
        <v>32</v>
      </c>
      <c r="J149" s="30" t="str">
        <f>E24</f>
        <v>Ing.Igor Janečka</v>
      </c>
      <c r="L149" s="32"/>
    </row>
    <row r="150" spans="2:65" s="1" customFormat="1" ht="10.35" customHeight="1">
      <c r="B150" s="32"/>
      <c r="L150" s="32"/>
    </row>
    <row r="151" spans="2:65" s="10" customFormat="1" ht="29.25" customHeight="1">
      <c r="B151" s="124"/>
      <c r="C151" s="125" t="s">
        <v>332</v>
      </c>
      <c r="D151" s="126" t="s">
        <v>61</v>
      </c>
      <c r="E151" s="126" t="s">
        <v>57</v>
      </c>
      <c r="F151" s="126" t="s">
        <v>58</v>
      </c>
      <c r="G151" s="126" t="s">
        <v>333</v>
      </c>
      <c r="H151" s="126" t="s">
        <v>334</v>
      </c>
      <c r="I151" s="126" t="s">
        <v>335</v>
      </c>
      <c r="J151" s="127" t="s">
        <v>292</v>
      </c>
      <c r="K151" s="128" t="s">
        <v>336</v>
      </c>
      <c r="L151" s="124"/>
      <c r="M151" s="60" t="s">
        <v>1</v>
      </c>
      <c r="N151" s="61" t="s">
        <v>40</v>
      </c>
      <c r="O151" s="61" t="s">
        <v>337</v>
      </c>
      <c r="P151" s="61" t="s">
        <v>338</v>
      </c>
      <c r="Q151" s="61" t="s">
        <v>339</v>
      </c>
      <c r="R151" s="61" t="s">
        <v>340</v>
      </c>
      <c r="S151" s="61" t="s">
        <v>341</v>
      </c>
      <c r="T151" s="62" t="s">
        <v>342</v>
      </c>
    </row>
    <row r="152" spans="2:65" s="1" customFormat="1" ht="22.9" customHeight="1">
      <c r="B152" s="32"/>
      <c r="C152" s="65" t="s">
        <v>293</v>
      </c>
      <c r="J152" s="129">
        <f>BK152</f>
        <v>0</v>
      </c>
      <c r="L152" s="32"/>
      <c r="M152" s="63"/>
      <c r="N152" s="55"/>
      <c r="O152" s="55"/>
      <c r="P152" s="130">
        <f>P153+P1493+P2316+P2323+P2328</f>
        <v>0</v>
      </c>
      <c r="Q152" s="55"/>
      <c r="R152" s="130">
        <f>R153+R1493+R2316+R2323+R2328</f>
        <v>390.80335392000001</v>
      </c>
      <c r="S152" s="55"/>
      <c r="T152" s="131">
        <f>T153+T1493+T2316+T2323+T2328</f>
        <v>230.56604356000003</v>
      </c>
      <c r="AT152" s="17" t="s">
        <v>75</v>
      </c>
      <c r="AU152" s="17" t="s">
        <v>294</v>
      </c>
      <c r="BK152" s="132">
        <f>BK153+BK1493+BK2316+BK2323+BK2328</f>
        <v>0</v>
      </c>
    </row>
    <row r="153" spans="2:65" s="11" customFormat="1" ht="25.9" customHeight="1">
      <c r="B153" s="133"/>
      <c r="D153" s="134" t="s">
        <v>75</v>
      </c>
      <c r="E153" s="135" t="s">
        <v>343</v>
      </c>
      <c r="F153" s="135" t="s">
        <v>344</v>
      </c>
      <c r="I153" s="136"/>
      <c r="J153" s="137">
        <f>BK153</f>
        <v>0</v>
      </c>
      <c r="L153" s="133"/>
      <c r="M153" s="138"/>
      <c r="P153" s="139">
        <f>P154+P239+P295+P399+P447+P457+P898+P1491</f>
        <v>0</v>
      </c>
      <c r="R153" s="139">
        <f>R154+R239+R295+R399+R447+R457+R898+R1491</f>
        <v>358.03190504999998</v>
      </c>
      <c r="T153" s="140">
        <f>T154+T239+T295+T399+T447+T457+T898+T1491</f>
        <v>225.20262300000002</v>
      </c>
      <c r="AR153" s="134" t="s">
        <v>84</v>
      </c>
      <c r="AT153" s="141" t="s">
        <v>75</v>
      </c>
      <c r="AU153" s="141" t="s">
        <v>76</v>
      </c>
      <c r="AY153" s="134" t="s">
        <v>345</v>
      </c>
      <c r="BK153" s="142">
        <f>BK154+BK239+BK295+BK399+BK447+BK457+BK898+BK1491</f>
        <v>0</v>
      </c>
    </row>
    <row r="154" spans="2:65" s="11" customFormat="1" ht="22.9" customHeight="1">
      <c r="B154" s="133"/>
      <c r="D154" s="134" t="s">
        <v>75</v>
      </c>
      <c r="E154" s="143" t="s">
        <v>84</v>
      </c>
      <c r="F154" s="143" t="s">
        <v>346</v>
      </c>
      <c r="I154" s="136"/>
      <c r="J154" s="144">
        <f>BK154</f>
        <v>0</v>
      </c>
      <c r="L154" s="133"/>
      <c r="M154" s="138"/>
      <c r="P154" s="139">
        <f>SUM(P155:P238)</f>
        <v>0</v>
      </c>
      <c r="R154" s="139">
        <f>SUM(R155:R238)</f>
        <v>3.4356700000000004E-2</v>
      </c>
      <c r="T154" s="140">
        <f>SUM(T155:T238)</f>
        <v>47.173000000000002</v>
      </c>
      <c r="AR154" s="134" t="s">
        <v>84</v>
      </c>
      <c r="AT154" s="141" t="s">
        <v>75</v>
      </c>
      <c r="AU154" s="141" t="s">
        <v>84</v>
      </c>
      <c r="AY154" s="134" t="s">
        <v>345</v>
      </c>
      <c r="BK154" s="142">
        <f>SUM(BK155:BK238)</f>
        <v>0</v>
      </c>
    </row>
    <row r="155" spans="2:65" s="1" customFormat="1" ht="33" customHeight="1">
      <c r="B155" s="32"/>
      <c r="C155" s="145" t="s">
        <v>84</v>
      </c>
      <c r="D155" s="145" t="s">
        <v>347</v>
      </c>
      <c r="E155" s="146" t="s">
        <v>348</v>
      </c>
      <c r="F155" s="147" t="s">
        <v>349</v>
      </c>
      <c r="G155" s="148" t="s">
        <v>350</v>
      </c>
      <c r="H155" s="149">
        <v>74</v>
      </c>
      <c r="I155" s="150"/>
      <c r="J155" s="149">
        <f>ROUND(I155*H155,3)</f>
        <v>0</v>
      </c>
      <c r="K155" s="151"/>
      <c r="L155" s="32"/>
      <c r="M155" s="152" t="s">
        <v>1</v>
      </c>
      <c r="N155" s="153" t="s">
        <v>42</v>
      </c>
      <c r="P155" s="154">
        <f>O155*H155</f>
        <v>0</v>
      </c>
      <c r="Q155" s="154">
        <v>0</v>
      </c>
      <c r="R155" s="154">
        <f>Q155*H155</f>
        <v>0</v>
      </c>
      <c r="S155" s="154">
        <v>0.22500000000000001</v>
      </c>
      <c r="T155" s="155">
        <f>S155*H155</f>
        <v>16.650000000000002</v>
      </c>
      <c r="AR155" s="156" t="s">
        <v>351</v>
      </c>
      <c r="AT155" s="156" t="s">
        <v>347</v>
      </c>
      <c r="AU155" s="156" t="s">
        <v>98</v>
      </c>
      <c r="AY155" s="17" t="s">
        <v>345</v>
      </c>
      <c r="BE155" s="157">
        <f>IF(N155="základná",J155,0)</f>
        <v>0</v>
      </c>
      <c r="BF155" s="157">
        <f>IF(N155="znížená",J155,0)</f>
        <v>0</v>
      </c>
      <c r="BG155" s="157">
        <f>IF(N155="zákl. prenesená",J155,0)</f>
        <v>0</v>
      </c>
      <c r="BH155" s="157">
        <f>IF(N155="zníž. prenesená",J155,0)</f>
        <v>0</v>
      </c>
      <c r="BI155" s="157">
        <f>IF(N155="nulová",J155,0)</f>
        <v>0</v>
      </c>
      <c r="BJ155" s="17" t="s">
        <v>98</v>
      </c>
      <c r="BK155" s="158">
        <f>ROUND(I155*H155,3)</f>
        <v>0</v>
      </c>
      <c r="BL155" s="17" t="s">
        <v>351</v>
      </c>
      <c r="BM155" s="156" t="s">
        <v>352</v>
      </c>
    </row>
    <row r="156" spans="2:65" s="12" customFormat="1">
      <c r="B156" s="159"/>
      <c r="D156" s="160" t="s">
        <v>353</v>
      </c>
      <c r="E156" s="161" t="s">
        <v>1</v>
      </c>
      <c r="F156" s="162" t="s">
        <v>354</v>
      </c>
      <c r="H156" s="161" t="s">
        <v>1</v>
      </c>
      <c r="I156" s="163"/>
      <c r="L156" s="159"/>
      <c r="M156" s="164"/>
      <c r="T156" s="165"/>
      <c r="AT156" s="161" t="s">
        <v>353</v>
      </c>
      <c r="AU156" s="161" t="s">
        <v>98</v>
      </c>
      <c r="AV156" s="12" t="s">
        <v>84</v>
      </c>
      <c r="AW156" s="12" t="s">
        <v>30</v>
      </c>
      <c r="AX156" s="12" t="s">
        <v>76</v>
      </c>
      <c r="AY156" s="161" t="s">
        <v>345</v>
      </c>
    </row>
    <row r="157" spans="2:65" s="13" customFormat="1">
      <c r="B157" s="166"/>
      <c r="D157" s="160" t="s">
        <v>353</v>
      </c>
      <c r="E157" s="167" t="s">
        <v>1</v>
      </c>
      <c r="F157" s="168" t="s">
        <v>355</v>
      </c>
      <c r="H157" s="169">
        <v>11</v>
      </c>
      <c r="I157" s="170"/>
      <c r="L157" s="166"/>
      <c r="M157" s="171"/>
      <c r="T157" s="172"/>
      <c r="AT157" s="167" t="s">
        <v>353</v>
      </c>
      <c r="AU157" s="167" t="s">
        <v>98</v>
      </c>
      <c r="AV157" s="13" t="s">
        <v>98</v>
      </c>
      <c r="AW157" s="13" t="s">
        <v>30</v>
      </c>
      <c r="AX157" s="13" t="s">
        <v>76</v>
      </c>
      <c r="AY157" s="167" t="s">
        <v>345</v>
      </c>
    </row>
    <row r="158" spans="2:65" s="13" customFormat="1">
      <c r="B158" s="166"/>
      <c r="D158" s="160" t="s">
        <v>353</v>
      </c>
      <c r="E158" s="167" t="s">
        <v>1</v>
      </c>
      <c r="F158" s="168" t="s">
        <v>356</v>
      </c>
      <c r="H158" s="169">
        <v>17.75</v>
      </c>
      <c r="I158" s="170"/>
      <c r="L158" s="166"/>
      <c r="M158" s="171"/>
      <c r="T158" s="172"/>
      <c r="AT158" s="167" t="s">
        <v>353</v>
      </c>
      <c r="AU158" s="167" t="s">
        <v>98</v>
      </c>
      <c r="AV158" s="13" t="s">
        <v>98</v>
      </c>
      <c r="AW158" s="13" t="s">
        <v>30</v>
      </c>
      <c r="AX158" s="13" t="s">
        <v>76</v>
      </c>
      <c r="AY158" s="167" t="s">
        <v>345</v>
      </c>
    </row>
    <row r="159" spans="2:65" s="13" customFormat="1">
      <c r="B159" s="166"/>
      <c r="D159" s="160" t="s">
        <v>353</v>
      </c>
      <c r="E159" s="167" t="s">
        <v>1</v>
      </c>
      <c r="F159" s="168" t="s">
        <v>357</v>
      </c>
      <c r="H159" s="169">
        <v>26.2</v>
      </c>
      <c r="I159" s="170"/>
      <c r="L159" s="166"/>
      <c r="M159" s="171"/>
      <c r="T159" s="172"/>
      <c r="AT159" s="167" t="s">
        <v>353</v>
      </c>
      <c r="AU159" s="167" t="s">
        <v>98</v>
      </c>
      <c r="AV159" s="13" t="s">
        <v>98</v>
      </c>
      <c r="AW159" s="13" t="s">
        <v>30</v>
      </c>
      <c r="AX159" s="13" t="s">
        <v>76</v>
      </c>
      <c r="AY159" s="167" t="s">
        <v>345</v>
      </c>
    </row>
    <row r="160" spans="2:65" s="14" customFormat="1">
      <c r="B160" s="173"/>
      <c r="D160" s="160" t="s">
        <v>353</v>
      </c>
      <c r="E160" s="174" t="s">
        <v>161</v>
      </c>
      <c r="F160" s="175" t="s">
        <v>358</v>
      </c>
      <c r="H160" s="176">
        <v>54.95</v>
      </c>
      <c r="I160" s="177"/>
      <c r="L160" s="173"/>
      <c r="M160" s="178"/>
      <c r="T160" s="179"/>
      <c r="AT160" s="174" t="s">
        <v>353</v>
      </c>
      <c r="AU160" s="174" t="s">
        <v>98</v>
      </c>
      <c r="AV160" s="14" t="s">
        <v>359</v>
      </c>
      <c r="AW160" s="14" t="s">
        <v>30</v>
      </c>
      <c r="AX160" s="14" t="s">
        <v>76</v>
      </c>
      <c r="AY160" s="174" t="s">
        <v>345</v>
      </c>
    </row>
    <row r="161" spans="2:65" s="12" customFormat="1">
      <c r="B161" s="159"/>
      <c r="D161" s="160" t="s">
        <v>353</v>
      </c>
      <c r="E161" s="161" t="s">
        <v>1</v>
      </c>
      <c r="F161" s="162" t="s">
        <v>360</v>
      </c>
      <c r="H161" s="161" t="s">
        <v>1</v>
      </c>
      <c r="I161" s="163"/>
      <c r="L161" s="159"/>
      <c r="M161" s="164"/>
      <c r="T161" s="165"/>
      <c r="AT161" s="161" t="s">
        <v>353</v>
      </c>
      <c r="AU161" s="161" t="s">
        <v>98</v>
      </c>
      <c r="AV161" s="12" t="s">
        <v>84</v>
      </c>
      <c r="AW161" s="12" t="s">
        <v>30</v>
      </c>
      <c r="AX161" s="12" t="s">
        <v>76</v>
      </c>
      <c r="AY161" s="161" t="s">
        <v>345</v>
      </c>
    </row>
    <row r="162" spans="2:65" s="12" customFormat="1">
      <c r="B162" s="159"/>
      <c r="D162" s="160" t="s">
        <v>353</v>
      </c>
      <c r="E162" s="161" t="s">
        <v>1</v>
      </c>
      <c r="F162" s="162" t="s">
        <v>361</v>
      </c>
      <c r="H162" s="161" t="s">
        <v>1</v>
      </c>
      <c r="I162" s="163"/>
      <c r="L162" s="159"/>
      <c r="M162" s="164"/>
      <c r="T162" s="165"/>
      <c r="AT162" s="161" t="s">
        <v>353</v>
      </c>
      <c r="AU162" s="161" t="s">
        <v>98</v>
      </c>
      <c r="AV162" s="12" t="s">
        <v>84</v>
      </c>
      <c r="AW162" s="12" t="s">
        <v>30</v>
      </c>
      <c r="AX162" s="12" t="s">
        <v>76</v>
      </c>
      <c r="AY162" s="161" t="s">
        <v>345</v>
      </c>
    </row>
    <row r="163" spans="2:65" s="13" customFormat="1">
      <c r="B163" s="166"/>
      <c r="D163" s="160" t="s">
        <v>353</v>
      </c>
      <c r="E163" s="167" t="s">
        <v>1</v>
      </c>
      <c r="F163" s="168" t="s">
        <v>362</v>
      </c>
      <c r="H163" s="169">
        <v>8.76</v>
      </c>
      <c r="I163" s="170"/>
      <c r="L163" s="166"/>
      <c r="M163" s="171"/>
      <c r="T163" s="172"/>
      <c r="AT163" s="167" t="s">
        <v>353</v>
      </c>
      <c r="AU163" s="167" t="s">
        <v>98</v>
      </c>
      <c r="AV163" s="13" t="s">
        <v>98</v>
      </c>
      <c r="AW163" s="13" t="s">
        <v>30</v>
      </c>
      <c r="AX163" s="13" t="s">
        <v>76</v>
      </c>
      <c r="AY163" s="167" t="s">
        <v>345</v>
      </c>
    </row>
    <row r="164" spans="2:65" s="12" customFormat="1">
      <c r="B164" s="159"/>
      <c r="D164" s="160" t="s">
        <v>353</v>
      </c>
      <c r="E164" s="161" t="s">
        <v>1</v>
      </c>
      <c r="F164" s="162" t="s">
        <v>363</v>
      </c>
      <c r="H164" s="161" t="s">
        <v>1</v>
      </c>
      <c r="I164" s="163"/>
      <c r="L164" s="159"/>
      <c r="M164" s="164"/>
      <c r="T164" s="165"/>
      <c r="AT164" s="161" t="s">
        <v>353</v>
      </c>
      <c r="AU164" s="161" t="s">
        <v>98</v>
      </c>
      <c r="AV164" s="12" t="s">
        <v>84</v>
      </c>
      <c r="AW164" s="12" t="s">
        <v>30</v>
      </c>
      <c r="AX164" s="12" t="s">
        <v>76</v>
      </c>
      <c r="AY164" s="161" t="s">
        <v>345</v>
      </c>
    </row>
    <row r="165" spans="2:65" s="13" customFormat="1">
      <c r="B165" s="166"/>
      <c r="D165" s="160" t="s">
        <v>353</v>
      </c>
      <c r="E165" s="167" t="s">
        <v>1</v>
      </c>
      <c r="F165" s="168" t="s">
        <v>364</v>
      </c>
      <c r="H165" s="169">
        <v>10.29</v>
      </c>
      <c r="I165" s="170"/>
      <c r="L165" s="166"/>
      <c r="M165" s="171"/>
      <c r="T165" s="172"/>
      <c r="AT165" s="167" t="s">
        <v>353</v>
      </c>
      <c r="AU165" s="167" t="s">
        <v>98</v>
      </c>
      <c r="AV165" s="13" t="s">
        <v>98</v>
      </c>
      <c r="AW165" s="13" t="s">
        <v>30</v>
      </c>
      <c r="AX165" s="13" t="s">
        <v>76</v>
      </c>
      <c r="AY165" s="167" t="s">
        <v>345</v>
      </c>
    </row>
    <row r="166" spans="2:65" s="14" customFormat="1">
      <c r="B166" s="173"/>
      <c r="D166" s="160" t="s">
        <v>353</v>
      </c>
      <c r="E166" s="174" t="s">
        <v>159</v>
      </c>
      <c r="F166" s="175" t="s">
        <v>358</v>
      </c>
      <c r="H166" s="176">
        <v>19.05</v>
      </c>
      <c r="I166" s="177"/>
      <c r="L166" s="173"/>
      <c r="M166" s="178"/>
      <c r="T166" s="179"/>
      <c r="AT166" s="174" t="s">
        <v>353</v>
      </c>
      <c r="AU166" s="174" t="s">
        <v>98</v>
      </c>
      <c r="AV166" s="14" t="s">
        <v>359</v>
      </c>
      <c r="AW166" s="14" t="s">
        <v>30</v>
      </c>
      <c r="AX166" s="14" t="s">
        <v>76</v>
      </c>
      <c r="AY166" s="174" t="s">
        <v>345</v>
      </c>
    </row>
    <row r="167" spans="2:65" s="15" customFormat="1">
      <c r="B167" s="180"/>
      <c r="D167" s="160" t="s">
        <v>353</v>
      </c>
      <c r="E167" s="181" t="s">
        <v>1</v>
      </c>
      <c r="F167" s="182" t="s">
        <v>365</v>
      </c>
      <c r="H167" s="183">
        <v>74</v>
      </c>
      <c r="I167" s="184"/>
      <c r="L167" s="180"/>
      <c r="M167" s="185"/>
      <c r="T167" s="186"/>
      <c r="AT167" s="181" t="s">
        <v>353</v>
      </c>
      <c r="AU167" s="181" t="s">
        <v>98</v>
      </c>
      <c r="AV167" s="15" t="s">
        <v>351</v>
      </c>
      <c r="AW167" s="15" t="s">
        <v>30</v>
      </c>
      <c r="AX167" s="15" t="s">
        <v>84</v>
      </c>
      <c r="AY167" s="181" t="s">
        <v>345</v>
      </c>
    </row>
    <row r="168" spans="2:65" s="1" customFormat="1" ht="24.2" customHeight="1">
      <c r="B168" s="32"/>
      <c r="C168" s="145" t="s">
        <v>98</v>
      </c>
      <c r="D168" s="145" t="s">
        <v>347</v>
      </c>
      <c r="E168" s="146" t="s">
        <v>366</v>
      </c>
      <c r="F168" s="147" t="s">
        <v>367</v>
      </c>
      <c r="G168" s="148" t="s">
        <v>350</v>
      </c>
      <c r="H168" s="149">
        <v>19.05</v>
      </c>
      <c r="I168" s="150"/>
      <c r="J168" s="149">
        <f>ROUND(I168*H168,3)</f>
        <v>0</v>
      </c>
      <c r="K168" s="151"/>
      <c r="L168" s="32"/>
      <c r="M168" s="152" t="s">
        <v>1</v>
      </c>
      <c r="N168" s="153" t="s">
        <v>42</v>
      </c>
      <c r="P168" s="154">
        <f>O168*H168</f>
        <v>0</v>
      </c>
      <c r="Q168" s="154">
        <v>0</v>
      </c>
      <c r="R168" s="154">
        <f>Q168*H168</f>
        <v>0</v>
      </c>
      <c r="S168" s="154">
        <v>0.16</v>
      </c>
      <c r="T168" s="155">
        <f>S168*H168</f>
        <v>3.048</v>
      </c>
      <c r="AR168" s="156" t="s">
        <v>351</v>
      </c>
      <c r="AT168" s="156" t="s">
        <v>347</v>
      </c>
      <c r="AU168" s="156" t="s">
        <v>98</v>
      </c>
      <c r="AY168" s="17" t="s">
        <v>345</v>
      </c>
      <c r="BE168" s="157">
        <f>IF(N168="základná",J168,0)</f>
        <v>0</v>
      </c>
      <c r="BF168" s="157">
        <f>IF(N168="znížená",J168,0)</f>
        <v>0</v>
      </c>
      <c r="BG168" s="157">
        <f>IF(N168="zákl. prenesená",J168,0)</f>
        <v>0</v>
      </c>
      <c r="BH168" s="157">
        <f>IF(N168="zníž. prenesená",J168,0)</f>
        <v>0</v>
      </c>
      <c r="BI168" s="157">
        <f>IF(N168="nulová",J168,0)</f>
        <v>0</v>
      </c>
      <c r="BJ168" s="17" t="s">
        <v>98</v>
      </c>
      <c r="BK168" s="158">
        <f>ROUND(I168*H168,3)</f>
        <v>0</v>
      </c>
      <c r="BL168" s="17" t="s">
        <v>351</v>
      </c>
      <c r="BM168" s="156" t="s">
        <v>368</v>
      </c>
    </row>
    <row r="169" spans="2:65" s="13" customFormat="1">
      <c r="B169" s="166"/>
      <c r="D169" s="160" t="s">
        <v>353</v>
      </c>
      <c r="E169" s="167" t="s">
        <v>1</v>
      </c>
      <c r="F169" s="168" t="s">
        <v>159</v>
      </c>
      <c r="H169" s="169">
        <v>19.05</v>
      </c>
      <c r="I169" s="170"/>
      <c r="L169" s="166"/>
      <c r="M169" s="171"/>
      <c r="T169" s="172"/>
      <c r="AT169" s="167" t="s">
        <v>353</v>
      </c>
      <c r="AU169" s="167" t="s">
        <v>98</v>
      </c>
      <c r="AV169" s="13" t="s">
        <v>98</v>
      </c>
      <c r="AW169" s="13" t="s">
        <v>30</v>
      </c>
      <c r="AX169" s="13" t="s">
        <v>84</v>
      </c>
      <c r="AY169" s="167" t="s">
        <v>345</v>
      </c>
    </row>
    <row r="170" spans="2:65" s="1" customFormat="1" ht="33" customHeight="1">
      <c r="B170" s="32"/>
      <c r="C170" s="145" t="s">
        <v>359</v>
      </c>
      <c r="D170" s="145" t="s">
        <v>347</v>
      </c>
      <c r="E170" s="146" t="s">
        <v>369</v>
      </c>
      <c r="F170" s="147" t="s">
        <v>370</v>
      </c>
      <c r="G170" s="148" t="s">
        <v>350</v>
      </c>
      <c r="H170" s="149">
        <v>54.95</v>
      </c>
      <c r="I170" s="150"/>
      <c r="J170" s="149">
        <f>ROUND(I170*H170,3)</f>
        <v>0</v>
      </c>
      <c r="K170" s="151"/>
      <c r="L170" s="32"/>
      <c r="M170" s="152" t="s">
        <v>1</v>
      </c>
      <c r="N170" s="153" t="s">
        <v>42</v>
      </c>
      <c r="P170" s="154">
        <f>O170*H170</f>
        <v>0</v>
      </c>
      <c r="Q170" s="154">
        <v>0</v>
      </c>
      <c r="R170" s="154">
        <f>Q170*H170</f>
        <v>0</v>
      </c>
      <c r="S170" s="154">
        <v>0.5</v>
      </c>
      <c r="T170" s="155">
        <f>S170*H170</f>
        <v>27.475000000000001</v>
      </c>
      <c r="AR170" s="156" t="s">
        <v>351</v>
      </c>
      <c r="AT170" s="156" t="s">
        <v>347</v>
      </c>
      <c r="AU170" s="156" t="s">
        <v>98</v>
      </c>
      <c r="AY170" s="17" t="s">
        <v>345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7" t="s">
        <v>98</v>
      </c>
      <c r="BK170" s="158">
        <f>ROUND(I170*H170,3)</f>
        <v>0</v>
      </c>
      <c r="BL170" s="17" t="s">
        <v>351</v>
      </c>
      <c r="BM170" s="156" t="s">
        <v>371</v>
      </c>
    </row>
    <row r="171" spans="2:65" s="13" customFormat="1">
      <c r="B171" s="166"/>
      <c r="D171" s="160" t="s">
        <v>353</v>
      </c>
      <c r="E171" s="167" t="s">
        <v>1</v>
      </c>
      <c r="F171" s="168" t="s">
        <v>161</v>
      </c>
      <c r="H171" s="169">
        <v>54.95</v>
      </c>
      <c r="I171" s="170"/>
      <c r="L171" s="166"/>
      <c r="M171" s="171"/>
      <c r="T171" s="172"/>
      <c r="AT171" s="167" t="s">
        <v>353</v>
      </c>
      <c r="AU171" s="167" t="s">
        <v>98</v>
      </c>
      <c r="AV171" s="13" t="s">
        <v>98</v>
      </c>
      <c r="AW171" s="13" t="s">
        <v>30</v>
      </c>
      <c r="AX171" s="13" t="s">
        <v>84</v>
      </c>
      <c r="AY171" s="167" t="s">
        <v>345</v>
      </c>
    </row>
    <row r="172" spans="2:65" s="1" customFormat="1" ht="24.2" customHeight="1">
      <c r="B172" s="32"/>
      <c r="C172" s="145" t="s">
        <v>351</v>
      </c>
      <c r="D172" s="145" t="s">
        <v>347</v>
      </c>
      <c r="E172" s="146" t="s">
        <v>372</v>
      </c>
      <c r="F172" s="147" t="s">
        <v>373</v>
      </c>
      <c r="G172" s="148" t="s">
        <v>374</v>
      </c>
      <c r="H172" s="149">
        <v>16.446999999999999</v>
      </c>
      <c r="I172" s="150"/>
      <c r="J172" s="149">
        <f>ROUND(I172*H172,3)</f>
        <v>0</v>
      </c>
      <c r="K172" s="151"/>
      <c r="L172" s="32"/>
      <c r="M172" s="152" t="s">
        <v>1</v>
      </c>
      <c r="N172" s="153" t="s">
        <v>42</v>
      </c>
      <c r="P172" s="154">
        <f>O172*H172</f>
        <v>0</v>
      </c>
      <c r="Q172" s="154">
        <v>0</v>
      </c>
      <c r="R172" s="154">
        <f>Q172*H172</f>
        <v>0</v>
      </c>
      <c r="S172" s="154">
        <v>0</v>
      </c>
      <c r="T172" s="155">
        <f>S172*H172</f>
        <v>0</v>
      </c>
      <c r="AR172" s="156" t="s">
        <v>351</v>
      </c>
      <c r="AT172" s="156" t="s">
        <v>347</v>
      </c>
      <c r="AU172" s="156" t="s">
        <v>98</v>
      </c>
      <c r="AY172" s="17" t="s">
        <v>345</v>
      </c>
      <c r="BE172" s="157">
        <f>IF(N172="základná",J172,0)</f>
        <v>0</v>
      </c>
      <c r="BF172" s="157">
        <f>IF(N172="znížená",J172,0)</f>
        <v>0</v>
      </c>
      <c r="BG172" s="157">
        <f>IF(N172="zákl. prenesená",J172,0)</f>
        <v>0</v>
      </c>
      <c r="BH172" s="157">
        <f>IF(N172="zníž. prenesená",J172,0)</f>
        <v>0</v>
      </c>
      <c r="BI172" s="157">
        <f>IF(N172="nulová",J172,0)</f>
        <v>0</v>
      </c>
      <c r="BJ172" s="17" t="s">
        <v>98</v>
      </c>
      <c r="BK172" s="158">
        <f>ROUND(I172*H172,3)</f>
        <v>0</v>
      </c>
      <c r="BL172" s="17" t="s">
        <v>351</v>
      </c>
      <c r="BM172" s="156" t="s">
        <v>375</v>
      </c>
    </row>
    <row r="173" spans="2:65" s="13" customFormat="1">
      <c r="B173" s="166"/>
      <c r="D173" s="160" t="s">
        <v>353</v>
      </c>
      <c r="E173" s="167" t="s">
        <v>1</v>
      </c>
      <c r="F173" s="168" t="s">
        <v>376</v>
      </c>
      <c r="H173" s="169">
        <v>2.0329999999999999</v>
      </c>
      <c r="I173" s="170"/>
      <c r="L173" s="166"/>
      <c r="M173" s="171"/>
      <c r="T173" s="172"/>
      <c r="AT173" s="167" t="s">
        <v>353</v>
      </c>
      <c r="AU173" s="167" t="s">
        <v>98</v>
      </c>
      <c r="AV173" s="13" t="s">
        <v>98</v>
      </c>
      <c r="AW173" s="13" t="s">
        <v>30</v>
      </c>
      <c r="AX173" s="13" t="s">
        <v>76</v>
      </c>
      <c r="AY173" s="167" t="s">
        <v>345</v>
      </c>
    </row>
    <row r="174" spans="2:65" s="13" customFormat="1">
      <c r="B174" s="166"/>
      <c r="D174" s="160" t="s">
        <v>353</v>
      </c>
      <c r="E174" s="167" t="s">
        <v>1</v>
      </c>
      <c r="F174" s="168" t="s">
        <v>377</v>
      </c>
      <c r="H174" s="169">
        <v>7.4390000000000001</v>
      </c>
      <c r="I174" s="170"/>
      <c r="L174" s="166"/>
      <c r="M174" s="171"/>
      <c r="T174" s="172"/>
      <c r="AT174" s="167" t="s">
        <v>353</v>
      </c>
      <c r="AU174" s="167" t="s">
        <v>98</v>
      </c>
      <c r="AV174" s="13" t="s">
        <v>98</v>
      </c>
      <c r="AW174" s="13" t="s">
        <v>30</v>
      </c>
      <c r="AX174" s="13" t="s">
        <v>76</v>
      </c>
      <c r="AY174" s="167" t="s">
        <v>345</v>
      </c>
    </row>
    <row r="175" spans="2:65" s="13" customFormat="1">
      <c r="B175" s="166"/>
      <c r="D175" s="160" t="s">
        <v>353</v>
      </c>
      <c r="E175" s="167" t="s">
        <v>1</v>
      </c>
      <c r="F175" s="168" t="s">
        <v>378</v>
      </c>
      <c r="H175" s="169">
        <v>1.8</v>
      </c>
      <c r="I175" s="170"/>
      <c r="L175" s="166"/>
      <c r="M175" s="171"/>
      <c r="T175" s="172"/>
      <c r="AT175" s="167" t="s">
        <v>353</v>
      </c>
      <c r="AU175" s="167" t="s">
        <v>98</v>
      </c>
      <c r="AV175" s="13" t="s">
        <v>98</v>
      </c>
      <c r="AW175" s="13" t="s">
        <v>30</v>
      </c>
      <c r="AX175" s="13" t="s">
        <v>76</v>
      </c>
      <c r="AY175" s="167" t="s">
        <v>345</v>
      </c>
    </row>
    <row r="176" spans="2:65" s="13" customFormat="1">
      <c r="B176" s="166"/>
      <c r="D176" s="160" t="s">
        <v>353</v>
      </c>
      <c r="E176" s="167" t="s">
        <v>1</v>
      </c>
      <c r="F176" s="168" t="s">
        <v>379</v>
      </c>
      <c r="H176" s="169">
        <v>5.1749999999999998</v>
      </c>
      <c r="I176" s="170"/>
      <c r="L176" s="166"/>
      <c r="M176" s="171"/>
      <c r="T176" s="172"/>
      <c r="AT176" s="167" t="s">
        <v>353</v>
      </c>
      <c r="AU176" s="167" t="s">
        <v>98</v>
      </c>
      <c r="AV176" s="13" t="s">
        <v>98</v>
      </c>
      <c r="AW176" s="13" t="s">
        <v>30</v>
      </c>
      <c r="AX176" s="13" t="s">
        <v>76</v>
      </c>
      <c r="AY176" s="167" t="s">
        <v>345</v>
      </c>
    </row>
    <row r="177" spans="2:65" s="15" customFormat="1">
      <c r="B177" s="180"/>
      <c r="D177" s="160" t="s">
        <v>353</v>
      </c>
      <c r="E177" s="181" t="s">
        <v>270</v>
      </c>
      <c r="F177" s="182" t="s">
        <v>365</v>
      </c>
      <c r="H177" s="183">
        <v>16.446999999999999</v>
      </c>
      <c r="I177" s="184"/>
      <c r="L177" s="180"/>
      <c r="M177" s="185"/>
      <c r="T177" s="186"/>
      <c r="AT177" s="181" t="s">
        <v>353</v>
      </c>
      <c r="AU177" s="181" t="s">
        <v>98</v>
      </c>
      <c r="AV177" s="15" t="s">
        <v>351</v>
      </c>
      <c r="AW177" s="15" t="s">
        <v>30</v>
      </c>
      <c r="AX177" s="15" t="s">
        <v>84</v>
      </c>
      <c r="AY177" s="181" t="s">
        <v>345</v>
      </c>
    </row>
    <row r="178" spans="2:65" s="1" customFormat="1" ht="24.2" customHeight="1">
      <c r="B178" s="32"/>
      <c r="C178" s="145" t="s">
        <v>380</v>
      </c>
      <c r="D178" s="145" t="s">
        <v>347</v>
      </c>
      <c r="E178" s="146" t="s">
        <v>381</v>
      </c>
      <c r="F178" s="147" t="s">
        <v>382</v>
      </c>
      <c r="G178" s="148" t="s">
        <v>374</v>
      </c>
      <c r="H178" s="149">
        <v>11.672000000000001</v>
      </c>
      <c r="I178" s="150"/>
      <c r="J178" s="149">
        <f>ROUND(I178*H178,3)</f>
        <v>0</v>
      </c>
      <c r="K178" s="151"/>
      <c r="L178" s="32"/>
      <c r="M178" s="152" t="s">
        <v>1</v>
      </c>
      <c r="N178" s="153" t="s">
        <v>42</v>
      </c>
      <c r="P178" s="154">
        <f>O178*H178</f>
        <v>0</v>
      </c>
      <c r="Q178" s="154">
        <v>0</v>
      </c>
      <c r="R178" s="154">
        <f>Q178*H178</f>
        <v>0</v>
      </c>
      <c r="S178" s="154">
        <v>0</v>
      </c>
      <c r="T178" s="155">
        <f>S178*H178</f>
        <v>0</v>
      </c>
      <c r="AR178" s="156" t="s">
        <v>351</v>
      </c>
      <c r="AT178" s="156" t="s">
        <v>347</v>
      </c>
      <c r="AU178" s="156" t="s">
        <v>98</v>
      </c>
      <c r="AY178" s="17" t="s">
        <v>345</v>
      </c>
      <c r="BE178" s="157">
        <f>IF(N178="základná",J178,0)</f>
        <v>0</v>
      </c>
      <c r="BF178" s="157">
        <f>IF(N178="znížená",J178,0)</f>
        <v>0</v>
      </c>
      <c r="BG178" s="157">
        <f>IF(N178="zákl. prenesená",J178,0)</f>
        <v>0</v>
      </c>
      <c r="BH178" s="157">
        <f>IF(N178="zníž. prenesená",J178,0)</f>
        <v>0</v>
      </c>
      <c r="BI178" s="157">
        <f>IF(N178="nulová",J178,0)</f>
        <v>0</v>
      </c>
      <c r="BJ178" s="17" t="s">
        <v>98</v>
      </c>
      <c r="BK178" s="158">
        <f>ROUND(I178*H178,3)</f>
        <v>0</v>
      </c>
      <c r="BL178" s="17" t="s">
        <v>351</v>
      </c>
      <c r="BM178" s="156" t="s">
        <v>383</v>
      </c>
    </row>
    <row r="179" spans="2:65" s="12" customFormat="1">
      <c r="B179" s="159"/>
      <c r="D179" s="160" t="s">
        <v>353</v>
      </c>
      <c r="E179" s="161" t="s">
        <v>1</v>
      </c>
      <c r="F179" s="162" t="s">
        <v>384</v>
      </c>
      <c r="H179" s="161" t="s">
        <v>1</v>
      </c>
      <c r="I179" s="163"/>
      <c r="L179" s="159"/>
      <c r="M179" s="164"/>
      <c r="T179" s="165"/>
      <c r="AT179" s="161" t="s">
        <v>353</v>
      </c>
      <c r="AU179" s="161" t="s">
        <v>98</v>
      </c>
      <c r="AV179" s="12" t="s">
        <v>84</v>
      </c>
      <c r="AW179" s="12" t="s">
        <v>30</v>
      </c>
      <c r="AX179" s="12" t="s">
        <v>76</v>
      </c>
      <c r="AY179" s="161" t="s">
        <v>345</v>
      </c>
    </row>
    <row r="180" spans="2:65" s="12" customFormat="1">
      <c r="B180" s="159"/>
      <c r="D180" s="160" t="s">
        <v>353</v>
      </c>
      <c r="E180" s="161" t="s">
        <v>1</v>
      </c>
      <c r="F180" s="162" t="s">
        <v>385</v>
      </c>
      <c r="H180" s="161" t="s">
        <v>1</v>
      </c>
      <c r="I180" s="163"/>
      <c r="L180" s="159"/>
      <c r="M180" s="164"/>
      <c r="T180" s="165"/>
      <c r="AT180" s="161" t="s">
        <v>353</v>
      </c>
      <c r="AU180" s="161" t="s">
        <v>98</v>
      </c>
      <c r="AV180" s="12" t="s">
        <v>84</v>
      </c>
      <c r="AW180" s="12" t="s">
        <v>30</v>
      </c>
      <c r="AX180" s="12" t="s">
        <v>76</v>
      </c>
      <c r="AY180" s="161" t="s">
        <v>345</v>
      </c>
    </row>
    <row r="181" spans="2:65" s="13" customFormat="1">
      <c r="B181" s="166"/>
      <c r="D181" s="160" t="s">
        <v>353</v>
      </c>
      <c r="E181" s="167" t="s">
        <v>1</v>
      </c>
      <c r="F181" s="168" t="s">
        <v>386</v>
      </c>
      <c r="H181" s="169">
        <v>10.276999999999999</v>
      </c>
      <c r="I181" s="170"/>
      <c r="L181" s="166"/>
      <c r="M181" s="171"/>
      <c r="T181" s="172"/>
      <c r="AT181" s="167" t="s">
        <v>353</v>
      </c>
      <c r="AU181" s="167" t="s">
        <v>98</v>
      </c>
      <c r="AV181" s="13" t="s">
        <v>98</v>
      </c>
      <c r="AW181" s="13" t="s">
        <v>30</v>
      </c>
      <c r="AX181" s="13" t="s">
        <v>76</v>
      </c>
      <c r="AY181" s="167" t="s">
        <v>345</v>
      </c>
    </row>
    <row r="182" spans="2:65" s="13" customFormat="1">
      <c r="B182" s="166"/>
      <c r="D182" s="160" t="s">
        <v>353</v>
      </c>
      <c r="E182" s="167" t="s">
        <v>1</v>
      </c>
      <c r="F182" s="168" t="s">
        <v>387</v>
      </c>
      <c r="H182" s="169">
        <v>1.395</v>
      </c>
      <c r="I182" s="170"/>
      <c r="L182" s="166"/>
      <c r="M182" s="171"/>
      <c r="T182" s="172"/>
      <c r="AT182" s="167" t="s">
        <v>353</v>
      </c>
      <c r="AU182" s="167" t="s">
        <v>98</v>
      </c>
      <c r="AV182" s="13" t="s">
        <v>98</v>
      </c>
      <c r="AW182" s="13" t="s">
        <v>30</v>
      </c>
      <c r="AX182" s="13" t="s">
        <v>76</v>
      </c>
      <c r="AY182" s="167" t="s">
        <v>345</v>
      </c>
    </row>
    <row r="183" spans="2:65" s="15" customFormat="1">
      <c r="B183" s="180"/>
      <c r="D183" s="160" t="s">
        <v>353</v>
      </c>
      <c r="E183" s="181" t="s">
        <v>130</v>
      </c>
      <c r="F183" s="182" t="s">
        <v>365</v>
      </c>
      <c r="H183" s="183">
        <v>11.672000000000001</v>
      </c>
      <c r="I183" s="184"/>
      <c r="L183" s="180"/>
      <c r="M183" s="185"/>
      <c r="T183" s="186"/>
      <c r="AT183" s="181" t="s">
        <v>353</v>
      </c>
      <c r="AU183" s="181" t="s">
        <v>98</v>
      </c>
      <c r="AV183" s="15" t="s">
        <v>351</v>
      </c>
      <c r="AW183" s="15" t="s">
        <v>30</v>
      </c>
      <c r="AX183" s="15" t="s">
        <v>84</v>
      </c>
      <c r="AY183" s="181" t="s">
        <v>345</v>
      </c>
    </row>
    <row r="184" spans="2:65" s="1" customFormat="1" ht="21.75" customHeight="1">
      <c r="B184" s="32"/>
      <c r="C184" s="145" t="s">
        <v>388</v>
      </c>
      <c r="D184" s="145" t="s">
        <v>347</v>
      </c>
      <c r="E184" s="146" t="s">
        <v>389</v>
      </c>
      <c r="F184" s="147" t="s">
        <v>390</v>
      </c>
      <c r="G184" s="148" t="s">
        <v>374</v>
      </c>
      <c r="H184" s="149">
        <v>64.69</v>
      </c>
      <c r="I184" s="150"/>
      <c r="J184" s="149">
        <f>ROUND(I184*H184,3)</f>
        <v>0</v>
      </c>
      <c r="K184" s="151"/>
      <c r="L184" s="32"/>
      <c r="M184" s="152" t="s">
        <v>1</v>
      </c>
      <c r="N184" s="153" t="s">
        <v>42</v>
      </c>
      <c r="P184" s="154">
        <f>O184*H184</f>
        <v>0</v>
      </c>
      <c r="Q184" s="154">
        <v>0</v>
      </c>
      <c r="R184" s="154">
        <f>Q184*H184</f>
        <v>0</v>
      </c>
      <c r="S184" s="154">
        <v>0</v>
      </c>
      <c r="T184" s="155">
        <f>S184*H184</f>
        <v>0</v>
      </c>
      <c r="AR184" s="156" t="s">
        <v>351</v>
      </c>
      <c r="AT184" s="156" t="s">
        <v>347</v>
      </c>
      <c r="AU184" s="156" t="s">
        <v>98</v>
      </c>
      <c r="AY184" s="17" t="s">
        <v>345</v>
      </c>
      <c r="BE184" s="157">
        <f>IF(N184="základná",J184,0)</f>
        <v>0</v>
      </c>
      <c r="BF184" s="157">
        <f>IF(N184="znížená",J184,0)</f>
        <v>0</v>
      </c>
      <c r="BG184" s="157">
        <f>IF(N184="zákl. prenesená",J184,0)</f>
        <v>0</v>
      </c>
      <c r="BH184" s="157">
        <f>IF(N184="zníž. prenesená",J184,0)</f>
        <v>0</v>
      </c>
      <c r="BI184" s="157">
        <f>IF(N184="nulová",J184,0)</f>
        <v>0</v>
      </c>
      <c r="BJ184" s="17" t="s">
        <v>98</v>
      </c>
      <c r="BK184" s="158">
        <f>ROUND(I184*H184,3)</f>
        <v>0</v>
      </c>
      <c r="BL184" s="17" t="s">
        <v>351</v>
      </c>
      <c r="BM184" s="156" t="s">
        <v>391</v>
      </c>
    </row>
    <row r="185" spans="2:65" s="12" customFormat="1">
      <c r="B185" s="159"/>
      <c r="D185" s="160" t="s">
        <v>353</v>
      </c>
      <c r="E185" s="161" t="s">
        <v>1</v>
      </c>
      <c r="F185" s="162" t="s">
        <v>392</v>
      </c>
      <c r="H185" s="161" t="s">
        <v>1</v>
      </c>
      <c r="I185" s="163"/>
      <c r="L185" s="159"/>
      <c r="M185" s="164"/>
      <c r="T185" s="165"/>
      <c r="AT185" s="161" t="s">
        <v>353</v>
      </c>
      <c r="AU185" s="161" t="s">
        <v>98</v>
      </c>
      <c r="AV185" s="12" t="s">
        <v>84</v>
      </c>
      <c r="AW185" s="12" t="s">
        <v>30</v>
      </c>
      <c r="AX185" s="12" t="s">
        <v>76</v>
      </c>
      <c r="AY185" s="161" t="s">
        <v>345</v>
      </c>
    </row>
    <row r="186" spans="2:65" s="12" customFormat="1">
      <c r="B186" s="159"/>
      <c r="D186" s="160" t="s">
        <v>353</v>
      </c>
      <c r="E186" s="161" t="s">
        <v>1</v>
      </c>
      <c r="F186" s="162" t="s">
        <v>361</v>
      </c>
      <c r="H186" s="161" t="s">
        <v>1</v>
      </c>
      <c r="I186" s="163"/>
      <c r="L186" s="159"/>
      <c r="M186" s="164"/>
      <c r="T186" s="165"/>
      <c r="AT186" s="161" t="s">
        <v>353</v>
      </c>
      <c r="AU186" s="161" t="s">
        <v>98</v>
      </c>
      <c r="AV186" s="12" t="s">
        <v>84</v>
      </c>
      <c r="AW186" s="12" t="s">
        <v>30</v>
      </c>
      <c r="AX186" s="12" t="s">
        <v>76</v>
      </c>
      <c r="AY186" s="161" t="s">
        <v>345</v>
      </c>
    </row>
    <row r="187" spans="2:65" s="13" customFormat="1">
      <c r="B187" s="166"/>
      <c r="D187" s="160" t="s">
        <v>353</v>
      </c>
      <c r="E187" s="167" t="s">
        <v>1</v>
      </c>
      <c r="F187" s="168" t="s">
        <v>393</v>
      </c>
      <c r="H187" s="169">
        <v>0.97499999999999998</v>
      </c>
      <c r="I187" s="170"/>
      <c r="L187" s="166"/>
      <c r="M187" s="171"/>
      <c r="T187" s="172"/>
      <c r="AT187" s="167" t="s">
        <v>353</v>
      </c>
      <c r="AU187" s="167" t="s">
        <v>98</v>
      </c>
      <c r="AV187" s="13" t="s">
        <v>98</v>
      </c>
      <c r="AW187" s="13" t="s">
        <v>30</v>
      </c>
      <c r="AX187" s="13" t="s">
        <v>76</v>
      </c>
      <c r="AY187" s="167" t="s">
        <v>345</v>
      </c>
    </row>
    <row r="188" spans="2:65" s="13" customFormat="1">
      <c r="B188" s="166"/>
      <c r="D188" s="160" t="s">
        <v>353</v>
      </c>
      <c r="E188" s="167" t="s">
        <v>1</v>
      </c>
      <c r="F188" s="168" t="s">
        <v>394</v>
      </c>
      <c r="H188" s="169">
        <v>14.404</v>
      </c>
      <c r="I188" s="170"/>
      <c r="L188" s="166"/>
      <c r="M188" s="171"/>
      <c r="T188" s="172"/>
      <c r="AT188" s="167" t="s">
        <v>353</v>
      </c>
      <c r="AU188" s="167" t="s">
        <v>98</v>
      </c>
      <c r="AV188" s="13" t="s">
        <v>98</v>
      </c>
      <c r="AW188" s="13" t="s">
        <v>30</v>
      </c>
      <c r="AX188" s="13" t="s">
        <v>76</v>
      </c>
      <c r="AY188" s="167" t="s">
        <v>345</v>
      </c>
    </row>
    <row r="189" spans="2:65" s="13" customFormat="1">
      <c r="B189" s="166"/>
      <c r="D189" s="160" t="s">
        <v>353</v>
      </c>
      <c r="E189" s="167" t="s">
        <v>1</v>
      </c>
      <c r="F189" s="168" t="s">
        <v>395</v>
      </c>
      <c r="H189" s="169">
        <v>12.552</v>
      </c>
      <c r="I189" s="170"/>
      <c r="L189" s="166"/>
      <c r="M189" s="171"/>
      <c r="T189" s="172"/>
      <c r="AT189" s="167" t="s">
        <v>353</v>
      </c>
      <c r="AU189" s="167" t="s">
        <v>98</v>
      </c>
      <c r="AV189" s="13" t="s">
        <v>98</v>
      </c>
      <c r="AW189" s="13" t="s">
        <v>30</v>
      </c>
      <c r="AX189" s="13" t="s">
        <v>76</v>
      </c>
      <c r="AY189" s="167" t="s">
        <v>345</v>
      </c>
    </row>
    <row r="190" spans="2:65" s="12" customFormat="1">
      <c r="B190" s="159"/>
      <c r="D190" s="160" t="s">
        <v>353</v>
      </c>
      <c r="E190" s="161" t="s">
        <v>1</v>
      </c>
      <c r="F190" s="162" t="s">
        <v>363</v>
      </c>
      <c r="H190" s="161" t="s">
        <v>1</v>
      </c>
      <c r="I190" s="163"/>
      <c r="L190" s="159"/>
      <c r="M190" s="164"/>
      <c r="T190" s="165"/>
      <c r="AT190" s="161" t="s">
        <v>353</v>
      </c>
      <c r="AU190" s="161" t="s">
        <v>98</v>
      </c>
      <c r="AV190" s="12" t="s">
        <v>84</v>
      </c>
      <c r="AW190" s="12" t="s">
        <v>30</v>
      </c>
      <c r="AX190" s="12" t="s">
        <v>76</v>
      </c>
      <c r="AY190" s="161" t="s">
        <v>345</v>
      </c>
    </row>
    <row r="191" spans="2:65" s="13" customFormat="1">
      <c r="B191" s="166"/>
      <c r="D191" s="160" t="s">
        <v>353</v>
      </c>
      <c r="E191" s="167" t="s">
        <v>1</v>
      </c>
      <c r="F191" s="168" t="s">
        <v>396</v>
      </c>
      <c r="H191" s="169">
        <v>25.004999999999999</v>
      </c>
      <c r="I191" s="170"/>
      <c r="L191" s="166"/>
      <c r="M191" s="171"/>
      <c r="T191" s="172"/>
      <c r="AT191" s="167" t="s">
        <v>353</v>
      </c>
      <c r="AU191" s="167" t="s">
        <v>98</v>
      </c>
      <c r="AV191" s="13" t="s">
        <v>98</v>
      </c>
      <c r="AW191" s="13" t="s">
        <v>30</v>
      </c>
      <c r="AX191" s="13" t="s">
        <v>76</v>
      </c>
      <c r="AY191" s="167" t="s">
        <v>345</v>
      </c>
    </row>
    <row r="192" spans="2:65" s="13" customFormat="1">
      <c r="B192" s="166"/>
      <c r="D192" s="160" t="s">
        <v>353</v>
      </c>
      <c r="E192" s="167" t="s">
        <v>1</v>
      </c>
      <c r="F192" s="168" t="s">
        <v>397</v>
      </c>
      <c r="H192" s="169">
        <v>11.754</v>
      </c>
      <c r="I192" s="170"/>
      <c r="L192" s="166"/>
      <c r="M192" s="171"/>
      <c r="T192" s="172"/>
      <c r="AT192" s="167" t="s">
        <v>353</v>
      </c>
      <c r="AU192" s="167" t="s">
        <v>98</v>
      </c>
      <c r="AV192" s="13" t="s">
        <v>98</v>
      </c>
      <c r="AW192" s="13" t="s">
        <v>30</v>
      </c>
      <c r="AX192" s="13" t="s">
        <v>76</v>
      </c>
      <c r="AY192" s="167" t="s">
        <v>345</v>
      </c>
    </row>
    <row r="193" spans="2:65" s="15" customFormat="1">
      <c r="B193" s="180"/>
      <c r="D193" s="160" t="s">
        <v>353</v>
      </c>
      <c r="E193" s="181" t="s">
        <v>137</v>
      </c>
      <c r="F193" s="182" t="s">
        <v>365</v>
      </c>
      <c r="H193" s="183">
        <v>64.69</v>
      </c>
      <c r="I193" s="184"/>
      <c r="L193" s="180"/>
      <c r="M193" s="185"/>
      <c r="T193" s="186"/>
      <c r="AT193" s="181" t="s">
        <v>353</v>
      </c>
      <c r="AU193" s="181" t="s">
        <v>98</v>
      </c>
      <c r="AV193" s="15" t="s">
        <v>351</v>
      </c>
      <c r="AW193" s="15" t="s">
        <v>30</v>
      </c>
      <c r="AX193" s="15" t="s">
        <v>84</v>
      </c>
      <c r="AY193" s="181" t="s">
        <v>345</v>
      </c>
    </row>
    <row r="194" spans="2:65" s="1" customFormat="1" ht="21.75" customHeight="1">
      <c r="B194" s="32"/>
      <c r="C194" s="145" t="s">
        <v>398</v>
      </c>
      <c r="D194" s="145" t="s">
        <v>347</v>
      </c>
      <c r="E194" s="146" t="s">
        <v>399</v>
      </c>
      <c r="F194" s="147" t="s">
        <v>400</v>
      </c>
      <c r="G194" s="148" t="s">
        <v>374</v>
      </c>
      <c r="H194" s="149">
        <v>7.8179999999999996</v>
      </c>
      <c r="I194" s="150"/>
      <c r="J194" s="149">
        <f>ROUND(I194*H194,3)</f>
        <v>0</v>
      </c>
      <c r="K194" s="151"/>
      <c r="L194" s="32"/>
      <c r="M194" s="152" t="s">
        <v>1</v>
      </c>
      <c r="N194" s="153" t="s">
        <v>42</v>
      </c>
      <c r="P194" s="154">
        <f>O194*H194</f>
        <v>0</v>
      </c>
      <c r="Q194" s="154">
        <v>0</v>
      </c>
      <c r="R194" s="154">
        <f>Q194*H194</f>
        <v>0</v>
      </c>
      <c r="S194" s="154">
        <v>0</v>
      </c>
      <c r="T194" s="155">
        <f>S194*H194</f>
        <v>0</v>
      </c>
      <c r="AR194" s="156" t="s">
        <v>351</v>
      </c>
      <c r="AT194" s="156" t="s">
        <v>347</v>
      </c>
      <c r="AU194" s="156" t="s">
        <v>98</v>
      </c>
      <c r="AY194" s="17" t="s">
        <v>345</v>
      </c>
      <c r="BE194" s="157">
        <f>IF(N194="základná",J194,0)</f>
        <v>0</v>
      </c>
      <c r="BF194" s="157">
        <f>IF(N194="znížená",J194,0)</f>
        <v>0</v>
      </c>
      <c r="BG194" s="157">
        <f>IF(N194="zákl. prenesená",J194,0)</f>
        <v>0</v>
      </c>
      <c r="BH194" s="157">
        <f>IF(N194="zníž. prenesená",J194,0)</f>
        <v>0</v>
      </c>
      <c r="BI194" s="157">
        <f>IF(N194="nulová",J194,0)</f>
        <v>0</v>
      </c>
      <c r="BJ194" s="17" t="s">
        <v>98</v>
      </c>
      <c r="BK194" s="158">
        <f>ROUND(I194*H194,3)</f>
        <v>0</v>
      </c>
      <c r="BL194" s="17" t="s">
        <v>351</v>
      </c>
      <c r="BM194" s="156" t="s">
        <v>401</v>
      </c>
    </row>
    <row r="195" spans="2:65" s="12" customFormat="1">
      <c r="B195" s="159"/>
      <c r="D195" s="160" t="s">
        <v>353</v>
      </c>
      <c r="E195" s="161" t="s">
        <v>1</v>
      </c>
      <c r="F195" s="162" t="s">
        <v>402</v>
      </c>
      <c r="H195" s="161" t="s">
        <v>1</v>
      </c>
      <c r="I195" s="163"/>
      <c r="L195" s="159"/>
      <c r="M195" s="164"/>
      <c r="T195" s="165"/>
      <c r="AT195" s="161" t="s">
        <v>353</v>
      </c>
      <c r="AU195" s="161" t="s">
        <v>98</v>
      </c>
      <c r="AV195" s="12" t="s">
        <v>84</v>
      </c>
      <c r="AW195" s="12" t="s">
        <v>30</v>
      </c>
      <c r="AX195" s="12" t="s">
        <v>76</v>
      </c>
      <c r="AY195" s="161" t="s">
        <v>345</v>
      </c>
    </row>
    <row r="196" spans="2:65" s="13" customFormat="1">
      <c r="B196" s="166"/>
      <c r="D196" s="160" t="s">
        <v>353</v>
      </c>
      <c r="E196" s="167" t="s">
        <v>1</v>
      </c>
      <c r="F196" s="168" t="s">
        <v>403</v>
      </c>
      <c r="H196" s="169">
        <v>3.8250000000000002</v>
      </c>
      <c r="I196" s="170"/>
      <c r="L196" s="166"/>
      <c r="M196" s="171"/>
      <c r="T196" s="172"/>
      <c r="AT196" s="167" t="s">
        <v>353</v>
      </c>
      <c r="AU196" s="167" t="s">
        <v>98</v>
      </c>
      <c r="AV196" s="13" t="s">
        <v>98</v>
      </c>
      <c r="AW196" s="13" t="s">
        <v>30</v>
      </c>
      <c r="AX196" s="13" t="s">
        <v>76</v>
      </c>
      <c r="AY196" s="167" t="s">
        <v>345</v>
      </c>
    </row>
    <row r="197" spans="2:65" s="13" customFormat="1">
      <c r="B197" s="166"/>
      <c r="D197" s="160" t="s">
        <v>353</v>
      </c>
      <c r="E197" s="167" t="s">
        <v>1</v>
      </c>
      <c r="F197" s="168" t="s">
        <v>404</v>
      </c>
      <c r="H197" s="169">
        <v>2.8530000000000002</v>
      </c>
      <c r="I197" s="170"/>
      <c r="L197" s="166"/>
      <c r="M197" s="171"/>
      <c r="T197" s="172"/>
      <c r="AT197" s="167" t="s">
        <v>353</v>
      </c>
      <c r="AU197" s="167" t="s">
        <v>98</v>
      </c>
      <c r="AV197" s="13" t="s">
        <v>98</v>
      </c>
      <c r="AW197" s="13" t="s">
        <v>30</v>
      </c>
      <c r="AX197" s="13" t="s">
        <v>76</v>
      </c>
      <c r="AY197" s="167" t="s">
        <v>345</v>
      </c>
    </row>
    <row r="198" spans="2:65" s="12" customFormat="1">
      <c r="B198" s="159"/>
      <c r="D198" s="160" t="s">
        <v>353</v>
      </c>
      <c r="E198" s="161" t="s">
        <v>1</v>
      </c>
      <c r="F198" s="162" t="s">
        <v>405</v>
      </c>
      <c r="H198" s="161" t="s">
        <v>1</v>
      </c>
      <c r="I198" s="163"/>
      <c r="L198" s="159"/>
      <c r="M198" s="164"/>
      <c r="T198" s="165"/>
      <c r="AT198" s="161" t="s">
        <v>353</v>
      </c>
      <c r="AU198" s="161" t="s">
        <v>98</v>
      </c>
      <c r="AV198" s="12" t="s">
        <v>84</v>
      </c>
      <c r="AW198" s="12" t="s">
        <v>30</v>
      </c>
      <c r="AX198" s="12" t="s">
        <v>76</v>
      </c>
      <c r="AY198" s="161" t="s">
        <v>345</v>
      </c>
    </row>
    <row r="199" spans="2:65" s="13" customFormat="1">
      <c r="B199" s="166"/>
      <c r="D199" s="160" t="s">
        <v>353</v>
      </c>
      <c r="E199" s="167" t="s">
        <v>1</v>
      </c>
      <c r="F199" s="168" t="s">
        <v>406</v>
      </c>
      <c r="H199" s="169">
        <v>1.1399999999999999</v>
      </c>
      <c r="I199" s="170"/>
      <c r="L199" s="166"/>
      <c r="M199" s="171"/>
      <c r="T199" s="172"/>
      <c r="AT199" s="167" t="s">
        <v>353</v>
      </c>
      <c r="AU199" s="167" t="s">
        <v>98</v>
      </c>
      <c r="AV199" s="13" t="s">
        <v>98</v>
      </c>
      <c r="AW199" s="13" t="s">
        <v>30</v>
      </c>
      <c r="AX199" s="13" t="s">
        <v>76</v>
      </c>
      <c r="AY199" s="167" t="s">
        <v>345</v>
      </c>
    </row>
    <row r="200" spans="2:65" s="15" customFormat="1">
      <c r="B200" s="180"/>
      <c r="D200" s="160" t="s">
        <v>353</v>
      </c>
      <c r="E200" s="181" t="s">
        <v>214</v>
      </c>
      <c r="F200" s="182" t="s">
        <v>365</v>
      </c>
      <c r="H200" s="183">
        <v>7.8179999999999996</v>
      </c>
      <c r="I200" s="184"/>
      <c r="L200" s="180"/>
      <c r="M200" s="185"/>
      <c r="T200" s="186"/>
      <c r="AT200" s="181" t="s">
        <v>353</v>
      </c>
      <c r="AU200" s="181" t="s">
        <v>98</v>
      </c>
      <c r="AV200" s="15" t="s">
        <v>351</v>
      </c>
      <c r="AW200" s="15" t="s">
        <v>30</v>
      </c>
      <c r="AX200" s="15" t="s">
        <v>84</v>
      </c>
      <c r="AY200" s="181" t="s">
        <v>345</v>
      </c>
    </row>
    <row r="201" spans="2:65" s="1" customFormat="1" ht="33" customHeight="1">
      <c r="B201" s="32"/>
      <c r="C201" s="145" t="s">
        <v>407</v>
      </c>
      <c r="D201" s="145" t="s">
        <v>347</v>
      </c>
      <c r="E201" s="146" t="s">
        <v>408</v>
      </c>
      <c r="F201" s="147" t="s">
        <v>409</v>
      </c>
      <c r="G201" s="148" t="s">
        <v>374</v>
      </c>
      <c r="H201" s="149">
        <v>5.8109999999999999</v>
      </c>
      <c r="I201" s="150"/>
      <c r="J201" s="149">
        <f>ROUND(I201*H201,3)</f>
        <v>0</v>
      </c>
      <c r="K201" s="151"/>
      <c r="L201" s="32"/>
      <c r="M201" s="152" t="s">
        <v>1</v>
      </c>
      <c r="N201" s="153" t="s">
        <v>42</v>
      </c>
      <c r="P201" s="154">
        <f>O201*H201</f>
        <v>0</v>
      </c>
      <c r="Q201" s="154">
        <v>0</v>
      </c>
      <c r="R201" s="154">
        <f>Q201*H201</f>
        <v>0</v>
      </c>
      <c r="S201" s="154">
        <v>0</v>
      </c>
      <c r="T201" s="155">
        <f>S201*H201</f>
        <v>0</v>
      </c>
      <c r="AR201" s="156" t="s">
        <v>351</v>
      </c>
      <c r="AT201" s="156" t="s">
        <v>347</v>
      </c>
      <c r="AU201" s="156" t="s">
        <v>98</v>
      </c>
      <c r="AY201" s="17" t="s">
        <v>345</v>
      </c>
      <c r="BE201" s="157">
        <f>IF(N201="základná",J201,0)</f>
        <v>0</v>
      </c>
      <c r="BF201" s="157">
        <f>IF(N201="znížená",J201,0)</f>
        <v>0</v>
      </c>
      <c r="BG201" s="157">
        <f>IF(N201="zákl. prenesená",J201,0)</f>
        <v>0</v>
      </c>
      <c r="BH201" s="157">
        <f>IF(N201="zníž. prenesená",J201,0)</f>
        <v>0</v>
      </c>
      <c r="BI201" s="157">
        <f>IF(N201="nulová",J201,0)</f>
        <v>0</v>
      </c>
      <c r="BJ201" s="17" t="s">
        <v>98</v>
      </c>
      <c r="BK201" s="158">
        <f>ROUND(I201*H201,3)</f>
        <v>0</v>
      </c>
      <c r="BL201" s="17" t="s">
        <v>351</v>
      </c>
      <c r="BM201" s="156" t="s">
        <v>410</v>
      </c>
    </row>
    <row r="202" spans="2:65" s="12" customFormat="1">
      <c r="B202" s="159"/>
      <c r="D202" s="160" t="s">
        <v>353</v>
      </c>
      <c r="E202" s="161" t="s">
        <v>1</v>
      </c>
      <c r="F202" s="162" t="s">
        <v>411</v>
      </c>
      <c r="H202" s="161" t="s">
        <v>1</v>
      </c>
      <c r="I202" s="163"/>
      <c r="L202" s="159"/>
      <c r="M202" s="164"/>
      <c r="T202" s="165"/>
      <c r="AT202" s="161" t="s">
        <v>353</v>
      </c>
      <c r="AU202" s="161" t="s">
        <v>98</v>
      </c>
      <c r="AV202" s="12" t="s">
        <v>84</v>
      </c>
      <c r="AW202" s="12" t="s">
        <v>30</v>
      </c>
      <c r="AX202" s="12" t="s">
        <v>76</v>
      </c>
      <c r="AY202" s="161" t="s">
        <v>345</v>
      </c>
    </row>
    <row r="203" spans="2:65" s="13" customFormat="1">
      <c r="B203" s="166"/>
      <c r="D203" s="160" t="s">
        <v>353</v>
      </c>
      <c r="E203" s="167" t="s">
        <v>1</v>
      </c>
      <c r="F203" s="168" t="s">
        <v>412</v>
      </c>
      <c r="H203" s="169">
        <v>1.8720000000000001</v>
      </c>
      <c r="I203" s="170"/>
      <c r="L203" s="166"/>
      <c r="M203" s="171"/>
      <c r="T203" s="172"/>
      <c r="AT203" s="167" t="s">
        <v>353</v>
      </c>
      <c r="AU203" s="167" t="s">
        <v>98</v>
      </c>
      <c r="AV203" s="13" t="s">
        <v>98</v>
      </c>
      <c r="AW203" s="13" t="s">
        <v>30</v>
      </c>
      <c r="AX203" s="13" t="s">
        <v>76</v>
      </c>
      <c r="AY203" s="167" t="s">
        <v>345</v>
      </c>
    </row>
    <row r="204" spans="2:65" s="13" customFormat="1">
      <c r="B204" s="166"/>
      <c r="D204" s="160" t="s">
        <v>353</v>
      </c>
      <c r="E204" s="167" t="s">
        <v>1</v>
      </c>
      <c r="F204" s="168" t="s">
        <v>413</v>
      </c>
      <c r="H204" s="169">
        <v>1.944</v>
      </c>
      <c r="I204" s="170"/>
      <c r="L204" s="166"/>
      <c r="M204" s="171"/>
      <c r="T204" s="172"/>
      <c r="AT204" s="167" t="s">
        <v>353</v>
      </c>
      <c r="AU204" s="167" t="s">
        <v>98</v>
      </c>
      <c r="AV204" s="13" t="s">
        <v>98</v>
      </c>
      <c r="AW204" s="13" t="s">
        <v>30</v>
      </c>
      <c r="AX204" s="13" t="s">
        <v>76</v>
      </c>
      <c r="AY204" s="167" t="s">
        <v>345</v>
      </c>
    </row>
    <row r="205" spans="2:65" s="13" customFormat="1">
      <c r="B205" s="166"/>
      <c r="D205" s="160" t="s">
        <v>353</v>
      </c>
      <c r="E205" s="167" t="s">
        <v>1</v>
      </c>
      <c r="F205" s="168" t="s">
        <v>414</v>
      </c>
      <c r="H205" s="169">
        <v>0.70199999999999996</v>
      </c>
      <c r="I205" s="170"/>
      <c r="L205" s="166"/>
      <c r="M205" s="171"/>
      <c r="T205" s="172"/>
      <c r="AT205" s="167" t="s">
        <v>353</v>
      </c>
      <c r="AU205" s="167" t="s">
        <v>98</v>
      </c>
      <c r="AV205" s="13" t="s">
        <v>98</v>
      </c>
      <c r="AW205" s="13" t="s">
        <v>30</v>
      </c>
      <c r="AX205" s="13" t="s">
        <v>76</v>
      </c>
      <c r="AY205" s="167" t="s">
        <v>345</v>
      </c>
    </row>
    <row r="206" spans="2:65" s="13" customFormat="1">
      <c r="B206" s="166"/>
      <c r="D206" s="160" t="s">
        <v>353</v>
      </c>
      <c r="E206" s="167" t="s">
        <v>1</v>
      </c>
      <c r="F206" s="168" t="s">
        <v>415</v>
      </c>
      <c r="H206" s="169">
        <v>0.27</v>
      </c>
      <c r="I206" s="170"/>
      <c r="L206" s="166"/>
      <c r="M206" s="171"/>
      <c r="T206" s="172"/>
      <c r="AT206" s="167" t="s">
        <v>353</v>
      </c>
      <c r="AU206" s="167" t="s">
        <v>98</v>
      </c>
      <c r="AV206" s="13" t="s">
        <v>98</v>
      </c>
      <c r="AW206" s="13" t="s">
        <v>30</v>
      </c>
      <c r="AX206" s="13" t="s">
        <v>76</v>
      </c>
      <c r="AY206" s="167" t="s">
        <v>345</v>
      </c>
    </row>
    <row r="207" spans="2:65" s="13" customFormat="1">
      <c r="B207" s="166"/>
      <c r="D207" s="160" t="s">
        <v>353</v>
      </c>
      <c r="E207" s="167" t="s">
        <v>1</v>
      </c>
      <c r="F207" s="168" t="s">
        <v>416</v>
      </c>
      <c r="H207" s="169">
        <v>1.0229999999999999</v>
      </c>
      <c r="I207" s="170"/>
      <c r="L207" s="166"/>
      <c r="M207" s="171"/>
      <c r="T207" s="172"/>
      <c r="AT207" s="167" t="s">
        <v>353</v>
      </c>
      <c r="AU207" s="167" t="s">
        <v>98</v>
      </c>
      <c r="AV207" s="13" t="s">
        <v>98</v>
      </c>
      <c r="AW207" s="13" t="s">
        <v>30</v>
      </c>
      <c r="AX207" s="13" t="s">
        <v>76</v>
      </c>
      <c r="AY207" s="167" t="s">
        <v>345</v>
      </c>
    </row>
    <row r="208" spans="2:65" s="15" customFormat="1">
      <c r="B208" s="180"/>
      <c r="D208" s="160" t="s">
        <v>353</v>
      </c>
      <c r="E208" s="181" t="s">
        <v>132</v>
      </c>
      <c r="F208" s="182" t="s">
        <v>365</v>
      </c>
      <c r="H208" s="183">
        <v>5.8109999999999999</v>
      </c>
      <c r="I208" s="184"/>
      <c r="L208" s="180"/>
      <c r="M208" s="185"/>
      <c r="T208" s="186"/>
      <c r="AT208" s="181" t="s">
        <v>353</v>
      </c>
      <c r="AU208" s="181" t="s">
        <v>98</v>
      </c>
      <c r="AV208" s="15" t="s">
        <v>351</v>
      </c>
      <c r="AW208" s="15" t="s">
        <v>30</v>
      </c>
      <c r="AX208" s="15" t="s">
        <v>84</v>
      </c>
      <c r="AY208" s="181" t="s">
        <v>345</v>
      </c>
    </row>
    <row r="209" spans="2:65" s="1" customFormat="1" ht="24.2" customHeight="1">
      <c r="B209" s="32"/>
      <c r="C209" s="145" t="s">
        <v>417</v>
      </c>
      <c r="D209" s="145" t="s">
        <v>347</v>
      </c>
      <c r="E209" s="146" t="s">
        <v>418</v>
      </c>
      <c r="F209" s="147" t="s">
        <v>419</v>
      </c>
      <c r="G209" s="148" t="s">
        <v>350</v>
      </c>
      <c r="H209" s="149">
        <v>49.081000000000003</v>
      </c>
      <c r="I209" s="150"/>
      <c r="J209" s="149">
        <f>ROUND(I209*H209,3)</f>
        <v>0</v>
      </c>
      <c r="K209" s="151"/>
      <c r="L209" s="32"/>
      <c r="M209" s="152" t="s">
        <v>1</v>
      </c>
      <c r="N209" s="153" t="s">
        <v>42</v>
      </c>
      <c r="P209" s="154">
        <f>O209*H209</f>
        <v>0</v>
      </c>
      <c r="Q209" s="154">
        <v>6.9999999999999999E-4</v>
      </c>
      <c r="R209" s="154">
        <f>Q209*H209</f>
        <v>3.4356700000000004E-2</v>
      </c>
      <c r="S209" s="154">
        <v>0</v>
      </c>
      <c r="T209" s="155">
        <f>S209*H209</f>
        <v>0</v>
      </c>
      <c r="AR209" s="156" t="s">
        <v>351</v>
      </c>
      <c r="AT209" s="156" t="s">
        <v>347</v>
      </c>
      <c r="AU209" s="156" t="s">
        <v>98</v>
      </c>
      <c r="AY209" s="17" t="s">
        <v>345</v>
      </c>
      <c r="BE209" s="157">
        <f>IF(N209="základná",J209,0)</f>
        <v>0</v>
      </c>
      <c r="BF209" s="157">
        <f>IF(N209="znížená",J209,0)</f>
        <v>0</v>
      </c>
      <c r="BG209" s="157">
        <f>IF(N209="zákl. prenesená",J209,0)</f>
        <v>0</v>
      </c>
      <c r="BH209" s="157">
        <f>IF(N209="zníž. prenesená",J209,0)</f>
        <v>0</v>
      </c>
      <c r="BI209" s="157">
        <f>IF(N209="nulová",J209,0)</f>
        <v>0</v>
      </c>
      <c r="BJ209" s="17" t="s">
        <v>98</v>
      </c>
      <c r="BK209" s="158">
        <f>ROUND(I209*H209,3)</f>
        <v>0</v>
      </c>
      <c r="BL209" s="17" t="s">
        <v>351</v>
      </c>
      <c r="BM209" s="156" t="s">
        <v>420</v>
      </c>
    </row>
    <row r="210" spans="2:65" s="12" customFormat="1">
      <c r="B210" s="159"/>
      <c r="D210" s="160" t="s">
        <v>353</v>
      </c>
      <c r="E210" s="161" t="s">
        <v>1</v>
      </c>
      <c r="F210" s="162" t="s">
        <v>361</v>
      </c>
      <c r="H210" s="161" t="s">
        <v>1</v>
      </c>
      <c r="I210" s="163"/>
      <c r="L210" s="159"/>
      <c r="M210" s="164"/>
      <c r="T210" s="165"/>
      <c r="AT210" s="161" t="s">
        <v>353</v>
      </c>
      <c r="AU210" s="161" t="s">
        <v>98</v>
      </c>
      <c r="AV210" s="12" t="s">
        <v>84</v>
      </c>
      <c r="AW210" s="12" t="s">
        <v>30</v>
      </c>
      <c r="AX210" s="12" t="s">
        <v>76</v>
      </c>
      <c r="AY210" s="161" t="s">
        <v>345</v>
      </c>
    </row>
    <row r="211" spans="2:65" s="13" customFormat="1">
      <c r="B211" s="166"/>
      <c r="D211" s="160" t="s">
        <v>353</v>
      </c>
      <c r="E211" s="167" t="s">
        <v>1</v>
      </c>
      <c r="F211" s="168" t="s">
        <v>421</v>
      </c>
      <c r="H211" s="169">
        <v>18.004999999999999</v>
      </c>
      <c r="I211" s="170"/>
      <c r="L211" s="166"/>
      <c r="M211" s="171"/>
      <c r="T211" s="172"/>
      <c r="AT211" s="167" t="s">
        <v>353</v>
      </c>
      <c r="AU211" s="167" t="s">
        <v>98</v>
      </c>
      <c r="AV211" s="13" t="s">
        <v>98</v>
      </c>
      <c r="AW211" s="13" t="s">
        <v>30</v>
      </c>
      <c r="AX211" s="13" t="s">
        <v>76</v>
      </c>
      <c r="AY211" s="167" t="s">
        <v>345</v>
      </c>
    </row>
    <row r="212" spans="2:65" s="12" customFormat="1">
      <c r="B212" s="159"/>
      <c r="D212" s="160" t="s">
        <v>353</v>
      </c>
      <c r="E212" s="161" t="s">
        <v>1</v>
      </c>
      <c r="F212" s="162" t="s">
        <v>363</v>
      </c>
      <c r="H212" s="161" t="s">
        <v>1</v>
      </c>
      <c r="I212" s="163"/>
      <c r="L212" s="159"/>
      <c r="M212" s="164"/>
      <c r="T212" s="165"/>
      <c r="AT212" s="161" t="s">
        <v>353</v>
      </c>
      <c r="AU212" s="161" t="s">
        <v>98</v>
      </c>
      <c r="AV212" s="12" t="s">
        <v>84</v>
      </c>
      <c r="AW212" s="12" t="s">
        <v>30</v>
      </c>
      <c r="AX212" s="12" t="s">
        <v>76</v>
      </c>
      <c r="AY212" s="161" t="s">
        <v>345</v>
      </c>
    </row>
    <row r="213" spans="2:65" s="13" customFormat="1">
      <c r="B213" s="166"/>
      <c r="D213" s="160" t="s">
        <v>353</v>
      </c>
      <c r="E213" s="167" t="s">
        <v>1</v>
      </c>
      <c r="F213" s="168" t="s">
        <v>422</v>
      </c>
      <c r="H213" s="169">
        <v>21.280999999999999</v>
      </c>
      <c r="I213" s="170"/>
      <c r="L213" s="166"/>
      <c r="M213" s="171"/>
      <c r="T213" s="172"/>
      <c r="AT213" s="167" t="s">
        <v>353</v>
      </c>
      <c r="AU213" s="167" t="s">
        <v>98</v>
      </c>
      <c r="AV213" s="13" t="s">
        <v>98</v>
      </c>
      <c r="AW213" s="13" t="s">
        <v>30</v>
      </c>
      <c r="AX213" s="13" t="s">
        <v>76</v>
      </c>
      <c r="AY213" s="167" t="s">
        <v>345</v>
      </c>
    </row>
    <row r="214" spans="2:65" s="13" customFormat="1">
      <c r="B214" s="166"/>
      <c r="D214" s="160" t="s">
        <v>353</v>
      </c>
      <c r="E214" s="167" t="s">
        <v>1</v>
      </c>
      <c r="F214" s="168" t="s">
        <v>423</v>
      </c>
      <c r="H214" s="169">
        <v>9.7949999999999999</v>
      </c>
      <c r="I214" s="170"/>
      <c r="L214" s="166"/>
      <c r="M214" s="171"/>
      <c r="T214" s="172"/>
      <c r="AT214" s="167" t="s">
        <v>353</v>
      </c>
      <c r="AU214" s="167" t="s">
        <v>98</v>
      </c>
      <c r="AV214" s="13" t="s">
        <v>98</v>
      </c>
      <c r="AW214" s="13" t="s">
        <v>30</v>
      </c>
      <c r="AX214" s="13" t="s">
        <v>76</v>
      </c>
      <c r="AY214" s="167" t="s">
        <v>345</v>
      </c>
    </row>
    <row r="215" spans="2:65" s="15" customFormat="1">
      <c r="B215" s="180"/>
      <c r="D215" s="160" t="s">
        <v>353</v>
      </c>
      <c r="E215" s="181" t="s">
        <v>163</v>
      </c>
      <c r="F215" s="182" t="s">
        <v>365</v>
      </c>
      <c r="H215" s="183">
        <v>49.081000000000003</v>
      </c>
      <c r="I215" s="184"/>
      <c r="L215" s="180"/>
      <c r="M215" s="185"/>
      <c r="T215" s="186"/>
      <c r="AT215" s="181" t="s">
        <v>353</v>
      </c>
      <c r="AU215" s="181" t="s">
        <v>98</v>
      </c>
      <c r="AV215" s="15" t="s">
        <v>351</v>
      </c>
      <c r="AW215" s="15" t="s">
        <v>30</v>
      </c>
      <c r="AX215" s="15" t="s">
        <v>84</v>
      </c>
      <c r="AY215" s="181" t="s">
        <v>345</v>
      </c>
    </row>
    <row r="216" spans="2:65" s="1" customFormat="1" ht="21.75" customHeight="1">
      <c r="B216" s="32"/>
      <c r="C216" s="145" t="s">
        <v>424</v>
      </c>
      <c r="D216" s="145" t="s">
        <v>347</v>
      </c>
      <c r="E216" s="146" t="s">
        <v>425</v>
      </c>
      <c r="F216" s="147" t="s">
        <v>426</v>
      </c>
      <c r="G216" s="148" t="s">
        <v>350</v>
      </c>
      <c r="H216" s="149">
        <v>49.081000000000003</v>
      </c>
      <c r="I216" s="150"/>
      <c r="J216" s="149">
        <f>ROUND(I216*H216,3)</f>
        <v>0</v>
      </c>
      <c r="K216" s="151"/>
      <c r="L216" s="32"/>
      <c r="M216" s="152" t="s">
        <v>1</v>
      </c>
      <c r="N216" s="153" t="s">
        <v>42</v>
      </c>
      <c r="P216" s="154">
        <f>O216*H216</f>
        <v>0</v>
      </c>
      <c r="Q216" s="154">
        <v>0</v>
      </c>
      <c r="R216" s="154">
        <f>Q216*H216</f>
        <v>0</v>
      </c>
      <c r="S216" s="154">
        <v>0</v>
      </c>
      <c r="T216" s="155">
        <f>S216*H216</f>
        <v>0</v>
      </c>
      <c r="AR216" s="156" t="s">
        <v>351</v>
      </c>
      <c r="AT216" s="156" t="s">
        <v>347</v>
      </c>
      <c r="AU216" s="156" t="s">
        <v>98</v>
      </c>
      <c r="AY216" s="17" t="s">
        <v>345</v>
      </c>
      <c r="BE216" s="157">
        <f>IF(N216="základná",J216,0)</f>
        <v>0</v>
      </c>
      <c r="BF216" s="157">
        <f>IF(N216="znížená",J216,0)</f>
        <v>0</v>
      </c>
      <c r="BG216" s="157">
        <f>IF(N216="zákl. prenesená",J216,0)</f>
        <v>0</v>
      </c>
      <c r="BH216" s="157">
        <f>IF(N216="zníž. prenesená",J216,0)</f>
        <v>0</v>
      </c>
      <c r="BI216" s="157">
        <f>IF(N216="nulová",J216,0)</f>
        <v>0</v>
      </c>
      <c r="BJ216" s="17" t="s">
        <v>98</v>
      </c>
      <c r="BK216" s="158">
        <f>ROUND(I216*H216,3)</f>
        <v>0</v>
      </c>
      <c r="BL216" s="17" t="s">
        <v>351</v>
      </c>
      <c r="BM216" s="156" t="s">
        <v>427</v>
      </c>
    </row>
    <row r="217" spans="2:65" s="13" customFormat="1">
      <c r="B217" s="166"/>
      <c r="D217" s="160" t="s">
        <v>353</v>
      </c>
      <c r="E217" s="167" t="s">
        <v>1</v>
      </c>
      <c r="F217" s="168" t="s">
        <v>163</v>
      </c>
      <c r="H217" s="169">
        <v>49.081000000000003</v>
      </c>
      <c r="I217" s="170"/>
      <c r="L217" s="166"/>
      <c r="M217" s="171"/>
      <c r="T217" s="172"/>
      <c r="AT217" s="167" t="s">
        <v>353</v>
      </c>
      <c r="AU217" s="167" t="s">
        <v>98</v>
      </c>
      <c r="AV217" s="13" t="s">
        <v>98</v>
      </c>
      <c r="AW217" s="13" t="s">
        <v>30</v>
      </c>
      <c r="AX217" s="13" t="s">
        <v>84</v>
      </c>
      <c r="AY217" s="167" t="s">
        <v>345</v>
      </c>
    </row>
    <row r="218" spans="2:65" s="1" customFormat="1" ht="24.2" customHeight="1">
      <c r="B218" s="32"/>
      <c r="C218" s="145" t="s">
        <v>428</v>
      </c>
      <c r="D218" s="145" t="s">
        <v>347</v>
      </c>
      <c r="E218" s="146" t="s">
        <v>429</v>
      </c>
      <c r="F218" s="147" t="s">
        <v>430</v>
      </c>
      <c r="G218" s="148" t="s">
        <v>374</v>
      </c>
      <c r="H218" s="149">
        <v>5.8109999999999999</v>
      </c>
      <c r="I218" s="150"/>
      <c r="J218" s="149">
        <f>ROUND(I218*H218,3)</f>
        <v>0</v>
      </c>
      <c r="K218" s="151"/>
      <c r="L218" s="32"/>
      <c r="M218" s="152" t="s">
        <v>1</v>
      </c>
      <c r="N218" s="153" t="s">
        <v>42</v>
      </c>
      <c r="P218" s="154">
        <f>O218*H218</f>
        <v>0</v>
      </c>
      <c r="Q218" s="154">
        <v>0</v>
      </c>
      <c r="R218" s="154">
        <f>Q218*H218</f>
        <v>0</v>
      </c>
      <c r="S218" s="154">
        <v>0</v>
      </c>
      <c r="T218" s="155">
        <f>S218*H218</f>
        <v>0</v>
      </c>
      <c r="AR218" s="156" t="s">
        <v>351</v>
      </c>
      <c r="AT218" s="156" t="s">
        <v>347</v>
      </c>
      <c r="AU218" s="156" t="s">
        <v>98</v>
      </c>
      <c r="AY218" s="17" t="s">
        <v>345</v>
      </c>
      <c r="BE218" s="157">
        <f>IF(N218="základná",J218,0)</f>
        <v>0</v>
      </c>
      <c r="BF218" s="157">
        <f>IF(N218="znížená",J218,0)</f>
        <v>0</v>
      </c>
      <c r="BG218" s="157">
        <f>IF(N218="zákl. prenesená",J218,0)</f>
        <v>0</v>
      </c>
      <c r="BH218" s="157">
        <f>IF(N218="zníž. prenesená",J218,0)</f>
        <v>0</v>
      </c>
      <c r="BI218" s="157">
        <f>IF(N218="nulová",J218,0)</f>
        <v>0</v>
      </c>
      <c r="BJ218" s="17" t="s">
        <v>98</v>
      </c>
      <c r="BK218" s="158">
        <f>ROUND(I218*H218,3)</f>
        <v>0</v>
      </c>
      <c r="BL218" s="17" t="s">
        <v>351</v>
      </c>
      <c r="BM218" s="156" t="s">
        <v>431</v>
      </c>
    </row>
    <row r="219" spans="2:65" s="13" customFormat="1">
      <c r="B219" s="166"/>
      <c r="D219" s="160" t="s">
        <v>353</v>
      </c>
      <c r="E219" s="167" t="s">
        <v>1</v>
      </c>
      <c r="F219" s="168" t="s">
        <v>132</v>
      </c>
      <c r="H219" s="169">
        <v>5.8109999999999999</v>
      </c>
      <c r="I219" s="170"/>
      <c r="L219" s="166"/>
      <c r="M219" s="171"/>
      <c r="T219" s="172"/>
      <c r="AT219" s="167" t="s">
        <v>353</v>
      </c>
      <c r="AU219" s="167" t="s">
        <v>98</v>
      </c>
      <c r="AV219" s="13" t="s">
        <v>98</v>
      </c>
      <c r="AW219" s="13" t="s">
        <v>30</v>
      </c>
      <c r="AX219" s="13" t="s">
        <v>84</v>
      </c>
      <c r="AY219" s="167" t="s">
        <v>345</v>
      </c>
    </row>
    <row r="220" spans="2:65" s="1" customFormat="1" ht="24.2" customHeight="1">
      <c r="B220" s="32"/>
      <c r="C220" s="145" t="s">
        <v>432</v>
      </c>
      <c r="D220" s="145" t="s">
        <v>347</v>
      </c>
      <c r="E220" s="146" t="s">
        <v>433</v>
      </c>
      <c r="F220" s="147" t="s">
        <v>434</v>
      </c>
      <c r="G220" s="148" t="s">
        <v>374</v>
      </c>
      <c r="H220" s="149">
        <v>17.483000000000001</v>
      </c>
      <c r="I220" s="150"/>
      <c r="J220" s="149">
        <f>ROUND(I220*H220,3)</f>
        <v>0</v>
      </c>
      <c r="K220" s="151"/>
      <c r="L220" s="32"/>
      <c r="M220" s="152" t="s">
        <v>1</v>
      </c>
      <c r="N220" s="153" t="s">
        <v>42</v>
      </c>
      <c r="P220" s="154">
        <f>O220*H220</f>
        <v>0</v>
      </c>
      <c r="Q220" s="154">
        <v>0</v>
      </c>
      <c r="R220" s="154">
        <f>Q220*H220</f>
        <v>0</v>
      </c>
      <c r="S220" s="154">
        <v>0</v>
      </c>
      <c r="T220" s="155">
        <f>S220*H220</f>
        <v>0</v>
      </c>
      <c r="AR220" s="156" t="s">
        <v>351</v>
      </c>
      <c r="AT220" s="156" t="s">
        <v>347</v>
      </c>
      <c r="AU220" s="156" t="s">
        <v>98</v>
      </c>
      <c r="AY220" s="17" t="s">
        <v>345</v>
      </c>
      <c r="BE220" s="157">
        <f>IF(N220="základná",J220,0)</f>
        <v>0</v>
      </c>
      <c r="BF220" s="157">
        <f>IF(N220="znížená",J220,0)</f>
        <v>0</v>
      </c>
      <c r="BG220" s="157">
        <f>IF(N220="zákl. prenesená",J220,0)</f>
        <v>0</v>
      </c>
      <c r="BH220" s="157">
        <f>IF(N220="zníž. prenesená",J220,0)</f>
        <v>0</v>
      </c>
      <c r="BI220" s="157">
        <f>IF(N220="nulová",J220,0)</f>
        <v>0</v>
      </c>
      <c r="BJ220" s="17" t="s">
        <v>98</v>
      </c>
      <c r="BK220" s="158">
        <f>ROUND(I220*H220,3)</f>
        <v>0</v>
      </c>
      <c r="BL220" s="17" t="s">
        <v>351</v>
      </c>
      <c r="BM220" s="156" t="s">
        <v>435</v>
      </c>
    </row>
    <row r="221" spans="2:65" s="13" customFormat="1">
      <c r="B221" s="166"/>
      <c r="D221" s="160" t="s">
        <v>353</v>
      </c>
      <c r="E221" s="167" t="s">
        <v>1</v>
      </c>
      <c r="F221" s="168" t="s">
        <v>436</v>
      </c>
      <c r="H221" s="169">
        <v>17.483000000000001</v>
      </c>
      <c r="I221" s="170"/>
      <c r="L221" s="166"/>
      <c r="M221" s="171"/>
      <c r="T221" s="172"/>
      <c r="AT221" s="167" t="s">
        <v>353</v>
      </c>
      <c r="AU221" s="167" t="s">
        <v>98</v>
      </c>
      <c r="AV221" s="13" t="s">
        <v>98</v>
      </c>
      <c r="AW221" s="13" t="s">
        <v>30</v>
      </c>
      <c r="AX221" s="13" t="s">
        <v>84</v>
      </c>
      <c r="AY221" s="167" t="s">
        <v>345</v>
      </c>
    </row>
    <row r="222" spans="2:65" s="1" customFormat="1" ht="24.2" customHeight="1">
      <c r="B222" s="32"/>
      <c r="C222" s="145" t="s">
        <v>437</v>
      </c>
      <c r="D222" s="145" t="s">
        <v>347</v>
      </c>
      <c r="E222" s="146" t="s">
        <v>438</v>
      </c>
      <c r="F222" s="147" t="s">
        <v>439</v>
      </c>
      <c r="G222" s="148" t="s">
        <v>374</v>
      </c>
      <c r="H222" s="149">
        <v>132.16999999999999</v>
      </c>
      <c r="I222" s="150"/>
      <c r="J222" s="149">
        <f>ROUND(I222*H222,3)</f>
        <v>0</v>
      </c>
      <c r="K222" s="151"/>
      <c r="L222" s="32"/>
      <c r="M222" s="152" t="s">
        <v>1</v>
      </c>
      <c r="N222" s="153" t="s">
        <v>42</v>
      </c>
      <c r="P222" s="154">
        <f>O222*H222</f>
        <v>0</v>
      </c>
      <c r="Q222" s="154">
        <v>0</v>
      </c>
      <c r="R222" s="154">
        <f>Q222*H222</f>
        <v>0</v>
      </c>
      <c r="S222" s="154">
        <v>0</v>
      </c>
      <c r="T222" s="155">
        <f>S222*H222</f>
        <v>0</v>
      </c>
      <c r="AR222" s="156" t="s">
        <v>351</v>
      </c>
      <c r="AT222" s="156" t="s">
        <v>347</v>
      </c>
      <c r="AU222" s="156" t="s">
        <v>98</v>
      </c>
      <c r="AY222" s="17" t="s">
        <v>345</v>
      </c>
      <c r="BE222" s="157">
        <f>IF(N222="základná",J222,0)</f>
        <v>0</v>
      </c>
      <c r="BF222" s="157">
        <f>IF(N222="znížená",J222,0)</f>
        <v>0</v>
      </c>
      <c r="BG222" s="157">
        <f>IF(N222="zákl. prenesená",J222,0)</f>
        <v>0</v>
      </c>
      <c r="BH222" s="157">
        <f>IF(N222="zníž. prenesená",J222,0)</f>
        <v>0</v>
      </c>
      <c r="BI222" s="157">
        <f>IF(N222="nulová",J222,0)</f>
        <v>0</v>
      </c>
      <c r="BJ222" s="17" t="s">
        <v>98</v>
      </c>
      <c r="BK222" s="158">
        <f>ROUND(I222*H222,3)</f>
        <v>0</v>
      </c>
      <c r="BL222" s="17" t="s">
        <v>351</v>
      </c>
      <c r="BM222" s="156" t="s">
        <v>440</v>
      </c>
    </row>
    <row r="223" spans="2:65" s="13" customFormat="1">
      <c r="B223" s="166"/>
      <c r="D223" s="160" t="s">
        <v>353</v>
      </c>
      <c r="E223" s="167" t="s">
        <v>1</v>
      </c>
      <c r="F223" s="168" t="s">
        <v>441</v>
      </c>
      <c r="H223" s="169">
        <v>132.16999999999999</v>
      </c>
      <c r="I223" s="170"/>
      <c r="L223" s="166"/>
      <c r="M223" s="171"/>
      <c r="T223" s="172"/>
      <c r="AT223" s="167" t="s">
        <v>353</v>
      </c>
      <c r="AU223" s="167" t="s">
        <v>98</v>
      </c>
      <c r="AV223" s="13" t="s">
        <v>98</v>
      </c>
      <c r="AW223" s="13" t="s">
        <v>30</v>
      </c>
      <c r="AX223" s="13" t="s">
        <v>84</v>
      </c>
      <c r="AY223" s="167" t="s">
        <v>345</v>
      </c>
    </row>
    <row r="224" spans="2:65" s="1" customFormat="1" ht="33" customHeight="1">
      <c r="B224" s="32"/>
      <c r="C224" s="145" t="s">
        <v>442</v>
      </c>
      <c r="D224" s="145" t="s">
        <v>347</v>
      </c>
      <c r="E224" s="146" t="s">
        <v>443</v>
      </c>
      <c r="F224" s="147" t="s">
        <v>444</v>
      </c>
      <c r="G224" s="148" t="s">
        <v>374</v>
      </c>
      <c r="H224" s="149">
        <v>40.353000000000002</v>
      </c>
      <c r="I224" s="150"/>
      <c r="J224" s="149">
        <f>ROUND(I224*H224,3)</f>
        <v>0</v>
      </c>
      <c r="K224" s="151"/>
      <c r="L224" s="32"/>
      <c r="M224" s="152" t="s">
        <v>1</v>
      </c>
      <c r="N224" s="153" t="s">
        <v>42</v>
      </c>
      <c r="P224" s="154">
        <f>O224*H224</f>
        <v>0</v>
      </c>
      <c r="Q224" s="154">
        <v>0</v>
      </c>
      <c r="R224" s="154">
        <f>Q224*H224</f>
        <v>0</v>
      </c>
      <c r="S224" s="154">
        <v>0</v>
      </c>
      <c r="T224" s="155">
        <f>S224*H224</f>
        <v>0</v>
      </c>
      <c r="AR224" s="156" t="s">
        <v>351</v>
      </c>
      <c r="AT224" s="156" t="s">
        <v>347</v>
      </c>
      <c r="AU224" s="156" t="s">
        <v>98</v>
      </c>
      <c r="AY224" s="17" t="s">
        <v>345</v>
      </c>
      <c r="BE224" s="157">
        <f>IF(N224="základná",J224,0)</f>
        <v>0</v>
      </c>
      <c r="BF224" s="157">
        <f>IF(N224="znížená",J224,0)</f>
        <v>0</v>
      </c>
      <c r="BG224" s="157">
        <f>IF(N224="zákl. prenesená",J224,0)</f>
        <v>0</v>
      </c>
      <c r="BH224" s="157">
        <f>IF(N224="zníž. prenesená",J224,0)</f>
        <v>0</v>
      </c>
      <c r="BI224" s="157">
        <f>IF(N224="nulová",J224,0)</f>
        <v>0</v>
      </c>
      <c r="BJ224" s="17" t="s">
        <v>98</v>
      </c>
      <c r="BK224" s="158">
        <f>ROUND(I224*H224,3)</f>
        <v>0</v>
      </c>
      <c r="BL224" s="17" t="s">
        <v>351</v>
      </c>
      <c r="BM224" s="156" t="s">
        <v>445</v>
      </c>
    </row>
    <row r="225" spans="2:65" s="13" customFormat="1">
      <c r="B225" s="166"/>
      <c r="D225" s="160" t="s">
        <v>353</v>
      </c>
      <c r="E225" s="167" t="s">
        <v>1</v>
      </c>
      <c r="F225" s="168" t="s">
        <v>446</v>
      </c>
      <c r="H225" s="169">
        <v>106.438</v>
      </c>
      <c r="I225" s="170"/>
      <c r="L225" s="166"/>
      <c r="M225" s="171"/>
      <c r="T225" s="172"/>
      <c r="AT225" s="167" t="s">
        <v>353</v>
      </c>
      <c r="AU225" s="167" t="s">
        <v>98</v>
      </c>
      <c r="AV225" s="13" t="s">
        <v>98</v>
      </c>
      <c r="AW225" s="13" t="s">
        <v>30</v>
      </c>
      <c r="AX225" s="13" t="s">
        <v>76</v>
      </c>
      <c r="AY225" s="167" t="s">
        <v>345</v>
      </c>
    </row>
    <row r="226" spans="2:65" s="13" customFormat="1">
      <c r="B226" s="166"/>
      <c r="D226" s="160" t="s">
        <v>353</v>
      </c>
      <c r="E226" s="167" t="s">
        <v>1</v>
      </c>
      <c r="F226" s="168" t="s">
        <v>447</v>
      </c>
      <c r="H226" s="169">
        <v>-66.084999999999994</v>
      </c>
      <c r="I226" s="170"/>
      <c r="L226" s="166"/>
      <c r="M226" s="171"/>
      <c r="T226" s="172"/>
      <c r="AT226" s="167" t="s">
        <v>353</v>
      </c>
      <c r="AU226" s="167" t="s">
        <v>98</v>
      </c>
      <c r="AV226" s="13" t="s">
        <v>98</v>
      </c>
      <c r="AW226" s="13" t="s">
        <v>30</v>
      </c>
      <c r="AX226" s="13" t="s">
        <v>76</v>
      </c>
      <c r="AY226" s="167" t="s">
        <v>345</v>
      </c>
    </row>
    <row r="227" spans="2:65" s="15" customFormat="1">
      <c r="B227" s="180"/>
      <c r="D227" s="160" t="s">
        <v>353</v>
      </c>
      <c r="E227" s="181" t="s">
        <v>216</v>
      </c>
      <c r="F227" s="182" t="s">
        <v>365</v>
      </c>
      <c r="H227" s="183">
        <v>40.353000000000002</v>
      </c>
      <c r="I227" s="184"/>
      <c r="L227" s="180"/>
      <c r="M227" s="185"/>
      <c r="T227" s="186"/>
      <c r="AT227" s="181" t="s">
        <v>353</v>
      </c>
      <c r="AU227" s="181" t="s">
        <v>98</v>
      </c>
      <c r="AV227" s="15" t="s">
        <v>351</v>
      </c>
      <c r="AW227" s="15" t="s">
        <v>30</v>
      </c>
      <c r="AX227" s="15" t="s">
        <v>84</v>
      </c>
      <c r="AY227" s="181" t="s">
        <v>345</v>
      </c>
    </row>
    <row r="228" spans="2:65" s="1" customFormat="1" ht="44.25" customHeight="1">
      <c r="B228" s="32"/>
      <c r="C228" s="145" t="s">
        <v>448</v>
      </c>
      <c r="D228" s="145" t="s">
        <v>347</v>
      </c>
      <c r="E228" s="146" t="s">
        <v>449</v>
      </c>
      <c r="F228" s="147" t="s">
        <v>450</v>
      </c>
      <c r="G228" s="148" t="s">
        <v>374</v>
      </c>
      <c r="H228" s="149">
        <v>484.23599999999999</v>
      </c>
      <c r="I228" s="150"/>
      <c r="J228" s="149">
        <f>ROUND(I228*H228,3)</f>
        <v>0</v>
      </c>
      <c r="K228" s="151"/>
      <c r="L228" s="32"/>
      <c r="M228" s="152" t="s">
        <v>1</v>
      </c>
      <c r="N228" s="153" t="s">
        <v>42</v>
      </c>
      <c r="P228" s="154">
        <f>O228*H228</f>
        <v>0</v>
      </c>
      <c r="Q228" s="154">
        <v>0</v>
      </c>
      <c r="R228" s="154">
        <f>Q228*H228</f>
        <v>0</v>
      </c>
      <c r="S228" s="154">
        <v>0</v>
      </c>
      <c r="T228" s="155">
        <f>S228*H228</f>
        <v>0</v>
      </c>
      <c r="AR228" s="156" t="s">
        <v>351</v>
      </c>
      <c r="AT228" s="156" t="s">
        <v>347</v>
      </c>
      <c r="AU228" s="156" t="s">
        <v>98</v>
      </c>
      <c r="AY228" s="17" t="s">
        <v>345</v>
      </c>
      <c r="BE228" s="157">
        <f>IF(N228="základná",J228,0)</f>
        <v>0</v>
      </c>
      <c r="BF228" s="157">
        <f>IF(N228="znížená",J228,0)</f>
        <v>0</v>
      </c>
      <c r="BG228" s="157">
        <f>IF(N228="zákl. prenesená",J228,0)</f>
        <v>0</v>
      </c>
      <c r="BH228" s="157">
        <f>IF(N228="zníž. prenesená",J228,0)</f>
        <v>0</v>
      </c>
      <c r="BI228" s="157">
        <f>IF(N228="nulová",J228,0)</f>
        <v>0</v>
      </c>
      <c r="BJ228" s="17" t="s">
        <v>98</v>
      </c>
      <c r="BK228" s="158">
        <f>ROUND(I228*H228,3)</f>
        <v>0</v>
      </c>
      <c r="BL228" s="17" t="s">
        <v>351</v>
      </c>
      <c r="BM228" s="156" t="s">
        <v>451</v>
      </c>
    </row>
    <row r="229" spans="2:65" s="13" customFormat="1">
      <c r="B229" s="166"/>
      <c r="D229" s="160" t="s">
        <v>353</v>
      </c>
      <c r="E229" s="167" t="s">
        <v>1</v>
      </c>
      <c r="F229" s="168" t="s">
        <v>452</v>
      </c>
      <c r="H229" s="169">
        <v>484.23599999999999</v>
      </c>
      <c r="I229" s="170"/>
      <c r="L229" s="166"/>
      <c r="M229" s="171"/>
      <c r="T229" s="172"/>
      <c r="AT229" s="167" t="s">
        <v>353</v>
      </c>
      <c r="AU229" s="167" t="s">
        <v>98</v>
      </c>
      <c r="AV229" s="13" t="s">
        <v>98</v>
      </c>
      <c r="AW229" s="13" t="s">
        <v>30</v>
      </c>
      <c r="AX229" s="13" t="s">
        <v>84</v>
      </c>
      <c r="AY229" s="167" t="s">
        <v>345</v>
      </c>
    </row>
    <row r="230" spans="2:65" s="1" customFormat="1" ht="24.2" customHeight="1">
      <c r="B230" s="32"/>
      <c r="C230" s="145" t="s">
        <v>453</v>
      </c>
      <c r="D230" s="145" t="s">
        <v>347</v>
      </c>
      <c r="E230" s="146" t="s">
        <v>454</v>
      </c>
      <c r="F230" s="147" t="s">
        <v>455</v>
      </c>
      <c r="G230" s="148" t="s">
        <v>374</v>
      </c>
      <c r="H230" s="149">
        <v>66.084999999999994</v>
      </c>
      <c r="I230" s="150"/>
      <c r="J230" s="149">
        <f>ROUND(I230*H230,3)</f>
        <v>0</v>
      </c>
      <c r="K230" s="151"/>
      <c r="L230" s="32"/>
      <c r="M230" s="152" t="s">
        <v>1</v>
      </c>
      <c r="N230" s="153" t="s">
        <v>42</v>
      </c>
      <c r="P230" s="154">
        <f>O230*H230</f>
        <v>0</v>
      </c>
      <c r="Q230" s="154">
        <v>0</v>
      </c>
      <c r="R230" s="154">
        <f>Q230*H230</f>
        <v>0</v>
      </c>
      <c r="S230" s="154">
        <v>0</v>
      </c>
      <c r="T230" s="155">
        <f>S230*H230</f>
        <v>0</v>
      </c>
      <c r="AR230" s="156" t="s">
        <v>351</v>
      </c>
      <c r="AT230" s="156" t="s">
        <v>347</v>
      </c>
      <c r="AU230" s="156" t="s">
        <v>98</v>
      </c>
      <c r="AY230" s="17" t="s">
        <v>345</v>
      </c>
      <c r="BE230" s="157">
        <f>IF(N230="základná",J230,0)</f>
        <v>0</v>
      </c>
      <c r="BF230" s="157">
        <f>IF(N230="znížená",J230,0)</f>
        <v>0</v>
      </c>
      <c r="BG230" s="157">
        <f>IF(N230="zákl. prenesená",J230,0)</f>
        <v>0</v>
      </c>
      <c r="BH230" s="157">
        <f>IF(N230="zníž. prenesená",J230,0)</f>
        <v>0</v>
      </c>
      <c r="BI230" s="157">
        <f>IF(N230="nulová",J230,0)</f>
        <v>0</v>
      </c>
      <c r="BJ230" s="17" t="s">
        <v>98</v>
      </c>
      <c r="BK230" s="158">
        <f>ROUND(I230*H230,3)</f>
        <v>0</v>
      </c>
      <c r="BL230" s="17" t="s">
        <v>351</v>
      </c>
      <c r="BM230" s="156" t="s">
        <v>456</v>
      </c>
    </row>
    <row r="231" spans="2:65" s="13" customFormat="1">
      <c r="B231" s="166"/>
      <c r="D231" s="160" t="s">
        <v>353</v>
      </c>
      <c r="E231" s="167" t="s">
        <v>1</v>
      </c>
      <c r="F231" s="168" t="s">
        <v>139</v>
      </c>
      <c r="H231" s="169">
        <v>66.084999999999994</v>
      </c>
      <c r="I231" s="170"/>
      <c r="L231" s="166"/>
      <c r="M231" s="171"/>
      <c r="T231" s="172"/>
      <c r="AT231" s="167" t="s">
        <v>353</v>
      </c>
      <c r="AU231" s="167" t="s">
        <v>98</v>
      </c>
      <c r="AV231" s="13" t="s">
        <v>98</v>
      </c>
      <c r="AW231" s="13" t="s">
        <v>30</v>
      </c>
      <c r="AX231" s="13" t="s">
        <v>84</v>
      </c>
      <c r="AY231" s="167" t="s">
        <v>345</v>
      </c>
    </row>
    <row r="232" spans="2:65" s="1" customFormat="1" ht="24.2" customHeight="1">
      <c r="B232" s="32"/>
      <c r="C232" s="145" t="s">
        <v>457</v>
      </c>
      <c r="D232" s="145" t="s">
        <v>347</v>
      </c>
      <c r="E232" s="146" t="s">
        <v>458</v>
      </c>
      <c r="F232" s="147" t="s">
        <v>459</v>
      </c>
      <c r="G232" s="148" t="s">
        <v>460</v>
      </c>
      <c r="H232" s="149">
        <v>66.581999999999994</v>
      </c>
      <c r="I232" s="150"/>
      <c r="J232" s="149">
        <f>ROUND(I232*H232,3)</f>
        <v>0</v>
      </c>
      <c r="K232" s="151"/>
      <c r="L232" s="32"/>
      <c r="M232" s="152" t="s">
        <v>1</v>
      </c>
      <c r="N232" s="153" t="s">
        <v>42</v>
      </c>
      <c r="P232" s="154">
        <f>O232*H232</f>
        <v>0</v>
      </c>
      <c r="Q232" s="154">
        <v>0</v>
      </c>
      <c r="R232" s="154">
        <f>Q232*H232</f>
        <v>0</v>
      </c>
      <c r="S232" s="154">
        <v>0</v>
      </c>
      <c r="T232" s="155">
        <f>S232*H232</f>
        <v>0</v>
      </c>
      <c r="AR232" s="156" t="s">
        <v>351</v>
      </c>
      <c r="AT232" s="156" t="s">
        <v>347</v>
      </c>
      <c r="AU232" s="156" t="s">
        <v>98</v>
      </c>
      <c r="AY232" s="17" t="s">
        <v>345</v>
      </c>
      <c r="BE232" s="157">
        <f>IF(N232="základná",J232,0)</f>
        <v>0</v>
      </c>
      <c r="BF232" s="157">
        <f>IF(N232="znížená",J232,0)</f>
        <v>0</v>
      </c>
      <c r="BG232" s="157">
        <f>IF(N232="zákl. prenesená",J232,0)</f>
        <v>0</v>
      </c>
      <c r="BH232" s="157">
        <f>IF(N232="zníž. prenesená",J232,0)</f>
        <v>0</v>
      </c>
      <c r="BI232" s="157">
        <f>IF(N232="nulová",J232,0)</f>
        <v>0</v>
      </c>
      <c r="BJ232" s="17" t="s">
        <v>98</v>
      </c>
      <c r="BK232" s="158">
        <f>ROUND(I232*H232,3)</f>
        <v>0</v>
      </c>
      <c r="BL232" s="17" t="s">
        <v>351</v>
      </c>
      <c r="BM232" s="156" t="s">
        <v>461</v>
      </c>
    </row>
    <row r="233" spans="2:65" s="13" customFormat="1">
      <c r="B233" s="166"/>
      <c r="D233" s="160" t="s">
        <v>353</v>
      </c>
      <c r="E233" s="167" t="s">
        <v>1</v>
      </c>
      <c r="F233" s="168" t="s">
        <v>462</v>
      </c>
      <c r="H233" s="169">
        <v>66.581999999999994</v>
      </c>
      <c r="I233" s="170"/>
      <c r="L233" s="166"/>
      <c r="M233" s="171"/>
      <c r="T233" s="172"/>
      <c r="AT233" s="167" t="s">
        <v>353</v>
      </c>
      <c r="AU233" s="167" t="s">
        <v>98</v>
      </c>
      <c r="AV233" s="13" t="s">
        <v>98</v>
      </c>
      <c r="AW233" s="13" t="s">
        <v>30</v>
      </c>
      <c r="AX233" s="13" t="s">
        <v>84</v>
      </c>
      <c r="AY233" s="167" t="s">
        <v>345</v>
      </c>
    </row>
    <row r="234" spans="2:65" s="1" customFormat="1" ht="24.2" customHeight="1">
      <c r="B234" s="32"/>
      <c r="C234" s="145" t="s">
        <v>463</v>
      </c>
      <c r="D234" s="145" t="s">
        <v>347</v>
      </c>
      <c r="E234" s="146" t="s">
        <v>464</v>
      </c>
      <c r="F234" s="147" t="s">
        <v>465</v>
      </c>
      <c r="G234" s="148" t="s">
        <v>374</v>
      </c>
      <c r="H234" s="149">
        <v>66.084999999999994</v>
      </c>
      <c r="I234" s="150"/>
      <c r="J234" s="149">
        <f>ROUND(I234*H234,3)</f>
        <v>0</v>
      </c>
      <c r="K234" s="151"/>
      <c r="L234" s="32"/>
      <c r="M234" s="152" t="s">
        <v>1</v>
      </c>
      <c r="N234" s="153" t="s">
        <v>42</v>
      </c>
      <c r="P234" s="154">
        <f>O234*H234</f>
        <v>0</v>
      </c>
      <c r="Q234" s="154">
        <v>0</v>
      </c>
      <c r="R234" s="154">
        <f>Q234*H234</f>
        <v>0</v>
      </c>
      <c r="S234" s="154">
        <v>0</v>
      </c>
      <c r="T234" s="155">
        <f>S234*H234</f>
        <v>0</v>
      </c>
      <c r="AR234" s="156" t="s">
        <v>351</v>
      </c>
      <c r="AT234" s="156" t="s">
        <v>347</v>
      </c>
      <c r="AU234" s="156" t="s">
        <v>98</v>
      </c>
      <c r="AY234" s="17" t="s">
        <v>345</v>
      </c>
      <c r="BE234" s="157">
        <f>IF(N234="základná",J234,0)</f>
        <v>0</v>
      </c>
      <c r="BF234" s="157">
        <f>IF(N234="znížená",J234,0)</f>
        <v>0</v>
      </c>
      <c r="BG234" s="157">
        <f>IF(N234="zákl. prenesená",J234,0)</f>
        <v>0</v>
      </c>
      <c r="BH234" s="157">
        <f>IF(N234="zníž. prenesená",J234,0)</f>
        <v>0</v>
      </c>
      <c r="BI234" s="157">
        <f>IF(N234="nulová",J234,0)</f>
        <v>0</v>
      </c>
      <c r="BJ234" s="17" t="s">
        <v>98</v>
      </c>
      <c r="BK234" s="158">
        <f>ROUND(I234*H234,3)</f>
        <v>0</v>
      </c>
      <c r="BL234" s="17" t="s">
        <v>351</v>
      </c>
      <c r="BM234" s="156" t="s">
        <v>466</v>
      </c>
    </row>
    <row r="235" spans="2:65" s="12" customFormat="1">
      <c r="B235" s="159"/>
      <c r="D235" s="160" t="s">
        <v>353</v>
      </c>
      <c r="E235" s="161" t="s">
        <v>1</v>
      </c>
      <c r="F235" s="162" t="s">
        <v>467</v>
      </c>
      <c r="H235" s="161" t="s">
        <v>1</v>
      </c>
      <c r="I235" s="163"/>
      <c r="L235" s="159"/>
      <c r="M235" s="164"/>
      <c r="T235" s="165"/>
      <c r="AT235" s="161" t="s">
        <v>353</v>
      </c>
      <c r="AU235" s="161" t="s">
        <v>98</v>
      </c>
      <c r="AV235" s="12" t="s">
        <v>84</v>
      </c>
      <c r="AW235" s="12" t="s">
        <v>30</v>
      </c>
      <c r="AX235" s="12" t="s">
        <v>76</v>
      </c>
      <c r="AY235" s="161" t="s">
        <v>345</v>
      </c>
    </row>
    <row r="236" spans="2:65" s="13" customFormat="1">
      <c r="B236" s="166"/>
      <c r="D236" s="160" t="s">
        <v>353</v>
      </c>
      <c r="E236" s="167" t="s">
        <v>1</v>
      </c>
      <c r="F236" s="168" t="s">
        <v>468</v>
      </c>
      <c r="H236" s="169">
        <v>64.69</v>
      </c>
      <c r="I236" s="170"/>
      <c r="L236" s="166"/>
      <c r="M236" s="171"/>
      <c r="T236" s="172"/>
      <c r="AT236" s="167" t="s">
        <v>353</v>
      </c>
      <c r="AU236" s="167" t="s">
        <v>98</v>
      </c>
      <c r="AV236" s="13" t="s">
        <v>98</v>
      </c>
      <c r="AW236" s="13" t="s">
        <v>30</v>
      </c>
      <c r="AX236" s="13" t="s">
        <v>76</v>
      </c>
      <c r="AY236" s="167" t="s">
        <v>345</v>
      </c>
    </row>
    <row r="237" spans="2:65" s="13" customFormat="1">
      <c r="B237" s="166"/>
      <c r="D237" s="160" t="s">
        <v>353</v>
      </c>
      <c r="E237" s="167" t="s">
        <v>1</v>
      </c>
      <c r="F237" s="168" t="s">
        <v>469</v>
      </c>
      <c r="H237" s="169">
        <v>1.395</v>
      </c>
      <c r="I237" s="170"/>
      <c r="L237" s="166"/>
      <c r="M237" s="171"/>
      <c r="T237" s="172"/>
      <c r="AT237" s="167" t="s">
        <v>353</v>
      </c>
      <c r="AU237" s="167" t="s">
        <v>98</v>
      </c>
      <c r="AV237" s="13" t="s">
        <v>98</v>
      </c>
      <c r="AW237" s="13" t="s">
        <v>30</v>
      </c>
      <c r="AX237" s="13" t="s">
        <v>76</v>
      </c>
      <c r="AY237" s="167" t="s">
        <v>345</v>
      </c>
    </row>
    <row r="238" spans="2:65" s="15" customFormat="1">
      <c r="B238" s="180"/>
      <c r="D238" s="160" t="s">
        <v>353</v>
      </c>
      <c r="E238" s="181" t="s">
        <v>139</v>
      </c>
      <c r="F238" s="182" t="s">
        <v>365</v>
      </c>
      <c r="H238" s="183">
        <v>66.084999999999994</v>
      </c>
      <c r="I238" s="184"/>
      <c r="L238" s="180"/>
      <c r="M238" s="185"/>
      <c r="T238" s="186"/>
      <c r="AT238" s="181" t="s">
        <v>353</v>
      </c>
      <c r="AU238" s="181" t="s">
        <v>98</v>
      </c>
      <c r="AV238" s="15" t="s">
        <v>351</v>
      </c>
      <c r="AW238" s="15" t="s">
        <v>30</v>
      </c>
      <c r="AX238" s="15" t="s">
        <v>84</v>
      </c>
      <c r="AY238" s="181" t="s">
        <v>345</v>
      </c>
    </row>
    <row r="239" spans="2:65" s="11" customFormat="1" ht="22.9" customHeight="1">
      <c r="B239" s="133"/>
      <c r="D239" s="134" t="s">
        <v>75</v>
      </c>
      <c r="E239" s="143" t="s">
        <v>98</v>
      </c>
      <c r="F239" s="143" t="s">
        <v>470</v>
      </c>
      <c r="I239" s="136"/>
      <c r="J239" s="144">
        <f>BK239</f>
        <v>0</v>
      </c>
      <c r="L239" s="133"/>
      <c r="M239" s="138"/>
      <c r="P239" s="139">
        <f>SUM(P240:P294)</f>
        <v>0</v>
      </c>
      <c r="R239" s="139">
        <f>SUM(R240:R294)</f>
        <v>123.55656596999998</v>
      </c>
      <c r="T239" s="140">
        <f>SUM(T240:T294)</f>
        <v>0</v>
      </c>
      <c r="AR239" s="134" t="s">
        <v>84</v>
      </c>
      <c r="AT239" s="141" t="s">
        <v>75</v>
      </c>
      <c r="AU239" s="141" t="s">
        <v>84</v>
      </c>
      <c r="AY239" s="134" t="s">
        <v>345</v>
      </c>
      <c r="BK239" s="142">
        <f>SUM(BK240:BK294)</f>
        <v>0</v>
      </c>
    </row>
    <row r="240" spans="2:65" s="1" customFormat="1" ht="24.2" customHeight="1">
      <c r="B240" s="32"/>
      <c r="C240" s="145" t="s">
        <v>471</v>
      </c>
      <c r="D240" s="145" t="s">
        <v>347</v>
      </c>
      <c r="E240" s="146" t="s">
        <v>472</v>
      </c>
      <c r="F240" s="147" t="s">
        <v>473</v>
      </c>
      <c r="G240" s="148" t="s">
        <v>374</v>
      </c>
      <c r="H240" s="149">
        <v>35.314</v>
      </c>
      <c r="I240" s="150"/>
      <c r="J240" s="149">
        <f>ROUND(I240*H240,3)</f>
        <v>0</v>
      </c>
      <c r="K240" s="151"/>
      <c r="L240" s="32"/>
      <c r="M240" s="152" t="s">
        <v>1</v>
      </c>
      <c r="N240" s="153" t="s">
        <v>42</v>
      </c>
      <c r="P240" s="154">
        <f>O240*H240</f>
        <v>0</v>
      </c>
      <c r="Q240" s="154">
        <v>2.0699999999999998</v>
      </c>
      <c r="R240" s="154">
        <f>Q240*H240</f>
        <v>73.099979999999988</v>
      </c>
      <c r="S240" s="154">
        <v>0</v>
      </c>
      <c r="T240" s="155">
        <f>S240*H240</f>
        <v>0</v>
      </c>
      <c r="AR240" s="156" t="s">
        <v>351</v>
      </c>
      <c r="AT240" s="156" t="s">
        <v>347</v>
      </c>
      <c r="AU240" s="156" t="s">
        <v>98</v>
      </c>
      <c r="AY240" s="17" t="s">
        <v>345</v>
      </c>
      <c r="BE240" s="157">
        <f>IF(N240="základná",J240,0)</f>
        <v>0</v>
      </c>
      <c r="BF240" s="157">
        <f>IF(N240="znížená",J240,0)</f>
        <v>0</v>
      </c>
      <c r="BG240" s="157">
        <f>IF(N240="zákl. prenesená",J240,0)</f>
        <v>0</v>
      </c>
      <c r="BH240" s="157">
        <f>IF(N240="zníž. prenesená",J240,0)</f>
        <v>0</v>
      </c>
      <c r="BI240" s="157">
        <f>IF(N240="nulová",J240,0)</f>
        <v>0</v>
      </c>
      <c r="BJ240" s="17" t="s">
        <v>98</v>
      </c>
      <c r="BK240" s="158">
        <f>ROUND(I240*H240,3)</f>
        <v>0</v>
      </c>
      <c r="BL240" s="17" t="s">
        <v>351</v>
      </c>
      <c r="BM240" s="156" t="s">
        <v>474</v>
      </c>
    </row>
    <row r="241" spans="2:65" s="12" customFormat="1">
      <c r="B241" s="159"/>
      <c r="D241" s="160" t="s">
        <v>353</v>
      </c>
      <c r="E241" s="161" t="s">
        <v>1</v>
      </c>
      <c r="F241" s="162" t="s">
        <v>402</v>
      </c>
      <c r="H241" s="161" t="s">
        <v>1</v>
      </c>
      <c r="I241" s="163"/>
      <c r="L241" s="159"/>
      <c r="M241" s="164"/>
      <c r="T241" s="165"/>
      <c r="AT241" s="161" t="s">
        <v>353</v>
      </c>
      <c r="AU241" s="161" t="s">
        <v>98</v>
      </c>
      <c r="AV241" s="12" t="s">
        <v>84</v>
      </c>
      <c r="AW241" s="12" t="s">
        <v>30</v>
      </c>
      <c r="AX241" s="12" t="s">
        <v>76</v>
      </c>
      <c r="AY241" s="161" t="s">
        <v>345</v>
      </c>
    </row>
    <row r="242" spans="2:65" s="13" customFormat="1">
      <c r="B242" s="166"/>
      <c r="D242" s="160" t="s">
        <v>353</v>
      </c>
      <c r="E242" s="167" t="s">
        <v>1</v>
      </c>
      <c r="F242" s="168" t="s">
        <v>475</v>
      </c>
      <c r="H242" s="169">
        <v>0.63800000000000001</v>
      </c>
      <c r="I242" s="170"/>
      <c r="L242" s="166"/>
      <c r="M242" s="171"/>
      <c r="T242" s="172"/>
      <c r="AT242" s="167" t="s">
        <v>353</v>
      </c>
      <c r="AU242" s="167" t="s">
        <v>98</v>
      </c>
      <c r="AV242" s="13" t="s">
        <v>98</v>
      </c>
      <c r="AW242" s="13" t="s">
        <v>30</v>
      </c>
      <c r="AX242" s="13" t="s">
        <v>76</v>
      </c>
      <c r="AY242" s="167" t="s">
        <v>345</v>
      </c>
    </row>
    <row r="243" spans="2:65" s="13" customFormat="1">
      <c r="B243" s="166"/>
      <c r="D243" s="160" t="s">
        <v>353</v>
      </c>
      <c r="E243" s="167" t="s">
        <v>1</v>
      </c>
      <c r="F243" s="168" t="s">
        <v>476</v>
      </c>
      <c r="H243" s="169">
        <v>0.47599999999999998</v>
      </c>
      <c r="I243" s="170"/>
      <c r="L243" s="166"/>
      <c r="M243" s="171"/>
      <c r="T243" s="172"/>
      <c r="AT243" s="167" t="s">
        <v>353</v>
      </c>
      <c r="AU243" s="167" t="s">
        <v>98</v>
      </c>
      <c r="AV243" s="13" t="s">
        <v>98</v>
      </c>
      <c r="AW243" s="13" t="s">
        <v>30</v>
      </c>
      <c r="AX243" s="13" t="s">
        <v>76</v>
      </c>
      <c r="AY243" s="167" t="s">
        <v>345</v>
      </c>
    </row>
    <row r="244" spans="2:65" s="12" customFormat="1">
      <c r="B244" s="159"/>
      <c r="D244" s="160" t="s">
        <v>353</v>
      </c>
      <c r="E244" s="161" t="s">
        <v>1</v>
      </c>
      <c r="F244" s="162" t="s">
        <v>405</v>
      </c>
      <c r="H244" s="161" t="s">
        <v>1</v>
      </c>
      <c r="I244" s="163"/>
      <c r="L244" s="159"/>
      <c r="M244" s="164"/>
      <c r="T244" s="165"/>
      <c r="AT244" s="161" t="s">
        <v>353</v>
      </c>
      <c r="AU244" s="161" t="s">
        <v>98</v>
      </c>
      <c r="AV244" s="12" t="s">
        <v>84</v>
      </c>
      <c r="AW244" s="12" t="s">
        <v>30</v>
      </c>
      <c r="AX244" s="12" t="s">
        <v>76</v>
      </c>
      <c r="AY244" s="161" t="s">
        <v>345</v>
      </c>
    </row>
    <row r="245" spans="2:65" s="13" customFormat="1">
      <c r="B245" s="166"/>
      <c r="D245" s="160" t="s">
        <v>353</v>
      </c>
      <c r="E245" s="167" t="s">
        <v>1</v>
      </c>
      <c r="F245" s="168" t="s">
        <v>477</v>
      </c>
      <c r="H245" s="169">
        <v>34.200000000000003</v>
      </c>
      <c r="I245" s="170"/>
      <c r="L245" s="166"/>
      <c r="M245" s="171"/>
      <c r="T245" s="172"/>
      <c r="AT245" s="167" t="s">
        <v>353</v>
      </c>
      <c r="AU245" s="167" t="s">
        <v>98</v>
      </c>
      <c r="AV245" s="13" t="s">
        <v>98</v>
      </c>
      <c r="AW245" s="13" t="s">
        <v>30</v>
      </c>
      <c r="AX245" s="13" t="s">
        <v>76</v>
      </c>
      <c r="AY245" s="167" t="s">
        <v>345</v>
      </c>
    </row>
    <row r="246" spans="2:65" s="15" customFormat="1">
      <c r="B246" s="180"/>
      <c r="D246" s="160" t="s">
        <v>353</v>
      </c>
      <c r="E246" s="181" t="s">
        <v>1</v>
      </c>
      <c r="F246" s="182" t="s">
        <v>365</v>
      </c>
      <c r="H246" s="183">
        <v>35.314</v>
      </c>
      <c r="I246" s="184"/>
      <c r="L246" s="180"/>
      <c r="M246" s="185"/>
      <c r="T246" s="186"/>
      <c r="AT246" s="181" t="s">
        <v>353</v>
      </c>
      <c r="AU246" s="181" t="s">
        <v>98</v>
      </c>
      <c r="AV246" s="15" t="s">
        <v>351</v>
      </c>
      <c r="AW246" s="15" t="s">
        <v>30</v>
      </c>
      <c r="AX246" s="15" t="s">
        <v>84</v>
      </c>
      <c r="AY246" s="181" t="s">
        <v>345</v>
      </c>
    </row>
    <row r="247" spans="2:65" s="1" customFormat="1" ht="33" customHeight="1">
      <c r="B247" s="32"/>
      <c r="C247" s="145" t="s">
        <v>7</v>
      </c>
      <c r="D247" s="145" t="s">
        <v>347</v>
      </c>
      <c r="E247" s="146" t="s">
        <v>478</v>
      </c>
      <c r="F247" s="147" t="s">
        <v>479</v>
      </c>
      <c r="G247" s="148" t="s">
        <v>374</v>
      </c>
      <c r="H247" s="149">
        <v>2.9929999999999999</v>
      </c>
      <c r="I247" s="150"/>
      <c r="J247" s="149">
        <f>ROUND(I247*H247,3)</f>
        <v>0</v>
      </c>
      <c r="K247" s="151"/>
      <c r="L247" s="32"/>
      <c r="M247" s="152" t="s">
        <v>1</v>
      </c>
      <c r="N247" s="153" t="s">
        <v>42</v>
      </c>
      <c r="P247" s="154">
        <f>O247*H247</f>
        <v>0</v>
      </c>
      <c r="Q247" s="154">
        <v>2.1170900000000001</v>
      </c>
      <c r="R247" s="154">
        <f>Q247*H247</f>
        <v>6.3364503700000006</v>
      </c>
      <c r="S247" s="154">
        <v>0</v>
      </c>
      <c r="T247" s="155">
        <f>S247*H247</f>
        <v>0</v>
      </c>
      <c r="AR247" s="156" t="s">
        <v>351</v>
      </c>
      <c r="AT247" s="156" t="s">
        <v>347</v>
      </c>
      <c r="AU247" s="156" t="s">
        <v>98</v>
      </c>
      <c r="AY247" s="17" t="s">
        <v>345</v>
      </c>
      <c r="BE247" s="157">
        <f>IF(N247="základná",J247,0)</f>
        <v>0</v>
      </c>
      <c r="BF247" s="157">
        <f>IF(N247="znížená",J247,0)</f>
        <v>0</v>
      </c>
      <c r="BG247" s="157">
        <f>IF(N247="zákl. prenesená",J247,0)</f>
        <v>0</v>
      </c>
      <c r="BH247" s="157">
        <f>IF(N247="zníž. prenesená",J247,0)</f>
        <v>0</v>
      </c>
      <c r="BI247" s="157">
        <f>IF(N247="nulová",J247,0)</f>
        <v>0</v>
      </c>
      <c r="BJ247" s="17" t="s">
        <v>98</v>
      </c>
      <c r="BK247" s="158">
        <f>ROUND(I247*H247,3)</f>
        <v>0</v>
      </c>
      <c r="BL247" s="17" t="s">
        <v>351</v>
      </c>
      <c r="BM247" s="156" t="s">
        <v>480</v>
      </c>
    </row>
    <row r="248" spans="2:65" s="12" customFormat="1">
      <c r="B248" s="159"/>
      <c r="D248" s="160" t="s">
        <v>353</v>
      </c>
      <c r="E248" s="161" t="s">
        <v>1</v>
      </c>
      <c r="F248" s="162" t="s">
        <v>405</v>
      </c>
      <c r="H248" s="161" t="s">
        <v>1</v>
      </c>
      <c r="I248" s="163"/>
      <c r="L248" s="159"/>
      <c r="M248" s="164"/>
      <c r="T248" s="165"/>
      <c r="AT248" s="161" t="s">
        <v>353</v>
      </c>
      <c r="AU248" s="161" t="s">
        <v>98</v>
      </c>
      <c r="AV248" s="12" t="s">
        <v>84</v>
      </c>
      <c r="AW248" s="12" t="s">
        <v>30</v>
      </c>
      <c r="AX248" s="12" t="s">
        <v>76</v>
      </c>
      <c r="AY248" s="161" t="s">
        <v>345</v>
      </c>
    </row>
    <row r="249" spans="2:65" s="13" customFormat="1">
      <c r="B249" s="166"/>
      <c r="D249" s="160" t="s">
        <v>353</v>
      </c>
      <c r="E249" s="167" t="s">
        <v>234</v>
      </c>
      <c r="F249" s="168" t="s">
        <v>481</v>
      </c>
      <c r="H249" s="169">
        <v>2.9929999999999999</v>
      </c>
      <c r="I249" s="170"/>
      <c r="L249" s="166"/>
      <c r="M249" s="171"/>
      <c r="T249" s="172"/>
      <c r="AT249" s="167" t="s">
        <v>353</v>
      </c>
      <c r="AU249" s="167" t="s">
        <v>98</v>
      </c>
      <c r="AV249" s="13" t="s">
        <v>98</v>
      </c>
      <c r="AW249" s="13" t="s">
        <v>30</v>
      </c>
      <c r="AX249" s="13" t="s">
        <v>84</v>
      </c>
      <c r="AY249" s="167" t="s">
        <v>345</v>
      </c>
    </row>
    <row r="250" spans="2:65" s="1" customFormat="1" ht="24.2" customHeight="1">
      <c r="B250" s="32"/>
      <c r="C250" s="145" t="s">
        <v>482</v>
      </c>
      <c r="D250" s="145" t="s">
        <v>347</v>
      </c>
      <c r="E250" s="146" t="s">
        <v>483</v>
      </c>
      <c r="F250" s="147" t="s">
        <v>484</v>
      </c>
      <c r="G250" s="148" t="s">
        <v>460</v>
      </c>
      <c r="H250" s="149">
        <v>7.4999999999999997E-2</v>
      </c>
      <c r="I250" s="150"/>
      <c r="J250" s="149">
        <f>ROUND(I250*H250,3)</f>
        <v>0</v>
      </c>
      <c r="K250" s="151"/>
      <c r="L250" s="32"/>
      <c r="M250" s="152" t="s">
        <v>1</v>
      </c>
      <c r="N250" s="153" t="s">
        <v>42</v>
      </c>
      <c r="P250" s="154">
        <f>O250*H250</f>
        <v>0</v>
      </c>
      <c r="Q250" s="154">
        <v>1.002</v>
      </c>
      <c r="R250" s="154">
        <f>Q250*H250</f>
        <v>7.5149999999999995E-2</v>
      </c>
      <c r="S250" s="154">
        <v>0</v>
      </c>
      <c r="T250" s="155">
        <f>S250*H250</f>
        <v>0</v>
      </c>
      <c r="AR250" s="156" t="s">
        <v>351</v>
      </c>
      <c r="AT250" s="156" t="s">
        <v>347</v>
      </c>
      <c r="AU250" s="156" t="s">
        <v>98</v>
      </c>
      <c r="AY250" s="17" t="s">
        <v>345</v>
      </c>
      <c r="BE250" s="157">
        <f>IF(N250="základná",J250,0)</f>
        <v>0</v>
      </c>
      <c r="BF250" s="157">
        <f>IF(N250="znížená",J250,0)</f>
        <v>0</v>
      </c>
      <c r="BG250" s="157">
        <f>IF(N250="zákl. prenesená",J250,0)</f>
        <v>0</v>
      </c>
      <c r="BH250" s="157">
        <f>IF(N250="zníž. prenesená",J250,0)</f>
        <v>0</v>
      </c>
      <c r="BI250" s="157">
        <f>IF(N250="nulová",J250,0)</f>
        <v>0</v>
      </c>
      <c r="BJ250" s="17" t="s">
        <v>98</v>
      </c>
      <c r="BK250" s="158">
        <f>ROUND(I250*H250,3)</f>
        <v>0</v>
      </c>
      <c r="BL250" s="17" t="s">
        <v>351</v>
      </c>
      <c r="BM250" s="156" t="s">
        <v>485</v>
      </c>
    </row>
    <row r="251" spans="2:65" s="13" customFormat="1">
      <c r="B251" s="166"/>
      <c r="D251" s="160" t="s">
        <v>353</v>
      </c>
      <c r="E251" s="167" t="s">
        <v>1</v>
      </c>
      <c r="F251" s="168" t="s">
        <v>486</v>
      </c>
      <c r="H251" s="169">
        <v>7.4999999999999997E-2</v>
      </c>
      <c r="I251" s="170"/>
      <c r="L251" s="166"/>
      <c r="M251" s="171"/>
      <c r="T251" s="172"/>
      <c r="AT251" s="167" t="s">
        <v>353</v>
      </c>
      <c r="AU251" s="167" t="s">
        <v>98</v>
      </c>
      <c r="AV251" s="13" t="s">
        <v>98</v>
      </c>
      <c r="AW251" s="13" t="s">
        <v>30</v>
      </c>
      <c r="AX251" s="13" t="s">
        <v>84</v>
      </c>
      <c r="AY251" s="167" t="s">
        <v>345</v>
      </c>
    </row>
    <row r="252" spans="2:65" s="1" customFormat="1" ht="16.5" customHeight="1">
      <c r="B252" s="32"/>
      <c r="C252" s="145" t="s">
        <v>487</v>
      </c>
      <c r="D252" s="145" t="s">
        <v>347</v>
      </c>
      <c r="E252" s="146" t="s">
        <v>488</v>
      </c>
      <c r="F252" s="147" t="s">
        <v>489</v>
      </c>
      <c r="G252" s="148" t="s">
        <v>374</v>
      </c>
      <c r="H252" s="149">
        <v>9.6999999999999993</v>
      </c>
      <c r="I252" s="150"/>
      <c r="J252" s="149">
        <f>ROUND(I252*H252,3)</f>
        <v>0</v>
      </c>
      <c r="K252" s="151"/>
      <c r="L252" s="32"/>
      <c r="M252" s="152" t="s">
        <v>1</v>
      </c>
      <c r="N252" s="153" t="s">
        <v>42</v>
      </c>
      <c r="P252" s="154">
        <f>O252*H252</f>
        <v>0</v>
      </c>
      <c r="Q252" s="154">
        <v>2.2151299999999998</v>
      </c>
      <c r="R252" s="154">
        <f>Q252*H252</f>
        <v>21.486760999999998</v>
      </c>
      <c r="S252" s="154">
        <v>0</v>
      </c>
      <c r="T252" s="155">
        <f>S252*H252</f>
        <v>0</v>
      </c>
      <c r="AR252" s="156" t="s">
        <v>351</v>
      </c>
      <c r="AT252" s="156" t="s">
        <v>347</v>
      </c>
      <c r="AU252" s="156" t="s">
        <v>98</v>
      </c>
      <c r="AY252" s="17" t="s">
        <v>345</v>
      </c>
      <c r="BE252" s="157">
        <f>IF(N252="základná",J252,0)</f>
        <v>0</v>
      </c>
      <c r="BF252" s="157">
        <f>IF(N252="znížená",J252,0)</f>
        <v>0</v>
      </c>
      <c r="BG252" s="157">
        <f>IF(N252="zákl. prenesená",J252,0)</f>
        <v>0</v>
      </c>
      <c r="BH252" s="157">
        <f>IF(N252="zníž. prenesená",J252,0)</f>
        <v>0</v>
      </c>
      <c r="BI252" s="157">
        <f>IF(N252="nulová",J252,0)</f>
        <v>0</v>
      </c>
      <c r="BJ252" s="17" t="s">
        <v>98</v>
      </c>
      <c r="BK252" s="158">
        <f>ROUND(I252*H252,3)</f>
        <v>0</v>
      </c>
      <c r="BL252" s="17" t="s">
        <v>351</v>
      </c>
      <c r="BM252" s="156" t="s">
        <v>490</v>
      </c>
    </row>
    <row r="253" spans="2:65" s="12" customFormat="1">
      <c r="B253" s="159"/>
      <c r="D253" s="160" t="s">
        <v>353</v>
      </c>
      <c r="E253" s="161" t="s">
        <v>1</v>
      </c>
      <c r="F253" s="162" t="s">
        <v>402</v>
      </c>
      <c r="H253" s="161" t="s">
        <v>1</v>
      </c>
      <c r="I253" s="163"/>
      <c r="L253" s="159"/>
      <c r="M253" s="164"/>
      <c r="T253" s="165"/>
      <c r="AT253" s="161" t="s">
        <v>353</v>
      </c>
      <c r="AU253" s="161" t="s">
        <v>98</v>
      </c>
      <c r="AV253" s="12" t="s">
        <v>84</v>
      </c>
      <c r="AW253" s="12" t="s">
        <v>30</v>
      </c>
      <c r="AX253" s="12" t="s">
        <v>76</v>
      </c>
      <c r="AY253" s="161" t="s">
        <v>345</v>
      </c>
    </row>
    <row r="254" spans="2:65" s="13" customFormat="1">
      <c r="B254" s="166"/>
      <c r="D254" s="160" t="s">
        <v>353</v>
      </c>
      <c r="E254" s="167" t="s">
        <v>1</v>
      </c>
      <c r="F254" s="168" t="s">
        <v>491</v>
      </c>
      <c r="H254" s="169">
        <v>4.25</v>
      </c>
      <c r="I254" s="170"/>
      <c r="L254" s="166"/>
      <c r="M254" s="171"/>
      <c r="T254" s="172"/>
      <c r="AT254" s="167" t="s">
        <v>353</v>
      </c>
      <c r="AU254" s="167" t="s">
        <v>98</v>
      </c>
      <c r="AV254" s="13" t="s">
        <v>98</v>
      </c>
      <c r="AW254" s="13" t="s">
        <v>30</v>
      </c>
      <c r="AX254" s="13" t="s">
        <v>76</v>
      </c>
      <c r="AY254" s="167" t="s">
        <v>345</v>
      </c>
    </row>
    <row r="255" spans="2:65" s="13" customFormat="1">
      <c r="B255" s="166"/>
      <c r="D255" s="160" t="s">
        <v>353</v>
      </c>
      <c r="E255" s="167" t="s">
        <v>1</v>
      </c>
      <c r="F255" s="168" t="s">
        <v>492</v>
      </c>
      <c r="H255" s="169">
        <v>3.17</v>
      </c>
      <c r="I255" s="170"/>
      <c r="L255" s="166"/>
      <c r="M255" s="171"/>
      <c r="T255" s="172"/>
      <c r="AT255" s="167" t="s">
        <v>353</v>
      </c>
      <c r="AU255" s="167" t="s">
        <v>98</v>
      </c>
      <c r="AV255" s="13" t="s">
        <v>98</v>
      </c>
      <c r="AW255" s="13" t="s">
        <v>30</v>
      </c>
      <c r="AX255" s="13" t="s">
        <v>76</v>
      </c>
      <c r="AY255" s="167" t="s">
        <v>345</v>
      </c>
    </row>
    <row r="256" spans="2:65" s="12" customFormat="1">
      <c r="B256" s="159"/>
      <c r="D256" s="160" t="s">
        <v>353</v>
      </c>
      <c r="E256" s="161" t="s">
        <v>1</v>
      </c>
      <c r="F256" s="162" t="s">
        <v>405</v>
      </c>
      <c r="H256" s="161" t="s">
        <v>1</v>
      </c>
      <c r="I256" s="163"/>
      <c r="L256" s="159"/>
      <c r="M256" s="164"/>
      <c r="T256" s="165"/>
      <c r="AT256" s="161" t="s">
        <v>353</v>
      </c>
      <c r="AU256" s="161" t="s">
        <v>98</v>
      </c>
      <c r="AV256" s="12" t="s">
        <v>84</v>
      </c>
      <c r="AW256" s="12" t="s">
        <v>30</v>
      </c>
      <c r="AX256" s="12" t="s">
        <v>76</v>
      </c>
      <c r="AY256" s="161" t="s">
        <v>345</v>
      </c>
    </row>
    <row r="257" spans="2:65" s="13" customFormat="1">
      <c r="B257" s="166"/>
      <c r="D257" s="160" t="s">
        <v>353</v>
      </c>
      <c r="E257" s="167" t="s">
        <v>1</v>
      </c>
      <c r="F257" s="168" t="s">
        <v>493</v>
      </c>
      <c r="H257" s="169">
        <v>2.2799999999999998</v>
      </c>
      <c r="I257" s="170"/>
      <c r="L257" s="166"/>
      <c r="M257" s="171"/>
      <c r="T257" s="172"/>
      <c r="AT257" s="167" t="s">
        <v>353</v>
      </c>
      <c r="AU257" s="167" t="s">
        <v>98</v>
      </c>
      <c r="AV257" s="13" t="s">
        <v>98</v>
      </c>
      <c r="AW257" s="13" t="s">
        <v>30</v>
      </c>
      <c r="AX257" s="13" t="s">
        <v>76</v>
      </c>
      <c r="AY257" s="167" t="s">
        <v>345</v>
      </c>
    </row>
    <row r="258" spans="2:65" s="15" customFormat="1">
      <c r="B258" s="180"/>
      <c r="D258" s="160" t="s">
        <v>353</v>
      </c>
      <c r="E258" s="181" t="s">
        <v>1</v>
      </c>
      <c r="F258" s="182" t="s">
        <v>365</v>
      </c>
      <c r="H258" s="183">
        <v>9.6999999999999993</v>
      </c>
      <c r="I258" s="184"/>
      <c r="L258" s="180"/>
      <c r="M258" s="185"/>
      <c r="T258" s="186"/>
      <c r="AT258" s="181" t="s">
        <v>353</v>
      </c>
      <c r="AU258" s="181" t="s">
        <v>98</v>
      </c>
      <c r="AV258" s="15" t="s">
        <v>351</v>
      </c>
      <c r="AW258" s="15" t="s">
        <v>30</v>
      </c>
      <c r="AX258" s="15" t="s">
        <v>84</v>
      </c>
      <c r="AY258" s="181" t="s">
        <v>345</v>
      </c>
    </row>
    <row r="259" spans="2:65" s="1" customFormat="1" ht="33" customHeight="1">
      <c r="B259" s="32"/>
      <c r="C259" s="145" t="s">
        <v>494</v>
      </c>
      <c r="D259" s="145" t="s">
        <v>347</v>
      </c>
      <c r="E259" s="146" t="s">
        <v>495</v>
      </c>
      <c r="F259" s="147" t="s">
        <v>496</v>
      </c>
      <c r="G259" s="148" t="s">
        <v>374</v>
      </c>
      <c r="H259" s="149">
        <v>5.8109999999999999</v>
      </c>
      <c r="I259" s="150"/>
      <c r="J259" s="149">
        <f>ROUND(I259*H259,3)</f>
        <v>0</v>
      </c>
      <c r="K259" s="151"/>
      <c r="L259" s="32"/>
      <c r="M259" s="152" t="s">
        <v>1</v>
      </c>
      <c r="N259" s="153" t="s">
        <v>42</v>
      </c>
      <c r="P259" s="154">
        <f>O259*H259</f>
        <v>0</v>
      </c>
      <c r="Q259" s="154">
        <v>2.2151299999999998</v>
      </c>
      <c r="R259" s="154">
        <f>Q259*H259</f>
        <v>12.872120429999999</v>
      </c>
      <c r="S259" s="154">
        <v>0</v>
      </c>
      <c r="T259" s="155">
        <f>S259*H259</f>
        <v>0</v>
      </c>
      <c r="AR259" s="156" t="s">
        <v>351</v>
      </c>
      <c r="AT259" s="156" t="s">
        <v>347</v>
      </c>
      <c r="AU259" s="156" t="s">
        <v>98</v>
      </c>
      <c r="AY259" s="17" t="s">
        <v>345</v>
      </c>
      <c r="BE259" s="157">
        <f>IF(N259="základná",J259,0)</f>
        <v>0</v>
      </c>
      <c r="BF259" s="157">
        <f>IF(N259="znížená",J259,0)</f>
        <v>0</v>
      </c>
      <c r="BG259" s="157">
        <f>IF(N259="zákl. prenesená",J259,0)</f>
        <v>0</v>
      </c>
      <c r="BH259" s="157">
        <f>IF(N259="zníž. prenesená",J259,0)</f>
        <v>0</v>
      </c>
      <c r="BI259" s="157">
        <f>IF(N259="nulová",J259,0)</f>
        <v>0</v>
      </c>
      <c r="BJ259" s="17" t="s">
        <v>98</v>
      </c>
      <c r="BK259" s="158">
        <f>ROUND(I259*H259,3)</f>
        <v>0</v>
      </c>
      <c r="BL259" s="17" t="s">
        <v>351</v>
      </c>
      <c r="BM259" s="156" t="s">
        <v>497</v>
      </c>
    </row>
    <row r="260" spans="2:65" s="13" customFormat="1">
      <c r="B260" s="166"/>
      <c r="D260" s="160" t="s">
        <v>353</v>
      </c>
      <c r="E260" s="167" t="s">
        <v>1</v>
      </c>
      <c r="F260" s="168" t="s">
        <v>412</v>
      </c>
      <c r="H260" s="169">
        <v>1.8720000000000001</v>
      </c>
      <c r="I260" s="170"/>
      <c r="L260" s="166"/>
      <c r="M260" s="171"/>
      <c r="T260" s="172"/>
      <c r="AT260" s="167" t="s">
        <v>353</v>
      </c>
      <c r="AU260" s="167" t="s">
        <v>98</v>
      </c>
      <c r="AV260" s="13" t="s">
        <v>98</v>
      </c>
      <c r="AW260" s="13" t="s">
        <v>30</v>
      </c>
      <c r="AX260" s="13" t="s">
        <v>76</v>
      </c>
      <c r="AY260" s="167" t="s">
        <v>345</v>
      </c>
    </row>
    <row r="261" spans="2:65" s="13" customFormat="1">
      <c r="B261" s="166"/>
      <c r="D261" s="160" t="s">
        <v>353</v>
      </c>
      <c r="E261" s="167" t="s">
        <v>1</v>
      </c>
      <c r="F261" s="168" t="s">
        <v>413</v>
      </c>
      <c r="H261" s="169">
        <v>1.944</v>
      </c>
      <c r="I261" s="170"/>
      <c r="L261" s="166"/>
      <c r="M261" s="171"/>
      <c r="T261" s="172"/>
      <c r="AT261" s="167" t="s">
        <v>353</v>
      </c>
      <c r="AU261" s="167" t="s">
        <v>98</v>
      </c>
      <c r="AV261" s="13" t="s">
        <v>98</v>
      </c>
      <c r="AW261" s="13" t="s">
        <v>30</v>
      </c>
      <c r="AX261" s="13" t="s">
        <v>76</v>
      </c>
      <c r="AY261" s="167" t="s">
        <v>345</v>
      </c>
    </row>
    <row r="262" spans="2:65" s="13" customFormat="1">
      <c r="B262" s="166"/>
      <c r="D262" s="160" t="s">
        <v>353</v>
      </c>
      <c r="E262" s="167" t="s">
        <v>1</v>
      </c>
      <c r="F262" s="168" t="s">
        <v>414</v>
      </c>
      <c r="H262" s="169">
        <v>0.70199999999999996</v>
      </c>
      <c r="I262" s="170"/>
      <c r="L262" s="166"/>
      <c r="M262" s="171"/>
      <c r="T262" s="172"/>
      <c r="AT262" s="167" t="s">
        <v>353</v>
      </c>
      <c r="AU262" s="167" t="s">
        <v>98</v>
      </c>
      <c r="AV262" s="13" t="s">
        <v>98</v>
      </c>
      <c r="AW262" s="13" t="s">
        <v>30</v>
      </c>
      <c r="AX262" s="13" t="s">
        <v>76</v>
      </c>
      <c r="AY262" s="167" t="s">
        <v>345</v>
      </c>
    </row>
    <row r="263" spans="2:65" s="13" customFormat="1">
      <c r="B263" s="166"/>
      <c r="D263" s="160" t="s">
        <v>353</v>
      </c>
      <c r="E263" s="167" t="s">
        <v>1</v>
      </c>
      <c r="F263" s="168" t="s">
        <v>415</v>
      </c>
      <c r="H263" s="169">
        <v>0.27</v>
      </c>
      <c r="I263" s="170"/>
      <c r="L263" s="166"/>
      <c r="M263" s="171"/>
      <c r="T263" s="172"/>
      <c r="AT263" s="167" t="s">
        <v>353</v>
      </c>
      <c r="AU263" s="167" t="s">
        <v>98</v>
      </c>
      <c r="AV263" s="13" t="s">
        <v>98</v>
      </c>
      <c r="AW263" s="13" t="s">
        <v>30</v>
      </c>
      <c r="AX263" s="13" t="s">
        <v>76</v>
      </c>
      <c r="AY263" s="167" t="s">
        <v>345</v>
      </c>
    </row>
    <row r="264" spans="2:65" s="13" customFormat="1">
      <c r="B264" s="166"/>
      <c r="D264" s="160" t="s">
        <v>353</v>
      </c>
      <c r="E264" s="167" t="s">
        <v>1</v>
      </c>
      <c r="F264" s="168" t="s">
        <v>416</v>
      </c>
      <c r="H264" s="169">
        <v>1.0229999999999999</v>
      </c>
      <c r="I264" s="170"/>
      <c r="L264" s="166"/>
      <c r="M264" s="171"/>
      <c r="T264" s="172"/>
      <c r="AT264" s="167" t="s">
        <v>353</v>
      </c>
      <c r="AU264" s="167" t="s">
        <v>98</v>
      </c>
      <c r="AV264" s="13" t="s">
        <v>98</v>
      </c>
      <c r="AW264" s="13" t="s">
        <v>30</v>
      </c>
      <c r="AX264" s="13" t="s">
        <v>76</v>
      </c>
      <c r="AY264" s="167" t="s">
        <v>345</v>
      </c>
    </row>
    <row r="265" spans="2:65" s="15" customFormat="1">
      <c r="B265" s="180"/>
      <c r="D265" s="160" t="s">
        <v>353</v>
      </c>
      <c r="E265" s="181" t="s">
        <v>1</v>
      </c>
      <c r="F265" s="182" t="s">
        <v>365</v>
      </c>
      <c r="H265" s="183">
        <v>5.8109999999999999</v>
      </c>
      <c r="I265" s="184"/>
      <c r="L265" s="180"/>
      <c r="M265" s="185"/>
      <c r="T265" s="186"/>
      <c r="AT265" s="181" t="s">
        <v>353</v>
      </c>
      <c r="AU265" s="181" t="s">
        <v>98</v>
      </c>
      <c r="AV265" s="15" t="s">
        <v>351</v>
      </c>
      <c r="AW265" s="15" t="s">
        <v>30</v>
      </c>
      <c r="AX265" s="15" t="s">
        <v>84</v>
      </c>
      <c r="AY265" s="181" t="s">
        <v>345</v>
      </c>
    </row>
    <row r="266" spans="2:65" s="1" customFormat="1" ht="21.75" customHeight="1">
      <c r="B266" s="32"/>
      <c r="C266" s="145" t="s">
        <v>498</v>
      </c>
      <c r="D266" s="145" t="s">
        <v>347</v>
      </c>
      <c r="E266" s="146" t="s">
        <v>499</v>
      </c>
      <c r="F266" s="147" t="s">
        <v>500</v>
      </c>
      <c r="G266" s="148" t="s">
        <v>350</v>
      </c>
      <c r="H266" s="149">
        <v>25.905999999999999</v>
      </c>
      <c r="I266" s="150"/>
      <c r="J266" s="149">
        <f>ROUND(I266*H266,3)</f>
        <v>0</v>
      </c>
      <c r="K266" s="151"/>
      <c r="L266" s="32"/>
      <c r="M266" s="152" t="s">
        <v>1</v>
      </c>
      <c r="N266" s="153" t="s">
        <v>42</v>
      </c>
      <c r="P266" s="154">
        <f>O266*H266</f>
        <v>0</v>
      </c>
      <c r="Q266" s="154">
        <v>6.7000000000000002E-4</v>
      </c>
      <c r="R266" s="154">
        <f>Q266*H266</f>
        <v>1.7357020000000001E-2</v>
      </c>
      <c r="S266" s="154">
        <v>0</v>
      </c>
      <c r="T266" s="155">
        <f>S266*H266</f>
        <v>0</v>
      </c>
      <c r="AR266" s="156" t="s">
        <v>351</v>
      </c>
      <c r="AT266" s="156" t="s">
        <v>347</v>
      </c>
      <c r="AU266" s="156" t="s">
        <v>98</v>
      </c>
      <c r="AY266" s="17" t="s">
        <v>345</v>
      </c>
      <c r="BE266" s="157">
        <f>IF(N266="základná",J266,0)</f>
        <v>0</v>
      </c>
      <c r="BF266" s="157">
        <f>IF(N266="znížená",J266,0)</f>
        <v>0</v>
      </c>
      <c r="BG266" s="157">
        <f>IF(N266="zákl. prenesená",J266,0)</f>
        <v>0</v>
      </c>
      <c r="BH266" s="157">
        <f>IF(N266="zníž. prenesená",J266,0)</f>
        <v>0</v>
      </c>
      <c r="BI266" s="157">
        <f>IF(N266="nulová",J266,0)</f>
        <v>0</v>
      </c>
      <c r="BJ266" s="17" t="s">
        <v>98</v>
      </c>
      <c r="BK266" s="158">
        <f>ROUND(I266*H266,3)</f>
        <v>0</v>
      </c>
      <c r="BL266" s="17" t="s">
        <v>351</v>
      </c>
      <c r="BM266" s="156" t="s">
        <v>501</v>
      </c>
    </row>
    <row r="267" spans="2:65" s="12" customFormat="1">
      <c r="B267" s="159"/>
      <c r="D267" s="160" t="s">
        <v>353</v>
      </c>
      <c r="E267" s="161" t="s">
        <v>1</v>
      </c>
      <c r="F267" s="162" t="s">
        <v>402</v>
      </c>
      <c r="H267" s="161" t="s">
        <v>1</v>
      </c>
      <c r="I267" s="163"/>
      <c r="L267" s="159"/>
      <c r="M267" s="164"/>
      <c r="T267" s="165"/>
      <c r="AT267" s="161" t="s">
        <v>353</v>
      </c>
      <c r="AU267" s="161" t="s">
        <v>98</v>
      </c>
      <c r="AV267" s="12" t="s">
        <v>84</v>
      </c>
      <c r="AW267" s="12" t="s">
        <v>30</v>
      </c>
      <c r="AX267" s="12" t="s">
        <v>76</v>
      </c>
      <c r="AY267" s="161" t="s">
        <v>345</v>
      </c>
    </row>
    <row r="268" spans="2:65" s="13" customFormat="1">
      <c r="B268" s="166"/>
      <c r="D268" s="160" t="s">
        <v>353</v>
      </c>
      <c r="E268" s="167" t="s">
        <v>1</v>
      </c>
      <c r="F268" s="168" t="s">
        <v>502</v>
      </c>
      <c r="H268" s="169">
        <v>5.3129999999999997</v>
      </c>
      <c r="I268" s="170"/>
      <c r="L268" s="166"/>
      <c r="M268" s="171"/>
      <c r="T268" s="172"/>
      <c r="AT268" s="167" t="s">
        <v>353</v>
      </c>
      <c r="AU268" s="167" t="s">
        <v>98</v>
      </c>
      <c r="AV268" s="13" t="s">
        <v>98</v>
      </c>
      <c r="AW268" s="13" t="s">
        <v>30</v>
      </c>
      <c r="AX268" s="13" t="s">
        <v>76</v>
      </c>
      <c r="AY268" s="167" t="s">
        <v>345</v>
      </c>
    </row>
    <row r="269" spans="2:65" s="13" customFormat="1">
      <c r="B269" s="166"/>
      <c r="D269" s="160" t="s">
        <v>353</v>
      </c>
      <c r="E269" s="167" t="s">
        <v>1</v>
      </c>
      <c r="F269" s="168" t="s">
        <v>503</v>
      </c>
      <c r="H269" s="169">
        <v>3.9630000000000001</v>
      </c>
      <c r="I269" s="170"/>
      <c r="L269" s="166"/>
      <c r="M269" s="171"/>
      <c r="T269" s="172"/>
      <c r="AT269" s="167" t="s">
        <v>353</v>
      </c>
      <c r="AU269" s="167" t="s">
        <v>98</v>
      </c>
      <c r="AV269" s="13" t="s">
        <v>98</v>
      </c>
      <c r="AW269" s="13" t="s">
        <v>30</v>
      </c>
      <c r="AX269" s="13" t="s">
        <v>76</v>
      </c>
      <c r="AY269" s="167" t="s">
        <v>345</v>
      </c>
    </row>
    <row r="270" spans="2:65" s="12" customFormat="1">
      <c r="B270" s="159"/>
      <c r="D270" s="160" t="s">
        <v>353</v>
      </c>
      <c r="E270" s="161" t="s">
        <v>1</v>
      </c>
      <c r="F270" s="162" t="s">
        <v>405</v>
      </c>
      <c r="H270" s="161" t="s">
        <v>1</v>
      </c>
      <c r="I270" s="163"/>
      <c r="L270" s="159"/>
      <c r="M270" s="164"/>
      <c r="T270" s="165"/>
      <c r="AT270" s="161" t="s">
        <v>353</v>
      </c>
      <c r="AU270" s="161" t="s">
        <v>98</v>
      </c>
      <c r="AV270" s="12" t="s">
        <v>84</v>
      </c>
      <c r="AW270" s="12" t="s">
        <v>30</v>
      </c>
      <c r="AX270" s="12" t="s">
        <v>76</v>
      </c>
      <c r="AY270" s="161" t="s">
        <v>345</v>
      </c>
    </row>
    <row r="271" spans="2:65" s="13" customFormat="1">
      <c r="B271" s="166"/>
      <c r="D271" s="160" t="s">
        <v>353</v>
      </c>
      <c r="E271" s="167" t="s">
        <v>1</v>
      </c>
      <c r="F271" s="168" t="s">
        <v>504</v>
      </c>
      <c r="H271" s="169">
        <v>11.4</v>
      </c>
      <c r="I271" s="170"/>
      <c r="L271" s="166"/>
      <c r="M271" s="171"/>
      <c r="T271" s="172"/>
      <c r="AT271" s="167" t="s">
        <v>353</v>
      </c>
      <c r="AU271" s="167" t="s">
        <v>98</v>
      </c>
      <c r="AV271" s="13" t="s">
        <v>98</v>
      </c>
      <c r="AW271" s="13" t="s">
        <v>30</v>
      </c>
      <c r="AX271" s="13" t="s">
        <v>76</v>
      </c>
      <c r="AY271" s="167" t="s">
        <v>345</v>
      </c>
    </row>
    <row r="272" spans="2:65" s="12" customFormat="1">
      <c r="B272" s="159"/>
      <c r="D272" s="160" t="s">
        <v>353</v>
      </c>
      <c r="E272" s="161" t="s">
        <v>1</v>
      </c>
      <c r="F272" s="162" t="s">
        <v>505</v>
      </c>
      <c r="H272" s="161" t="s">
        <v>1</v>
      </c>
      <c r="I272" s="163"/>
      <c r="L272" s="159"/>
      <c r="M272" s="164"/>
      <c r="T272" s="165"/>
      <c r="AT272" s="161" t="s">
        <v>353</v>
      </c>
      <c r="AU272" s="161" t="s">
        <v>98</v>
      </c>
      <c r="AV272" s="12" t="s">
        <v>84</v>
      </c>
      <c r="AW272" s="12" t="s">
        <v>30</v>
      </c>
      <c r="AX272" s="12" t="s">
        <v>76</v>
      </c>
      <c r="AY272" s="161" t="s">
        <v>345</v>
      </c>
    </row>
    <row r="273" spans="2:65" s="13" customFormat="1">
      <c r="B273" s="166"/>
      <c r="D273" s="160" t="s">
        <v>353</v>
      </c>
      <c r="E273" s="167" t="s">
        <v>1</v>
      </c>
      <c r="F273" s="168" t="s">
        <v>506</v>
      </c>
      <c r="H273" s="169">
        <v>2.95</v>
      </c>
      <c r="I273" s="170"/>
      <c r="L273" s="166"/>
      <c r="M273" s="171"/>
      <c r="T273" s="172"/>
      <c r="AT273" s="167" t="s">
        <v>353</v>
      </c>
      <c r="AU273" s="167" t="s">
        <v>98</v>
      </c>
      <c r="AV273" s="13" t="s">
        <v>98</v>
      </c>
      <c r="AW273" s="13" t="s">
        <v>30</v>
      </c>
      <c r="AX273" s="13" t="s">
        <v>76</v>
      </c>
      <c r="AY273" s="167" t="s">
        <v>345</v>
      </c>
    </row>
    <row r="274" spans="2:65" s="13" customFormat="1">
      <c r="B274" s="166"/>
      <c r="D274" s="160" t="s">
        <v>353</v>
      </c>
      <c r="E274" s="167" t="s">
        <v>1</v>
      </c>
      <c r="F274" s="168" t="s">
        <v>507</v>
      </c>
      <c r="H274" s="169">
        <v>0.42</v>
      </c>
      <c r="I274" s="170"/>
      <c r="L274" s="166"/>
      <c r="M274" s="171"/>
      <c r="T274" s="172"/>
      <c r="AT274" s="167" t="s">
        <v>353</v>
      </c>
      <c r="AU274" s="167" t="s">
        <v>98</v>
      </c>
      <c r="AV274" s="13" t="s">
        <v>98</v>
      </c>
      <c r="AW274" s="13" t="s">
        <v>30</v>
      </c>
      <c r="AX274" s="13" t="s">
        <v>76</v>
      </c>
      <c r="AY274" s="167" t="s">
        <v>345</v>
      </c>
    </row>
    <row r="275" spans="2:65" s="13" customFormat="1">
      <c r="B275" s="166"/>
      <c r="D275" s="160" t="s">
        <v>353</v>
      </c>
      <c r="E275" s="167" t="s">
        <v>1</v>
      </c>
      <c r="F275" s="168" t="s">
        <v>508</v>
      </c>
      <c r="H275" s="169">
        <v>1.86</v>
      </c>
      <c r="I275" s="170"/>
      <c r="L275" s="166"/>
      <c r="M275" s="171"/>
      <c r="T275" s="172"/>
      <c r="AT275" s="167" t="s">
        <v>353</v>
      </c>
      <c r="AU275" s="167" t="s">
        <v>98</v>
      </c>
      <c r="AV275" s="13" t="s">
        <v>98</v>
      </c>
      <c r="AW275" s="13" t="s">
        <v>30</v>
      </c>
      <c r="AX275" s="13" t="s">
        <v>76</v>
      </c>
      <c r="AY275" s="167" t="s">
        <v>345</v>
      </c>
    </row>
    <row r="276" spans="2:65" s="15" customFormat="1">
      <c r="B276" s="180"/>
      <c r="D276" s="160" t="s">
        <v>353</v>
      </c>
      <c r="E276" s="181" t="s">
        <v>218</v>
      </c>
      <c r="F276" s="182" t="s">
        <v>365</v>
      </c>
      <c r="H276" s="183">
        <v>25.905999999999999</v>
      </c>
      <c r="I276" s="184"/>
      <c r="L276" s="180"/>
      <c r="M276" s="185"/>
      <c r="T276" s="186"/>
      <c r="AT276" s="181" t="s">
        <v>353</v>
      </c>
      <c r="AU276" s="181" t="s">
        <v>98</v>
      </c>
      <c r="AV276" s="15" t="s">
        <v>351</v>
      </c>
      <c r="AW276" s="15" t="s">
        <v>30</v>
      </c>
      <c r="AX276" s="15" t="s">
        <v>84</v>
      </c>
      <c r="AY276" s="181" t="s">
        <v>345</v>
      </c>
    </row>
    <row r="277" spans="2:65" s="1" customFormat="1" ht="21.75" customHeight="1">
      <c r="B277" s="32"/>
      <c r="C277" s="145" t="s">
        <v>509</v>
      </c>
      <c r="D277" s="145" t="s">
        <v>347</v>
      </c>
      <c r="E277" s="146" t="s">
        <v>510</v>
      </c>
      <c r="F277" s="147" t="s">
        <v>511</v>
      </c>
      <c r="G277" s="148" t="s">
        <v>350</v>
      </c>
      <c r="H277" s="149">
        <v>25.905999999999999</v>
      </c>
      <c r="I277" s="150"/>
      <c r="J277" s="149">
        <f>ROUND(I277*H277,3)</f>
        <v>0</v>
      </c>
      <c r="K277" s="151"/>
      <c r="L277" s="32"/>
      <c r="M277" s="152" t="s">
        <v>1</v>
      </c>
      <c r="N277" s="153" t="s">
        <v>42</v>
      </c>
      <c r="P277" s="154">
        <f>O277*H277</f>
        <v>0</v>
      </c>
      <c r="Q277" s="154">
        <v>0</v>
      </c>
      <c r="R277" s="154">
        <f>Q277*H277</f>
        <v>0</v>
      </c>
      <c r="S277" s="154">
        <v>0</v>
      </c>
      <c r="T277" s="155">
        <f>S277*H277</f>
        <v>0</v>
      </c>
      <c r="AR277" s="156" t="s">
        <v>351</v>
      </c>
      <c r="AT277" s="156" t="s">
        <v>347</v>
      </c>
      <c r="AU277" s="156" t="s">
        <v>98</v>
      </c>
      <c r="AY277" s="17" t="s">
        <v>345</v>
      </c>
      <c r="BE277" s="157">
        <f>IF(N277="základná",J277,0)</f>
        <v>0</v>
      </c>
      <c r="BF277" s="157">
        <f>IF(N277="znížená",J277,0)</f>
        <v>0</v>
      </c>
      <c r="BG277" s="157">
        <f>IF(N277="zákl. prenesená",J277,0)</f>
        <v>0</v>
      </c>
      <c r="BH277" s="157">
        <f>IF(N277="zníž. prenesená",J277,0)</f>
        <v>0</v>
      </c>
      <c r="BI277" s="157">
        <f>IF(N277="nulová",J277,0)</f>
        <v>0</v>
      </c>
      <c r="BJ277" s="17" t="s">
        <v>98</v>
      </c>
      <c r="BK277" s="158">
        <f>ROUND(I277*H277,3)</f>
        <v>0</v>
      </c>
      <c r="BL277" s="17" t="s">
        <v>351</v>
      </c>
      <c r="BM277" s="156" t="s">
        <v>512</v>
      </c>
    </row>
    <row r="278" spans="2:65" s="13" customFormat="1">
      <c r="B278" s="166"/>
      <c r="D278" s="160" t="s">
        <v>353</v>
      </c>
      <c r="E278" s="167" t="s">
        <v>1</v>
      </c>
      <c r="F278" s="168" t="s">
        <v>218</v>
      </c>
      <c r="H278" s="169">
        <v>25.905999999999999</v>
      </c>
      <c r="I278" s="170"/>
      <c r="L278" s="166"/>
      <c r="M278" s="171"/>
      <c r="T278" s="172"/>
      <c r="AT278" s="167" t="s">
        <v>353</v>
      </c>
      <c r="AU278" s="167" t="s">
        <v>98</v>
      </c>
      <c r="AV278" s="13" t="s">
        <v>98</v>
      </c>
      <c r="AW278" s="13" t="s">
        <v>30</v>
      </c>
      <c r="AX278" s="13" t="s">
        <v>84</v>
      </c>
      <c r="AY278" s="167" t="s">
        <v>345</v>
      </c>
    </row>
    <row r="279" spans="2:65" s="1" customFormat="1" ht="24.2" customHeight="1">
      <c r="B279" s="32"/>
      <c r="C279" s="145" t="s">
        <v>513</v>
      </c>
      <c r="D279" s="145" t="s">
        <v>347</v>
      </c>
      <c r="E279" s="146" t="s">
        <v>514</v>
      </c>
      <c r="F279" s="147" t="s">
        <v>515</v>
      </c>
      <c r="G279" s="148" t="s">
        <v>374</v>
      </c>
      <c r="H279" s="149">
        <v>2.72</v>
      </c>
      <c r="I279" s="150"/>
      <c r="J279" s="149">
        <f>ROUND(I279*H279,3)</f>
        <v>0</v>
      </c>
      <c r="K279" s="151"/>
      <c r="L279" s="32"/>
      <c r="M279" s="152" t="s">
        <v>1</v>
      </c>
      <c r="N279" s="153" t="s">
        <v>42</v>
      </c>
      <c r="P279" s="154">
        <f>O279*H279</f>
        <v>0</v>
      </c>
      <c r="Q279" s="154">
        <v>2.2151299999999998</v>
      </c>
      <c r="R279" s="154">
        <f>Q279*H279</f>
        <v>6.0251536000000003</v>
      </c>
      <c r="S279" s="154">
        <v>0</v>
      </c>
      <c r="T279" s="155">
        <f>S279*H279</f>
        <v>0</v>
      </c>
      <c r="AR279" s="156" t="s">
        <v>351</v>
      </c>
      <c r="AT279" s="156" t="s">
        <v>347</v>
      </c>
      <c r="AU279" s="156" t="s">
        <v>98</v>
      </c>
      <c r="AY279" s="17" t="s">
        <v>345</v>
      </c>
      <c r="BE279" s="157">
        <f>IF(N279="základná",J279,0)</f>
        <v>0</v>
      </c>
      <c r="BF279" s="157">
        <f>IF(N279="znížená",J279,0)</f>
        <v>0</v>
      </c>
      <c r="BG279" s="157">
        <f>IF(N279="zákl. prenesená",J279,0)</f>
        <v>0</v>
      </c>
      <c r="BH279" s="157">
        <f>IF(N279="zníž. prenesená",J279,0)</f>
        <v>0</v>
      </c>
      <c r="BI279" s="157">
        <f>IF(N279="nulová",J279,0)</f>
        <v>0</v>
      </c>
      <c r="BJ279" s="17" t="s">
        <v>98</v>
      </c>
      <c r="BK279" s="158">
        <f>ROUND(I279*H279,3)</f>
        <v>0</v>
      </c>
      <c r="BL279" s="17" t="s">
        <v>351</v>
      </c>
      <c r="BM279" s="156" t="s">
        <v>516</v>
      </c>
    </row>
    <row r="280" spans="2:65" s="12" customFormat="1">
      <c r="B280" s="159"/>
      <c r="D280" s="160" t="s">
        <v>353</v>
      </c>
      <c r="E280" s="161" t="s">
        <v>1</v>
      </c>
      <c r="F280" s="162" t="s">
        <v>517</v>
      </c>
      <c r="H280" s="161" t="s">
        <v>1</v>
      </c>
      <c r="I280" s="163"/>
      <c r="L280" s="159"/>
      <c r="M280" s="164"/>
      <c r="T280" s="165"/>
      <c r="AT280" s="161" t="s">
        <v>353</v>
      </c>
      <c r="AU280" s="161" t="s">
        <v>98</v>
      </c>
      <c r="AV280" s="12" t="s">
        <v>84</v>
      </c>
      <c r="AW280" s="12" t="s">
        <v>30</v>
      </c>
      <c r="AX280" s="12" t="s">
        <v>76</v>
      </c>
      <c r="AY280" s="161" t="s">
        <v>345</v>
      </c>
    </row>
    <row r="281" spans="2:65" s="13" customFormat="1">
      <c r="B281" s="166"/>
      <c r="D281" s="160" t="s">
        <v>353</v>
      </c>
      <c r="E281" s="167" t="s">
        <v>1</v>
      </c>
      <c r="F281" s="168" t="s">
        <v>518</v>
      </c>
      <c r="H281" s="169">
        <v>2.72</v>
      </c>
      <c r="I281" s="170"/>
      <c r="L281" s="166"/>
      <c r="M281" s="171"/>
      <c r="T281" s="172"/>
      <c r="AT281" s="167" t="s">
        <v>353</v>
      </c>
      <c r="AU281" s="167" t="s">
        <v>98</v>
      </c>
      <c r="AV281" s="13" t="s">
        <v>98</v>
      </c>
      <c r="AW281" s="13" t="s">
        <v>30</v>
      </c>
      <c r="AX281" s="13" t="s">
        <v>84</v>
      </c>
      <c r="AY281" s="167" t="s">
        <v>345</v>
      </c>
    </row>
    <row r="282" spans="2:65" s="1" customFormat="1" ht="24.2" customHeight="1">
      <c r="B282" s="32"/>
      <c r="C282" s="145" t="s">
        <v>519</v>
      </c>
      <c r="D282" s="145" t="s">
        <v>347</v>
      </c>
      <c r="E282" s="146" t="s">
        <v>520</v>
      </c>
      <c r="F282" s="147" t="s">
        <v>521</v>
      </c>
      <c r="G282" s="148" t="s">
        <v>374</v>
      </c>
      <c r="H282" s="149">
        <v>1.4370000000000001</v>
      </c>
      <c r="I282" s="150"/>
      <c r="J282" s="149">
        <f>ROUND(I282*H282,3)</f>
        <v>0</v>
      </c>
      <c r="K282" s="151"/>
      <c r="L282" s="32"/>
      <c r="M282" s="152" t="s">
        <v>1</v>
      </c>
      <c r="N282" s="153" t="s">
        <v>42</v>
      </c>
      <c r="P282" s="154">
        <f>O282*H282</f>
        <v>0</v>
      </c>
      <c r="Q282" s="154">
        <v>2.2151299999999998</v>
      </c>
      <c r="R282" s="154">
        <f>Q282*H282</f>
        <v>3.18314181</v>
      </c>
      <c r="S282" s="154">
        <v>0</v>
      </c>
      <c r="T282" s="155">
        <f>S282*H282</f>
        <v>0</v>
      </c>
      <c r="AR282" s="156" t="s">
        <v>351</v>
      </c>
      <c r="AT282" s="156" t="s">
        <v>347</v>
      </c>
      <c r="AU282" s="156" t="s">
        <v>98</v>
      </c>
      <c r="AY282" s="17" t="s">
        <v>345</v>
      </c>
      <c r="BE282" s="157">
        <f>IF(N282="základná",J282,0)</f>
        <v>0</v>
      </c>
      <c r="BF282" s="157">
        <f>IF(N282="znížená",J282,0)</f>
        <v>0</v>
      </c>
      <c r="BG282" s="157">
        <f>IF(N282="zákl. prenesená",J282,0)</f>
        <v>0</v>
      </c>
      <c r="BH282" s="157">
        <f>IF(N282="zníž. prenesená",J282,0)</f>
        <v>0</v>
      </c>
      <c r="BI282" s="157">
        <f>IF(N282="nulová",J282,0)</f>
        <v>0</v>
      </c>
      <c r="BJ282" s="17" t="s">
        <v>98</v>
      </c>
      <c r="BK282" s="158">
        <f>ROUND(I282*H282,3)</f>
        <v>0</v>
      </c>
      <c r="BL282" s="17" t="s">
        <v>351</v>
      </c>
      <c r="BM282" s="156" t="s">
        <v>522</v>
      </c>
    </row>
    <row r="283" spans="2:65" s="12" customFormat="1">
      <c r="B283" s="159"/>
      <c r="D283" s="160" t="s">
        <v>353</v>
      </c>
      <c r="E283" s="161" t="s">
        <v>1</v>
      </c>
      <c r="F283" s="162" t="s">
        <v>523</v>
      </c>
      <c r="H283" s="161" t="s">
        <v>1</v>
      </c>
      <c r="I283" s="163"/>
      <c r="L283" s="159"/>
      <c r="M283" s="164"/>
      <c r="T283" s="165"/>
      <c r="AT283" s="161" t="s">
        <v>353</v>
      </c>
      <c r="AU283" s="161" t="s">
        <v>98</v>
      </c>
      <c r="AV283" s="12" t="s">
        <v>84</v>
      </c>
      <c r="AW283" s="12" t="s">
        <v>30</v>
      </c>
      <c r="AX283" s="12" t="s">
        <v>76</v>
      </c>
      <c r="AY283" s="161" t="s">
        <v>345</v>
      </c>
    </row>
    <row r="284" spans="2:65" s="13" customFormat="1">
      <c r="B284" s="166"/>
      <c r="D284" s="160" t="s">
        <v>353</v>
      </c>
      <c r="E284" s="167" t="s">
        <v>1</v>
      </c>
      <c r="F284" s="168" t="s">
        <v>524</v>
      </c>
      <c r="H284" s="169">
        <v>1.4370000000000001</v>
      </c>
      <c r="I284" s="170"/>
      <c r="L284" s="166"/>
      <c r="M284" s="171"/>
      <c r="T284" s="172"/>
      <c r="AT284" s="167" t="s">
        <v>353</v>
      </c>
      <c r="AU284" s="167" t="s">
        <v>98</v>
      </c>
      <c r="AV284" s="13" t="s">
        <v>98</v>
      </c>
      <c r="AW284" s="13" t="s">
        <v>30</v>
      </c>
      <c r="AX284" s="13" t="s">
        <v>84</v>
      </c>
      <c r="AY284" s="167" t="s">
        <v>345</v>
      </c>
    </row>
    <row r="285" spans="2:65" s="1" customFormat="1" ht="21.75" customHeight="1">
      <c r="B285" s="32"/>
      <c r="C285" s="145" t="s">
        <v>525</v>
      </c>
      <c r="D285" s="145" t="s">
        <v>347</v>
      </c>
      <c r="E285" s="146" t="s">
        <v>526</v>
      </c>
      <c r="F285" s="147" t="s">
        <v>527</v>
      </c>
      <c r="G285" s="148" t="s">
        <v>460</v>
      </c>
      <c r="H285" s="149">
        <v>0.30599999999999999</v>
      </c>
      <c r="I285" s="150"/>
      <c r="J285" s="149">
        <f>ROUND(I285*H285,3)</f>
        <v>0</v>
      </c>
      <c r="K285" s="151"/>
      <c r="L285" s="32"/>
      <c r="M285" s="152" t="s">
        <v>1</v>
      </c>
      <c r="N285" s="153" t="s">
        <v>42</v>
      </c>
      <c r="P285" s="154">
        <f>O285*H285</f>
        <v>0</v>
      </c>
      <c r="Q285" s="154">
        <v>1.01895</v>
      </c>
      <c r="R285" s="154">
        <f>Q285*H285</f>
        <v>0.31179869999999998</v>
      </c>
      <c r="S285" s="154">
        <v>0</v>
      </c>
      <c r="T285" s="155">
        <f>S285*H285</f>
        <v>0</v>
      </c>
      <c r="AR285" s="156" t="s">
        <v>351</v>
      </c>
      <c r="AT285" s="156" t="s">
        <v>347</v>
      </c>
      <c r="AU285" s="156" t="s">
        <v>98</v>
      </c>
      <c r="AY285" s="17" t="s">
        <v>345</v>
      </c>
      <c r="BE285" s="157">
        <f>IF(N285="základná",J285,0)</f>
        <v>0</v>
      </c>
      <c r="BF285" s="157">
        <f>IF(N285="znížená",J285,0)</f>
        <v>0</v>
      </c>
      <c r="BG285" s="157">
        <f>IF(N285="zákl. prenesená",J285,0)</f>
        <v>0</v>
      </c>
      <c r="BH285" s="157">
        <f>IF(N285="zníž. prenesená",J285,0)</f>
        <v>0</v>
      </c>
      <c r="BI285" s="157">
        <f>IF(N285="nulová",J285,0)</f>
        <v>0</v>
      </c>
      <c r="BJ285" s="17" t="s">
        <v>98</v>
      </c>
      <c r="BK285" s="158">
        <f>ROUND(I285*H285,3)</f>
        <v>0</v>
      </c>
      <c r="BL285" s="17" t="s">
        <v>351</v>
      </c>
      <c r="BM285" s="156" t="s">
        <v>528</v>
      </c>
    </row>
    <row r="286" spans="2:65" s="13" customFormat="1">
      <c r="B286" s="166"/>
      <c r="D286" s="160" t="s">
        <v>353</v>
      </c>
      <c r="E286" s="167" t="s">
        <v>1</v>
      </c>
      <c r="F286" s="168" t="s">
        <v>529</v>
      </c>
      <c r="H286" s="169">
        <v>0.30599999999999999</v>
      </c>
      <c r="I286" s="170"/>
      <c r="L286" s="166"/>
      <c r="M286" s="171"/>
      <c r="T286" s="172"/>
      <c r="AT286" s="167" t="s">
        <v>353</v>
      </c>
      <c r="AU286" s="167" t="s">
        <v>98</v>
      </c>
      <c r="AV286" s="13" t="s">
        <v>98</v>
      </c>
      <c r="AW286" s="13" t="s">
        <v>30</v>
      </c>
      <c r="AX286" s="13" t="s">
        <v>84</v>
      </c>
      <c r="AY286" s="167" t="s">
        <v>345</v>
      </c>
    </row>
    <row r="287" spans="2:65" s="1" customFormat="1" ht="16.5" customHeight="1">
      <c r="B287" s="32"/>
      <c r="C287" s="145" t="s">
        <v>530</v>
      </c>
      <c r="D287" s="145" t="s">
        <v>347</v>
      </c>
      <c r="E287" s="146" t="s">
        <v>531</v>
      </c>
      <c r="F287" s="147" t="s">
        <v>532</v>
      </c>
      <c r="G287" s="148" t="s">
        <v>460</v>
      </c>
      <c r="H287" s="149">
        <v>0.11899999999999999</v>
      </c>
      <c r="I287" s="150"/>
      <c r="J287" s="149">
        <f>ROUND(I287*H287,3)</f>
        <v>0</v>
      </c>
      <c r="K287" s="151"/>
      <c r="L287" s="32"/>
      <c r="M287" s="152" t="s">
        <v>1</v>
      </c>
      <c r="N287" s="153" t="s">
        <v>42</v>
      </c>
      <c r="P287" s="154">
        <f>O287*H287</f>
        <v>0</v>
      </c>
      <c r="Q287" s="154">
        <v>1.20296</v>
      </c>
      <c r="R287" s="154">
        <f>Q287*H287</f>
        <v>0.14315223999999999</v>
      </c>
      <c r="S287" s="154">
        <v>0</v>
      </c>
      <c r="T287" s="155">
        <f>S287*H287</f>
        <v>0</v>
      </c>
      <c r="AR287" s="156" t="s">
        <v>351</v>
      </c>
      <c r="AT287" s="156" t="s">
        <v>347</v>
      </c>
      <c r="AU287" s="156" t="s">
        <v>98</v>
      </c>
      <c r="AY287" s="17" t="s">
        <v>345</v>
      </c>
      <c r="BE287" s="157">
        <f>IF(N287="základná",J287,0)</f>
        <v>0</v>
      </c>
      <c r="BF287" s="157">
        <f>IF(N287="znížená",J287,0)</f>
        <v>0</v>
      </c>
      <c r="BG287" s="157">
        <f>IF(N287="zákl. prenesená",J287,0)</f>
        <v>0</v>
      </c>
      <c r="BH287" s="157">
        <f>IF(N287="zníž. prenesená",J287,0)</f>
        <v>0</v>
      </c>
      <c r="BI287" s="157">
        <f>IF(N287="nulová",J287,0)</f>
        <v>0</v>
      </c>
      <c r="BJ287" s="17" t="s">
        <v>98</v>
      </c>
      <c r="BK287" s="158">
        <f>ROUND(I287*H287,3)</f>
        <v>0</v>
      </c>
      <c r="BL287" s="17" t="s">
        <v>351</v>
      </c>
      <c r="BM287" s="156" t="s">
        <v>533</v>
      </c>
    </row>
    <row r="288" spans="2:65" s="13" customFormat="1">
      <c r="B288" s="166"/>
      <c r="D288" s="160" t="s">
        <v>353</v>
      </c>
      <c r="E288" s="167" t="s">
        <v>1</v>
      </c>
      <c r="F288" s="168" t="s">
        <v>534</v>
      </c>
      <c r="H288" s="169">
        <v>0.11899999999999999</v>
      </c>
      <c r="I288" s="170"/>
      <c r="L288" s="166"/>
      <c r="M288" s="171"/>
      <c r="T288" s="172"/>
      <c r="AT288" s="167" t="s">
        <v>353</v>
      </c>
      <c r="AU288" s="167" t="s">
        <v>98</v>
      </c>
      <c r="AV288" s="13" t="s">
        <v>98</v>
      </c>
      <c r="AW288" s="13" t="s">
        <v>30</v>
      </c>
      <c r="AX288" s="13" t="s">
        <v>84</v>
      </c>
      <c r="AY288" s="167" t="s">
        <v>345</v>
      </c>
    </row>
    <row r="289" spans="2:65" s="1" customFormat="1" ht="24.2" customHeight="1">
      <c r="B289" s="32"/>
      <c r="C289" s="145" t="s">
        <v>535</v>
      </c>
      <c r="D289" s="145" t="s">
        <v>347</v>
      </c>
      <c r="E289" s="146" t="s">
        <v>536</v>
      </c>
      <c r="F289" s="147" t="s">
        <v>537</v>
      </c>
      <c r="G289" s="148" t="s">
        <v>350</v>
      </c>
      <c r="H289" s="149">
        <v>3.19</v>
      </c>
      <c r="I289" s="150"/>
      <c r="J289" s="149">
        <f>ROUND(I289*H289,3)</f>
        <v>0</v>
      </c>
      <c r="K289" s="151"/>
      <c r="L289" s="32"/>
      <c r="M289" s="152" t="s">
        <v>1</v>
      </c>
      <c r="N289" s="153" t="s">
        <v>42</v>
      </c>
      <c r="P289" s="154">
        <f>O289*H289</f>
        <v>0</v>
      </c>
      <c r="Q289" s="154">
        <v>9.7000000000000005E-4</v>
      </c>
      <c r="R289" s="154">
        <f>Q289*H289</f>
        <v>3.0942999999999999E-3</v>
      </c>
      <c r="S289" s="154">
        <v>0</v>
      </c>
      <c r="T289" s="155">
        <f>S289*H289</f>
        <v>0</v>
      </c>
      <c r="AR289" s="156" t="s">
        <v>351</v>
      </c>
      <c r="AT289" s="156" t="s">
        <v>347</v>
      </c>
      <c r="AU289" s="156" t="s">
        <v>98</v>
      </c>
      <c r="AY289" s="17" t="s">
        <v>345</v>
      </c>
      <c r="BE289" s="157">
        <f>IF(N289="základná",J289,0)</f>
        <v>0</v>
      </c>
      <c r="BF289" s="157">
        <f>IF(N289="znížená",J289,0)</f>
        <v>0</v>
      </c>
      <c r="BG289" s="157">
        <f>IF(N289="zákl. prenesená",J289,0)</f>
        <v>0</v>
      </c>
      <c r="BH289" s="157">
        <f>IF(N289="zníž. prenesená",J289,0)</f>
        <v>0</v>
      </c>
      <c r="BI289" s="157">
        <f>IF(N289="nulová",J289,0)</f>
        <v>0</v>
      </c>
      <c r="BJ289" s="17" t="s">
        <v>98</v>
      </c>
      <c r="BK289" s="158">
        <f>ROUND(I289*H289,3)</f>
        <v>0</v>
      </c>
      <c r="BL289" s="17" t="s">
        <v>351</v>
      </c>
      <c r="BM289" s="156" t="s">
        <v>538</v>
      </c>
    </row>
    <row r="290" spans="2:65" s="13" customFormat="1">
      <c r="B290" s="166"/>
      <c r="D290" s="160" t="s">
        <v>353</v>
      </c>
      <c r="E290" s="167" t="s">
        <v>1</v>
      </c>
      <c r="F290" s="168" t="s">
        <v>539</v>
      </c>
      <c r="H290" s="169">
        <v>3.19</v>
      </c>
      <c r="I290" s="170"/>
      <c r="L290" s="166"/>
      <c r="M290" s="171"/>
      <c r="T290" s="172"/>
      <c r="AT290" s="167" t="s">
        <v>353</v>
      </c>
      <c r="AU290" s="167" t="s">
        <v>98</v>
      </c>
      <c r="AV290" s="13" t="s">
        <v>98</v>
      </c>
      <c r="AW290" s="13" t="s">
        <v>30</v>
      </c>
      <c r="AX290" s="13" t="s">
        <v>84</v>
      </c>
      <c r="AY290" s="167" t="s">
        <v>345</v>
      </c>
    </row>
    <row r="291" spans="2:65" s="1" customFormat="1" ht="24.2" customHeight="1">
      <c r="B291" s="32"/>
      <c r="C291" s="145" t="s">
        <v>540</v>
      </c>
      <c r="D291" s="145" t="s">
        <v>347</v>
      </c>
      <c r="E291" s="146" t="s">
        <v>541</v>
      </c>
      <c r="F291" s="147" t="s">
        <v>542</v>
      </c>
      <c r="G291" s="148" t="s">
        <v>350</v>
      </c>
      <c r="H291" s="149">
        <v>3.19</v>
      </c>
      <c r="I291" s="150"/>
      <c r="J291" s="149">
        <f>ROUND(I291*H291,3)</f>
        <v>0</v>
      </c>
      <c r="K291" s="151"/>
      <c r="L291" s="32"/>
      <c r="M291" s="152" t="s">
        <v>1</v>
      </c>
      <c r="N291" s="153" t="s">
        <v>42</v>
      </c>
      <c r="P291" s="154">
        <f>O291*H291</f>
        <v>0</v>
      </c>
      <c r="Q291" s="154">
        <v>0</v>
      </c>
      <c r="R291" s="154">
        <f>Q291*H291</f>
        <v>0</v>
      </c>
      <c r="S291" s="154">
        <v>0</v>
      </c>
      <c r="T291" s="155">
        <f>S291*H291</f>
        <v>0</v>
      </c>
      <c r="AR291" s="156" t="s">
        <v>351</v>
      </c>
      <c r="AT291" s="156" t="s">
        <v>347</v>
      </c>
      <c r="AU291" s="156" t="s">
        <v>98</v>
      </c>
      <c r="AY291" s="17" t="s">
        <v>345</v>
      </c>
      <c r="BE291" s="157">
        <f>IF(N291="základná",J291,0)</f>
        <v>0</v>
      </c>
      <c r="BF291" s="157">
        <f>IF(N291="znížená",J291,0)</f>
        <v>0</v>
      </c>
      <c r="BG291" s="157">
        <f>IF(N291="zákl. prenesená",J291,0)</f>
        <v>0</v>
      </c>
      <c r="BH291" s="157">
        <f>IF(N291="zníž. prenesená",J291,0)</f>
        <v>0</v>
      </c>
      <c r="BI291" s="157">
        <f>IF(N291="nulová",J291,0)</f>
        <v>0</v>
      </c>
      <c r="BJ291" s="17" t="s">
        <v>98</v>
      </c>
      <c r="BK291" s="158">
        <f>ROUND(I291*H291,3)</f>
        <v>0</v>
      </c>
      <c r="BL291" s="17" t="s">
        <v>351</v>
      </c>
      <c r="BM291" s="156" t="s">
        <v>543</v>
      </c>
    </row>
    <row r="292" spans="2:65" s="1" customFormat="1" ht="24.2" customHeight="1">
      <c r="B292" s="32"/>
      <c r="C292" s="145" t="s">
        <v>544</v>
      </c>
      <c r="D292" s="145" t="s">
        <v>347</v>
      </c>
      <c r="E292" s="146" t="s">
        <v>545</v>
      </c>
      <c r="F292" s="147" t="s">
        <v>546</v>
      </c>
      <c r="G292" s="148" t="s">
        <v>350</v>
      </c>
      <c r="H292" s="149">
        <v>4.8129999999999997</v>
      </c>
      <c r="I292" s="150"/>
      <c r="J292" s="149">
        <f>ROUND(I292*H292,3)</f>
        <v>0</v>
      </c>
      <c r="K292" s="151"/>
      <c r="L292" s="32"/>
      <c r="M292" s="152" t="s">
        <v>1</v>
      </c>
      <c r="N292" s="153" t="s">
        <v>42</v>
      </c>
      <c r="P292" s="154">
        <f>O292*H292</f>
        <v>0</v>
      </c>
      <c r="Q292" s="154">
        <v>5.0000000000000001E-4</v>
      </c>
      <c r="R292" s="154">
        <f>Q292*H292</f>
        <v>2.4064999999999998E-3</v>
      </c>
      <c r="S292" s="154">
        <v>0</v>
      </c>
      <c r="T292" s="155">
        <f>S292*H292</f>
        <v>0</v>
      </c>
      <c r="AR292" s="156" t="s">
        <v>351</v>
      </c>
      <c r="AT292" s="156" t="s">
        <v>347</v>
      </c>
      <c r="AU292" s="156" t="s">
        <v>98</v>
      </c>
      <c r="AY292" s="17" t="s">
        <v>345</v>
      </c>
      <c r="BE292" s="157">
        <f>IF(N292="základná",J292,0)</f>
        <v>0</v>
      </c>
      <c r="BF292" s="157">
        <f>IF(N292="znížená",J292,0)</f>
        <v>0</v>
      </c>
      <c r="BG292" s="157">
        <f>IF(N292="zákl. prenesená",J292,0)</f>
        <v>0</v>
      </c>
      <c r="BH292" s="157">
        <f>IF(N292="zníž. prenesená",J292,0)</f>
        <v>0</v>
      </c>
      <c r="BI292" s="157">
        <f>IF(N292="nulová",J292,0)</f>
        <v>0</v>
      </c>
      <c r="BJ292" s="17" t="s">
        <v>98</v>
      </c>
      <c r="BK292" s="158">
        <f>ROUND(I292*H292,3)</f>
        <v>0</v>
      </c>
      <c r="BL292" s="17" t="s">
        <v>351</v>
      </c>
      <c r="BM292" s="156" t="s">
        <v>547</v>
      </c>
    </row>
    <row r="293" spans="2:65" s="13" customFormat="1">
      <c r="B293" s="166"/>
      <c r="D293" s="160" t="s">
        <v>353</v>
      </c>
      <c r="E293" s="167" t="s">
        <v>1</v>
      </c>
      <c r="F293" s="168" t="s">
        <v>548</v>
      </c>
      <c r="H293" s="169">
        <v>4.8129999999999997</v>
      </c>
      <c r="I293" s="170"/>
      <c r="L293" s="166"/>
      <c r="M293" s="171"/>
      <c r="T293" s="172"/>
      <c r="AT293" s="167" t="s">
        <v>353</v>
      </c>
      <c r="AU293" s="167" t="s">
        <v>98</v>
      </c>
      <c r="AV293" s="13" t="s">
        <v>98</v>
      </c>
      <c r="AW293" s="13" t="s">
        <v>30</v>
      </c>
      <c r="AX293" s="13" t="s">
        <v>84</v>
      </c>
      <c r="AY293" s="167" t="s">
        <v>345</v>
      </c>
    </row>
    <row r="294" spans="2:65" s="1" customFormat="1" ht="24.2" customHeight="1">
      <c r="B294" s="32"/>
      <c r="C294" s="145" t="s">
        <v>549</v>
      </c>
      <c r="D294" s="145" t="s">
        <v>347</v>
      </c>
      <c r="E294" s="146" t="s">
        <v>550</v>
      </c>
      <c r="F294" s="147" t="s">
        <v>551</v>
      </c>
      <c r="G294" s="148" t="s">
        <v>350</v>
      </c>
      <c r="H294" s="149">
        <v>4.8129999999999997</v>
      </c>
      <c r="I294" s="150"/>
      <c r="J294" s="149">
        <f>ROUND(I294*H294,3)</f>
        <v>0</v>
      </c>
      <c r="K294" s="151"/>
      <c r="L294" s="32"/>
      <c r="M294" s="152" t="s">
        <v>1</v>
      </c>
      <c r="N294" s="153" t="s">
        <v>42</v>
      </c>
      <c r="P294" s="154">
        <f>O294*H294</f>
        <v>0</v>
      </c>
      <c r="Q294" s="154">
        <v>0</v>
      </c>
      <c r="R294" s="154">
        <f>Q294*H294</f>
        <v>0</v>
      </c>
      <c r="S294" s="154">
        <v>0</v>
      </c>
      <c r="T294" s="155">
        <f>S294*H294</f>
        <v>0</v>
      </c>
      <c r="AR294" s="156" t="s">
        <v>351</v>
      </c>
      <c r="AT294" s="156" t="s">
        <v>347</v>
      </c>
      <c r="AU294" s="156" t="s">
        <v>98</v>
      </c>
      <c r="AY294" s="17" t="s">
        <v>345</v>
      </c>
      <c r="BE294" s="157">
        <f>IF(N294="základná",J294,0)</f>
        <v>0</v>
      </c>
      <c r="BF294" s="157">
        <f>IF(N294="znížená",J294,0)</f>
        <v>0</v>
      </c>
      <c r="BG294" s="157">
        <f>IF(N294="zákl. prenesená",J294,0)</f>
        <v>0</v>
      </c>
      <c r="BH294" s="157">
        <f>IF(N294="zníž. prenesená",J294,0)</f>
        <v>0</v>
      </c>
      <c r="BI294" s="157">
        <f>IF(N294="nulová",J294,0)</f>
        <v>0</v>
      </c>
      <c r="BJ294" s="17" t="s">
        <v>98</v>
      </c>
      <c r="BK294" s="158">
        <f>ROUND(I294*H294,3)</f>
        <v>0</v>
      </c>
      <c r="BL294" s="17" t="s">
        <v>351</v>
      </c>
      <c r="BM294" s="156" t="s">
        <v>552</v>
      </c>
    </row>
    <row r="295" spans="2:65" s="11" customFormat="1" ht="22.9" customHeight="1">
      <c r="B295" s="133"/>
      <c r="D295" s="134" t="s">
        <v>75</v>
      </c>
      <c r="E295" s="143" t="s">
        <v>359</v>
      </c>
      <c r="F295" s="143" t="s">
        <v>553</v>
      </c>
      <c r="I295" s="136"/>
      <c r="J295" s="144">
        <f>BK295</f>
        <v>0</v>
      </c>
      <c r="L295" s="133"/>
      <c r="M295" s="138"/>
      <c r="P295" s="139">
        <f>SUM(P296:P398)</f>
        <v>0</v>
      </c>
      <c r="R295" s="139">
        <f>SUM(R296:R398)</f>
        <v>63.716145230000002</v>
      </c>
      <c r="T295" s="140">
        <f>SUM(T296:T398)</f>
        <v>0</v>
      </c>
      <c r="AR295" s="134" t="s">
        <v>84</v>
      </c>
      <c r="AT295" s="141" t="s">
        <v>75</v>
      </c>
      <c r="AU295" s="141" t="s">
        <v>84</v>
      </c>
      <c r="AY295" s="134" t="s">
        <v>345</v>
      </c>
      <c r="BK295" s="142">
        <f>SUM(BK296:BK398)</f>
        <v>0</v>
      </c>
    </row>
    <row r="296" spans="2:65" s="1" customFormat="1" ht="24.2" customHeight="1">
      <c r="B296" s="32"/>
      <c r="C296" s="145" t="s">
        <v>554</v>
      </c>
      <c r="D296" s="145" t="s">
        <v>347</v>
      </c>
      <c r="E296" s="146" t="s">
        <v>555</v>
      </c>
      <c r="F296" s="147" t="s">
        <v>556</v>
      </c>
      <c r="G296" s="148" t="s">
        <v>374</v>
      </c>
      <c r="H296" s="149">
        <v>5.5170000000000003</v>
      </c>
      <c r="I296" s="150"/>
      <c r="J296" s="149">
        <f>ROUND(I296*H296,3)</f>
        <v>0</v>
      </c>
      <c r="K296" s="151"/>
      <c r="L296" s="32"/>
      <c r="M296" s="152" t="s">
        <v>1</v>
      </c>
      <c r="N296" s="153" t="s">
        <v>42</v>
      </c>
      <c r="P296" s="154">
        <f>O296*H296</f>
        <v>0</v>
      </c>
      <c r="Q296" s="154">
        <v>2.2345199999999998</v>
      </c>
      <c r="R296" s="154">
        <f>Q296*H296</f>
        <v>12.327846839999999</v>
      </c>
      <c r="S296" s="154">
        <v>0</v>
      </c>
      <c r="T296" s="155">
        <f>S296*H296</f>
        <v>0</v>
      </c>
      <c r="AR296" s="156" t="s">
        <v>351</v>
      </c>
      <c r="AT296" s="156" t="s">
        <v>347</v>
      </c>
      <c r="AU296" s="156" t="s">
        <v>98</v>
      </c>
      <c r="AY296" s="17" t="s">
        <v>345</v>
      </c>
      <c r="BE296" s="157">
        <f>IF(N296="základná",J296,0)</f>
        <v>0</v>
      </c>
      <c r="BF296" s="157">
        <f>IF(N296="znížená",J296,0)</f>
        <v>0</v>
      </c>
      <c r="BG296" s="157">
        <f>IF(N296="zákl. prenesená",J296,0)</f>
        <v>0</v>
      </c>
      <c r="BH296" s="157">
        <f>IF(N296="zníž. prenesená",J296,0)</f>
        <v>0</v>
      </c>
      <c r="BI296" s="157">
        <f>IF(N296="nulová",J296,0)</f>
        <v>0</v>
      </c>
      <c r="BJ296" s="17" t="s">
        <v>98</v>
      </c>
      <c r="BK296" s="158">
        <f>ROUND(I296*H296,3)</f>
        <v>0</v>
      </c>
      <c r="BL296" s="17" t="s">
        <v>351</v>
      </c>
      <c r="BM296" s="156" t="s">
        <v>557</v>
      </c>
    </row>
    <row r="297" spans="2:65" s="12" customFormat="1">
      <c r="B297" s="159"/>
      <c r="D297" s="160" t="s">
        <v>353</v>
      </c>
      <c r="E297" s="161" t="s">
        <v>1</v>
      </c>
      <c r="F297" s="162" t="s">
        <v>558</v>
      </c>
      <c r="H297" s="161" t="s">
        <v>1</v>
      </c>
      <c r="I297" s="163"/>
      <c r="L297" s="159"/>
      <c r="M297" s="164"/>
      <c r="T297" s="165"/>
      <c r="AT297" s="161" t="s">
        <v>353</v>
      </c>
      <c r="AU297" s="161" t="s">
        <v>98</v>
      </c>
      <c r="AV297" s="12" t="s">
        <v>84</v>
      </c>
      <c r="AW297" s="12" t="s">
        <v>30</v>
      </c>
      <c r="AX297" s="12" t="s">
        <v>76</v>
      </c>
      <c r="AY297" s="161" t="s">
        <v>345</v>
      </c>
    </row>
    <row r="298" spans="2:65" s="13" customFormat="1">
      <c r="B298" s="166"/>
      <c r="D298" s="160" t="s">
        <v>353</v>
      </c>
      <c r="E298" s="167" t="s">
        <v>1</v>
      </c>
      <c r="F298" s="168" t="s">
        <v>559</v>
      </c>
      <c r="H298" s="169">
        <v>0.79600000000000004</v>
      </c>
      <c r="I298" s="170"/>
      <c r="L298" s="166"/>
      <c r="M298" s="171"/>
      <c r="T298" s="172"/>
      <c r="AT298" s="167" t="s">
        <v>353</v>
      </c>
      <c r="AU298" s="167" t="s">
        <v>98</v>
      </c>
      <c r="AV298" s="13" t="s">
        <v>98</v>
      </c>
      <c r="AW298" s="13" t="s">
        <v>30</v>
      </c>
      <c r="AX298" s="13" t="s">
        <v>76</v>
      </c>
      <c r="AY298" s="167" t="s">
        <v>345</v>
      </c>
    </row>
    <row r="299" spans="2:65" s="13" customFormat="1">
      <c r="B299" s="166"/>
      <c r="D299" s="160" t="s">
        <v>353</v>
      </c>
      <c r="E299" s="167" t="s">
        <v>1</v>
      </c>
      <c r="F299" s="168" t="s">
        <v>560</v>
      </c>
      <c r="H299" s="169">
        <v>0.79600000000000004</v>
      </c>
      <c r="I299" s="170"/>
      <c r="L299" s="166"/>
      <c r="M299" s="171"/>
      <c r="T299" s="172"/>
      <c r="AT299" s="167" t="s">
        <v>353</v>
      </c>
      <c r="AU299" s="167" t="s">
        <v>98</v>
      </c>
      <c r="AV299" s="13" t="s">
        <v>98</v>
      </c>
      <c r="AW299" s="13" t="s">
        <v>30</v>
      </c>
      <c r="AX299" s="13" t="s">
        <v>76</v>
      </c>
      <c r="AY299" s="167" t="s">
        <v>345</v>
      </c>
    </row>
    <row r="300" spans="2:65" s="13" customFormat="1">
      <c r="B300" s="166"/>
      <c r="D300" s="160" t="s">
        <v>353</v>
      </c>
      <c r="E300" s="167" t="s">
        <v>1</v>
      </c>
      <c r="F300" s="168" t="s">
        <v>561</v>
      </c>
      <c r="H300" s="169">
        <v>0.40799999999999997</v>
      </c>
      <c r="I300" s="170"/>
      <c r="L300" s="166"/>
      <c r="M300" s="171"/>
      <c r="T300" s="172"/>
      <c r="AT300" s="167" t="s">
        <v>353</v>
      </c>
      <c r="AU300" s="167" t="s">
        <v>98</v>
      </c>
      <c r="AV300" s="13" t="s">
        <v>98</v>
      </c>
      <c r="AW300" s="13" t="s">
        <v>30</v>
      </c>
      <c r="AX300" s="13" t="s">
        <v>76</v>
      </c>
      <c r="AY300" s="167" t="s">
        <v>345</v>
      </c>
    </row>
    <row r="301" spans="2:65" s="12" customFormat="1">
      <c r="B301" s="159"/>
      <c r="D301" s="160" t="s">
        <v>353</v>
      </c>
      <c r="E301" s="161" t="s">
        <v>1</v>
      </c>
      <c r="F301" s="162" t="s">
        <v>562</v>
      </c>
      <c r="H301" s="161" t="s">
        <v>1</v>
      </c>
      <c r="I301" s="163"/>
      <c r="L301" s="159"/>
      <c r="M301" s="164"/>
      <c r="T301" s="165"/>
      <c r="AT301" s="161" t="s">
        <v>353</v>
      </c>
      <c r="AU301" s="161" t="s">
        <v>98</v>
      </c>
      <c r="AV301" s="12" t="s">
        <v>84</v>
      </c>
      <c r="AW301" s="12" t="s">
        <v>30</v>
      </c>
      <c r="AX301" s="12" t="s">
        <v>76</v>
      </c>
      <c r="AY301" s="161" t="s">
        <v>345</v>
      </c>
    </row>
    <row r="302" spans="2:65" s="12" customFormat="1">
      <c r="B302" s="159"/>
      <c r="D302" s="160" t="s">
        <v>353</v>
      </c>
      <c r="E302" s="161" t="s">
        <v>1</v>
      </c>
      <c r="F302" s="162" t="s">
        <v>563</v>
      </c>
      <c r="H302" s="161" t="s">
        <v>1</v>
      </c>
      <c r="I302" s="163"/>
      <c r="L302" s="159"/>
      <c r="M302" s="164"/>
      <c r="T302" s="165"/>
      <c r="AT302" s="161" t="s">
        <v>353</v>
      </c>
      <c r="AU302" s="161" t="s">
        <v>98</v>
      </c>
      <c r="AV302" s="12" t="s">
        <v>84</v>
      </c>
      <c r="AW302" s="12" t="s">
        <v>30</v>
      </c>
      <c r="AX302" s="12" t="s">
        <v>76</v>
      </c>
      <c r="AY302" s="161" t="s">
        <v>345</v>
      </c>
    </row>
    <row r="303" spans="2:65" s="13" customFormat="1">
      <c r="B303" s="166"/>
      <c r="D303" s="160" t="s">
        <v>353</v>
      </c>
      <c r="E303" s="167" t="s">
        <v>1</v>
      </c>
      <c r="F303" s="168" t="s">
        <v>564</v>
      </c>
      <c r="H303" s="169">
        <v>2.7429999999999999</v>
      </c>
      <c r="I303" s="170"/>
      <c r="L303" s="166"/>
      <c r="M303" s="171"/>
      <c r="T303" s="172"/>
      <c r="AT303" s="167" t="s">
        <v>353</v>
      </c>
      <c r="AU303" s="167" t="s">
        <v>98</v>
      </c>
      <c r="AV303" s="13" t="s">
        <v>98</v>
      </c>
      <c r="AW303" s="13" t="s">
        <v>30</v>
      </c>
      <c r="AX303" s="13" t="s">
        <v>76</v>
      </c>
      <c r="AY303" s="167" t="s">
        <v>345</v>
      </c>
    </row>
    <row r="304" spans="2:65" s="12" customFormat="1">
      <c r="B304" s="159"/>
      <c r="D304" s="160" t="s">
        <v>353</v>
      </c>
      <c r="E304" s="161" t="s">
        <v>1</v>
      </c>
      <c r="F304" s="162" t="s">
        <v>565</v>
      </c>
      <c r="H304" s="161" t="s">
        <v>1</v>
      </c>
      <c r="I304" s="163"/>
      <c r="L304" s="159"/>
      <c r="M304" s="164"/>
      <c r="T304" s="165"/>
      <c r="AT304" s="161" t="s">
        <v>353</v>
      </c>
      <c r="AU304" s="161" t="s">
        <v>98</v>
      </c>
      <c r="AV304" s="12" t="s">
        <v>84</v>
      </c>
      <c r="AW304" s="12" t="s">
        <v>30</v>
      </c>
      <c r="AX304" s="12" t="s">
        <v>76</v>
      </c>
      <c r="AY304" s="161" t="s">
        <v>345</v>
      </c>
    </row>
    <row r="305" spans="2:65" s="13" customFormat="1">
      <c r="B305" s="166"/>
      <c r="D305" s="160" t="s">
        <v>353</v>
      </c>
      <c r="E305" s="167" t="s">
        <v>1</v>
      </c>
      <c r="F305" s="168" t="s">
        <v>566</v>
      </c>
      <c r="H305" s="169">
        <v>0.77400000000000002</v>
      </c>
      <c r="I305" s="170"/>
      <c r="L305" s="166"/>
      <c r="M305" s="171"/>
      <c r="T305" s="172"/>
      <c r="AT305" s="167" t="s">
        <v>353</v>
      </c>
      <c r="AU305" s="167" t="s">
        <v>98</v>
      </c>
      <c r="AV305" s="13" t="s">
        <v>98</v>
      </c>
      <c r="AW305" s="13" t="s">
        <v>30</v>
      </c>
      <c r="AX305" s="13" t="s">
        <v>76</v>
      </c>
      <c r="AY305" s="167" t="s">
        <v>345</v>
      </c>
    </row>
    <row r="306" spans="2:65" s="15" customFormat="1">
      <c r="B306" s="180"/>
      <c r="D306" s="160" t="s">
        <v>353</v>
      </c>
      <c r="E306" s="181" t="s">
        <v>232</v>
      </c>
      <c r="F306" s="182" t="s">
        <v>365</v>
      </c>
      <c r="H306" s="183">
        <v>5.5170000000000003</v>
      </c>
      <c r="I306" s="184"/>
      <c r="L306" s="180"/>
      <c r="M306" s="185"/>
      <c r="T306" s="186"/>
      <c r="AT306" s="181" t="s">
        <v>353</v>
      </c>
      <c r="AU306" s="181" t="s">
        <v>98</v>
      </c>
      <c r="AV306" s="15" t="s">
        <v>351</v>
      </c>
      <c r="AW306" s="15" t="s">
        <v>30</v>
      </c>
      <c r="AX306" s="15" t="s">
        <v>84</v>
      </c>
      <c r="AY306" s="181" t="s">
        <v>345</v>
      </c>
    </row>
    <row r="307" spans="2:65" s="1" customFormat="1" ht="24.2" customHeight="1">
      <c r="B307" s="32"/>
      <c r="C307" s="145" t="s">
        <v>567</v>
      </c>
      <c r="D307" s="145" t="s">
        <v>347</v>
      </c>
      <c r="E307" s="146" t="s">
        <v>568</v>
      </c>
      <c r="F307" s="147" t="s">
        <v>569</v>
      </c>
      <c r="G307" s="148" t="s">
        <v>374</v>
      </c>
      <c r="H307" s="149">
        <v>10.327999999999999</v>
      </c>
      <c r="I307" s="150"/>
      <c r="J307" s="149">
        <f>ROUND(I307*H307,3)</f>
        <v>0</v>
      </c>
      <c r="K307" s="151"/>
      <c r="L307" s="32"/>
      <c r="M307" s="152" t="s">
        <v>1</v>
      </c>
      <c r="N307" s="153" t="s">
        <v>42</v>
      </c>
      <c r="P307" s="154">
        <f>O307*H307</f>
        <v>0</v>
      </c>
      <c r="Q307" s="154">
        <v>2.1776</v>
      </c>
      <c r="R307" s="154">
        <f>Q307*H307</f>
        <v>22.490252799999997</v>
      </c>
      <c r="S307" s="154">
        <v>0</v>
      </c>
      <c r="T307" s="155">
        <f>S307*H307</f>
        <v>0</v>
      </c>
      <c r="AR307" s="156" t="s">
        <v>351</v>
      </c>
      <c r="AT307" s="156" t="s">
        <v>347</v>
      </c>
      <c r="AU307" s="156" t="s">
        <v>98</v>
      </c>
      <c r="AY307" s="17" t="s">
        <v>345</v>
      </c>
      <c r="BE307" s="157">
        <f>IF(N307="základná",J307,0)</f>
        <v>0</v>
      </c>
      <c r="BF307" s="157">
        <f>IF(N307="znížená",J307,0)</f>
        <v>0</v>
      </c>
      <c r="BG307" s="157">
        <f>IF(N307="zákl. prenesená",J307,0)</f>
        <v>0</v>
      </c>
      <c r="BH307" s="157">
        <f>IF(N307="zníž. prenesená",J307,0)</f>
        <v>0</v>
      </c>
      <c r="BI307" s="157">
        <f>IF(N307="nulová",J307,0)</f>
        <v>0</v>
      </c>
      <c r="BJ307" s="17" t="s">
        <v>98</v>
      </c>
      <c r="BK307" s="158">
        <f>ROUND(I307*H307,3)</f>
        <v>0</v>
      </c>
      <c r="BL307" s="17" t="s">
        <v>351</v>
      </c>
      <c r="BM307" s="156" t="s">
        <v>570</v>
      </c>
    </row>
    <row r="308" spans="2:65" s="12" customFormat="1">
      <c r="B308" s="159"/>
      <c r="D308" s="160" t="s">
        <v>353</v>
      </c>
      <c r="E308" s="161" t="s">
        <v>1</v>
      </c>
      <c r="F308" s="162" t="s">
        <v>571</v>
      </c>
      <c r="H308" s="161" t="s">
        <v>1</v>
      </c>
      <c r="I308" s="163"/>
      <c r="L308" s="159"/>
      <c r="M308" s="164"/>
      <c r="T308" s="165"/>
      <c r="AT308" s="161" t="s">
        <v>353</v>
      </c>
      <c r="AU308" s="161" t="s">
        <v>98</v>
      </c>
      <c r="AV308" s="12" t="s">
        <v>84</v>
      </c>
      <c r="AW308" s="12" t="s">
        <v>30</v>
      </c>
      <c r="AX308" s="12" t="s">
        <v>76</v>
      </c>
      <c r="AY308" s="161" t="s">
        <v>345</v>
      </c>
    </row>
    <row r="309" spans="2:65" s="13" customFormat="1">
      <c r="B309" s="166"/>
      <c r="D309" s="160" t="s">
        <v>353</v>
      </c>
      <c r="E309" s="167" t="s">
        <v>1</v>
      </c>
      <c r="F309" s="168" t="s">
        <v>572</v>
      </c>
      <c r="H309" s="169">
        <v>3.9329999999999998</v>
      </c>
      <c r="I309" s="170"/>
      <c r="L309" s="166"/>
      <c r="M309" s="171"/>
      <c r="T309" s="172"/>
      <c r="AT309" s="167" t="s">
        <v>353</v>
      </c>
      <c r="AU309" s="167" t="s">
        <v>98</v>
      </c>
      <c r="AV309" s="13" t="s">
        <v>98</v>
      </c>
      <c r="AW309" s="13" t="s">
        <v>30</v>
      </c>
      <c r="AX309" s="13" t="s">
        <v>76</v>
      </c>
      <c r="AY309" s="167" t="s">
        <v>345</v>
      </c>
    </row>
    <row r="310" spans="2:65" s="12" customFormat="1">
      <c r="B310" s="159"/>
      <c r="D310" s="160" t="s">
        <v>353</v>
      </c>
      <c r="E310" s="161" t="s">
        <v>1</v>
      </c>
      <c r="F310" s="162" t="s">
        <v>573</v>
      </c>
      <c r="H310" s="161" t="s">
        <v>1</v>
      </c>
      <c r="I310" s="163"/>
      <c r="L310" s="159"/>
      <c r="M310" s="164"/>
      <c r="T310" s="165"/>
      <c r="AT310" s="161" t="s">
        <v>353</v>
      </c>
      <c r="AU310" s="161" t="s">
        <v>98</v>
      </c>
      <c r="AV310" s="12" t="s">
        <v>84</v>
      </c>
      <c r="AW310" s="12" t="s">
        <v>30</v>
      </c>
      <c r="AX310" s="12" t="s">
        <v>76</v>
      </c>
      <c r="AY310" s="161" t="s">
        <v>345</v>
      </c>
    </row>
    <row r="311" spans="2:65" s="13" customFormat="1">
      <c r="B311" s="166"/>
      <c r="D311" s="160" t="s">
        <v>353</v>
      </c>
      <c r="E311" s="167" t="s">
        <v>1</v>
      </c>
      <c r="F311" s="168" t="s">
        <v>574</v>
      </c>
      <c r="H311" s="169">
        <v>2.028</v>
      </c>
      <c r="I311" s="170"/>
      <c r="L311" s="166"/>
      <c r="M311" s="171"/>
      <c r="T311" s="172"/>
      <c r="AT311" s="167" t="s">
        <v>353</v>
      </c>
      <c r="AU311" s="167" t="s">
        <v>98</v>
      </c>
      <c r="AV311" s="13" t="s">
        <v>98</v>
      </c>
      <c r="AW311" s="13" t="s">
        <v>30</v>
      </c>
      <c r="AX311" s="13" t="s">
        <v>76</v>
      </c>
      <c r="AY311" s="167" t="s">
        <v>345</v>
      </c>
    </row>
    <row r="312" spans="2:65" s="12" customFormat="1">
      <c r="B312" s="159"/>
      <c r="D312" s="160" t="s">
        <v>353</v>
      </c>
      <c r="E312" s="161" t="s">
        <v>1</v>
      </c>
      <c r="F312" s="162" t="s">
        <v>575</v>
      </c>
      <c r="H312" s="161" t="s">
        <v>1</v>
      </c>
      <c r="I312" s="163"/>
      <c r="L312" s="159"/>
      <c r="M312" s="164"/>
      <c r="T312" s="165"/>
      <c r="AT312" s="161" t="s">
        <v>353</v>
      </c>
      <c r="AU312" s="161" t="s">
        <v>98</v>
      </c>
      <c r="AV312" s="12" t="s">
        <v>84</v>
      </c>
      <c r="AW312" s="12" t="s">
        <v>30</v>
      </c>
      <c r="AX312" s="12" t="s">
        <v>76</v>
      </c>
      <c r="AY312" s="161" t="s">
        <v>345</v>
      </c>
    </row>
    <row r="313" spans="2:65" s="13" customFormat="1">
      <c r="B313" s="166"/>
      <c r="D313" s="160" t="s">
        <v>353</v>
      </c>
      <c r="E313" s="167" t="s">
        <v>1</v>
      </c>
      <c r="F313" s="168" t="s">
        <v>574</v>
      </c>
      <c r="H313" s="169">
        <v>2.028</v>
      </c>
      <c r="I313" s="170"/>
      <c r="L313" s="166"/>
      <c r="M313" s="171"/>
      <c r="T313" s="172"/>
      <c r="AT313" s="167" t="s">
        <v>353</v>
      </c>
      <c r="AU313" s="167" t="s">
        <v>98</v>
      </c>
      <c r="AV313" s="13" t="s">
        <v>98</v>
      </c>
      <c r="AW313" s="13" t="s">
        <v>30</v>
      </c>
      <c r="AX313" s="13" t="s">
        <v>76</v>
      </c>
      <c r="AY313" s="167" t="s">
        <v>345</v>
      </c>
    </row>
    <row r="314" spans="2:65" s="12" customFormat="1">
      <c r="B314" s="159"/>
      <c r="D314" s="160" t="s">
        <v>353</v>
      </c>
      <c r="E314" s="161" t="s">
        <v>1</v>
      </c>
      <c r="F314" s="162" t="s">
        <v>576</v>
      </c>
      <c r="H314" s="161" t="s">
        <v>1</v>
      </c>
      <c r="I314" s="163"/>
      <c r="L314" s="159"/>
      <c r="M314" s="164"/>
      <c r="T314" s="165"/>
      <c r="AT314" s="161" t="s">
        <v>353</v>
      </c>
      <c r="AU314" s="161" t="s">
        <v>98</v>
      </c>
      <c r="AV314" s="12" t="s">
        <v>84</v>
      </c>
      <c r="AW314" s="12" t="s">
        <v>30</v>
      </c>
      <c r="AX314" s="12" t="s">
        <v>76</v>
      </c>
      <c r="AY314" s="161" t="s">
        <v>345</v>
      </c>
    </row>
    <row r="315" spans="2:65" s="13" customFormat="1">
      <c r="B315" s="166"/>
      <c r="D315" s="160" t="s">
        <v>353</v>
      </c>
      <c r="E315" s="167" t="s">
        <v>1</v>
      </c>
      <c r="F315" s="168" t="s">
        <v>577</v>
      </c>
      <c r="H315" s="169">
        <v>1.659</v>
      </c>
      <c r="I315" s="170"/>
      <c r="L315" s="166"/>
      <c r="M315" s="171"/>
      <c r="T315" s="172"/>
      <c r="AT315" s="167" t="s">
        <v>353</v>
      </c>
      <c r="AU315" s="167" t="s">
        <v>98</v>
      </c>
      <c r="AV315" s="13" t="s">
        <v>98</v>
      </c>
      <c r="AW315" s="13" t="s">
        <v>30</v>
      </c>
      <c r="AX315" s="13" t="s">
        <v>76</v>
      </c>
      <c r="AY315" s="167" t="s">
        <v>345</v>
      </c>
    </row>
    <row r="316" spans="2:65" s="13" customFormat="1">
      <c r="B316" s="166"/>
      <c r="D316" s="160" t="s">
        <v>353</v>
      </c>
      <c r="E316" s="167" t="s">
        <v>1</v>
      </c>
      <c r="F316" s="168" t="s">
        <v>578</v>
      </c>
      <c r="H316" s="169">
        <v>0.68</v>
      </c>
      <c r="I316" s="170"/>
      <c r="L316" s="166"/>
      <c r="M316" s="171"/>
      <c r="T316" s="172"/>
      <c r="AT316" s="167" t="s">
        <v>353</v>
      </c>
      <c r="AU316" s="167" t="s">
        <v>98</v>
      </c>
      <c r="AV316" s="13" t="s">
        <v>98</v>
      </c>
      <c r="AW316" s="13" t="s">
        <v>30</v>
      </c>
      <c r="AX316" s="13" t="s">
        <v>76</v>
      </c>
      <c r="AY316" s="167" t="s">
        <v>345</v>
      </c>
    </row>
    <row r="317" spans="2:65" s="15" customFormat="1">
      <c r="B317" s="180"/>
      <c r="D317" s="160" t="s">
        <v>353</v>
      </c>
      <c r="E317" s="181" t="s">
        <v>230</v>
      </c>
      <c r="F317" s="182" t="s">
        <v>365</v>
      </c>
      <c r="H317" s="183">
        <v>10.327999999999999</v>
      </c>
      <c r="I317" s="184"/>
      <c r="L317" s="180"/>
      <c r="M317" s="185"/>
      <c r="T317" s="186"/>
      <c r="AT317" s="181" t="s">
        <v>353</v>
      </c>
      <c r="AU317" s="181" t="s">
        <v>98</v>
      </c>
      <c r="AV317" s="15" t="s">
        <v>351</v>
      </c>
      <c r="AW317" s="15" t="s">
        <v>30</v>
      </c>
      <c r="AX317" s="15" t="s">
        <v>84</v>
      </c>
      <c r="AY317" s="181" t="s">
        <v>345</v>
      </c>
    </row>
    <row r="318" spans="2:65" s="1" customFormat="1" ht="24.2" customHeight="1">
      <c r="B318" s="32"/>
      <c r="C318" s="145" t="s">
        <v>579</v>
      </c>
      <c r="D318" s="145" t="s">
        <v>347</v>
      </c>
      <c r="E318" s="146" t="s">
        <v>580</v>
      </c>
      <c r="F318" s="147" t="s">
        <v>581</v>
      </c>
      <c r="G318" s="148" t="s">
        <v>460</v>
      </c>
      <c r="H318" s="149">
        <v>0.39600000000000002</v>
      </c>
      <c r="I318" s="150"/>
      <c r="J318" s="149">
        <f>ROUND(I318*H318,3)</f>
        <v>0</v>
      </c>
      <c r="K318" s="151"/>
      <c r="L318" s="32"/>
      <c r="M318" s="152" t="s">
        <v>1</v>
      </c>
      <c r="N318" s="153" t="s">
        <v>42</v>
      </c>
      <c r="P318" s="154">
        <f>O318*H318</f>
        <v>0</v>
      </c>
      <c r="Q318" s="154">
        <v>1.002</v>
      </c>
      <c r="R318" s="154">
        <f>Q318*H318</f>
        <v>0.39679200000000003</v>
      </c>
      <c r="S318" s="154">
        <v>0</v>
      </c>
      <c r="T318" s="155">
        <f>S318*H318</f>
        <v>0</v>
      </c>
      <c r="AR318" s="156" t="s">
        <v>351</v>
      </c>
      <c r="AT318" s="156" t="s">
        <v>347</v>
      </c>
      <c r="AU318" s="156" t="s">
        <v>98</v>
      </c>
      <c r="AY318" s="17" t="s">
        <v>345</v>
      </c>
      <c r="BE318" s="157">
        <f>IF(N318="základná",J318,0)</f>
        <v>0</v>
      </c>
      <c r="BF318" s="157">
        <f>IF(N318="znížená",J318,0)</f>
        <v>0</v>
      </c>
      <c r="BG318" s="157">
        <f>IF(N318="zákl. prenesená",J318,0)</f>
        <v>0</v>
      </c>
      <c r="BH318" s="157">
        <f>IF(N318="zníž. prenesená",J318,0)</f>
        <v>0</v>
      </c>
      <c r="BI318" s="157">
        <f>IF(N318="nulová",J318,0)</f>
        <v>0</v>
      </c>
      <c r="BJ318" s="17" t="s">
        <v>98</v>
      </c>
      <c r="BK318" s="158">
        <f>ROUND(I318*H318,3)</f>
        <v>0</v>
      </c>
      <c r="BL318" s="17" t="s">
        <v>351</v>
      </c>
      <c r="BM318" s="156" t="s">
        <v>582</v>
      </c>
    </row>
    <row r="319" spans="2:65" s="13" customFormat="1">
      <c r="B319" s="166"/>
      <c r="D319" s="160" t="s">
        <v>353</v>
      </c>
      <c r="E319" s="167" t="s">
        <v>1</v>
      </c>
      <c r="F319" s="168" t="s">
        <v>583</v>
      </c>
      <c r="H319" s="169">
        <v>0.39600000000000002</v>
      </c>
      <c r="I319" s="170"/>
      <c r="L319" s="166"/>
      <c r="M319" s="171"/>
      <c r="T319" s="172"/>
      <c r="AT319" s="167" t="s">
        <v>353</v>
      </c>
      <c r="AU319" s="167" t="s">
        <v>98</v>
      </c>
      <c r="AV319" s="13" t="s">
        <v>98</v>
      </c>
      <c r="AW319" s="13" t="s">
        <v>30</v>
      </c>
      <c r="AX319" s="13" t="s">
        <v>84</v>
      </c>
      <c r="AY319" s="167" t="s">
        <v>345</v>
      </c>
    </row>
    <row r="320" spans="2:65" s="1" customFormat="1" ht="24.2" customHeight="1">
      <c r="B320" s="32"/>
      <c r="C320" s="145" t="s">
        <v>584</v>
      </c>
      <c r="D320" s="145" t="s">
        <v>347</v>
      </c>
      <c r="E320" s="146" t="s">
        <v>585</v>
      </c>
      <c r="F320" s="147" t="s">
        <v>586</v>
      </c>
      <c r="G320" s="148" t="s">
        <v>374</v>
      </c>
      <c r="H320" s="149">
        <v>5.9109999999999996</v>
      </c>
      <c r="I320" s="150"/>
      <c r="J320" s="149">
        <f>ROUND(I320*H320,3)</f>
        <v>0</v>
      </c>
      <c r="K320" s="151"/>
      <c r="L320" s="32"/>
      <c r="M320" s="152" t="s">
        <v>1</v>
      </c>
      <c r="N320" s="153" t="s">
        <v>42</v>
      </c>
      <c r="P320" s="154">
        <f>O320*H320</f>
        <v>0</v>
      </c>
      <c r="Q320" s="154">
        <v>1.69598</v>
      </c>
      <c r="R320" s="154">
        <f>Q320*H320</f>
        <v>10.02493778</v>
      </c>
      <c r="S320" s="154">
        <v>0</v>
      </c>
      <c r="T320" s="155">
        <f>S320*H320</f>
        <v>0</v>
      </c>
      <c r="AR320" s="156" t="s">
        <v>351</v>
      </c>
      <c r="AT320" s="156" t="s">
        <v>347</v>
      </c>
      <c r="AU320" s="156" t="s">
        <v>98</v>
      </c>
      <c r="AY320" s="17" t="s">
        <v>345</v>
      </c>
      <c r="BE320" s="157">
        <f>IF(N320="základná",J320,0)</f>
        <v>0</v>
      </c>
      <c r="BF320" s="157">
        <f>IF(N320="znížená",J320,0)</f>
        <v>0</v>
      </c>
      <c r="BG320" s="157">
        <f>IF(N320="zákl. prenesená",J320,0)</f>
        <v>0</v>
      </c>
      <c r="BH320" s="157">
        <f>IF(N320="zníž. prenesená",J320,0)</f>
        <v>0</v>
      </c>
      <c r="BI320" s="157">
        <f>IF(N320="nulová",J320,0)</f>
        <v>0</v>
      </c>
      <c r="BJ320" s="17" t="s">
        <v>98</v>
      </c>
      <c r="BK320" s="158">
        <f>ROUND(I320*H320,3)</f>
        <v>0</v>
      </c>
      <c r="BL320" s="17" t="s">
        <v>351</v>
      </c>
      <c r="BM320" s="156" t="s">
        <v>587</v>
      </c>
    </row>
    <row r="321" spans="2:65" s="13" customFormat="1">
      <c r="B321" s="166"/>
      <c r="D321" s="160" t="s">
        <v>353</v>
      </c>
      <c r="E321" s="167" t="s">
        <v>1</v>
      </c>
      <c r="F321" s="168" t="s">
        <v>588</v>
      </c>
      <c r="H321" s="169">
        <v>0.46800000000000003</v>
      </c>
      <c r="I321" s="170"/>
      <c r="L321" s="166"/>
      <c r="M321" s="171"/>
      <c r="T321" s="172"/>
      <c r="AT321" s="167" t="s">
        <v>353</v>
      </c>
      <c r="AU321" s="167" t="s">
        <v>98</v>
      </c>
      <c r="AV321" s="13" t="s">
        <v>98</v>
      </c>
      <c r="AW321" s="13" t="s">
        <v>30</v>
      </c>
      <c r="AX321" s="13" t="s">
        <v>76</v>
      </c>
      <c r="AY321" s="167" t="s">
        <v>345</v>
      </c>
    </row>
    <row r="322" spans="2:65" s="13" customFormat="1">
      <c r="B322" s="166"/>
      <c r="D322" s="160" t="s">
        <v>353</v>
      </c>
      <c r="E322" s="167" t="s">
        <v>1</v>
      </c>
      <c r="F322" s="168" t="s">
        <v>589</v>
      </c>
      <c r="H322" s="169">
        <v>0.877</v>
      </c>
      <c r="I322" s="170"/>
      <c r="L322" s="166"/>
      <c r="M322" s="171"/>
      <c r="T322" s="172"/>
      <c r="AT322" s="167" t="s">
        <v>353</v>
      </c>
      <c r="AU322" s="167" t="s">
        <v>98</v>
      </c>
      <c r="AV322" s="13" t="s">
        <v>98</v>
      </c>
      <c r="AW322" s="13" t="s">
        <v>30</v>
      </c>
      <c r="AX322" s="13" t="s">
        <v>76</v>
      </c>
      <c r="AY322" s="167" t="s">
        <v>345</v>
      </c>
    </row>
    <row r="323" spans="2:65" s="13" customFormat="1">
      <c r="B323" s="166"/>
      <c r="D323" s="160" t="s">
        <v>353</v>
      </c>
      <c r="E323" s="167" t="s">
        <v>1</v>
      </c>
      <c r="F323" s="168" t="s">
        <v>590</v>
      </c>
      <c r="H323" s="169">
        <v>0.88200000000000001</v>
      </c>
      <c r="I323" s="170"/>
      <c r="L323" s="166"/>
      <c r="M323" s="171"/>
      <c r="T323" s="172"/>
      <c r="AT323" s="167" t="s">
        <v>353</v>
      </c>
      <c r="AU323" s="167" t="s">
        <v>98</v>
      </c>
      <c r="AV323" s="13" t="s">
        <v>98</v>
      </c>
      <c r="AW323" s="13" t="s">
        <v>30</v>
      </c>
      <c r="AX323" s="13" t="s">
        <v>76</v>
      </c>
      <c r="AY323" s="167" t="s">
        <v>345</v>
      </c>
    </row>
    <row r="324" spans="2:65" s="13" customFormat="1">
      <c r="B324" s="166"/>
      <c r="D324" s="160" t="s">
        <v>353</v>
      </c>
      <c r="E324" s="167" t="s">
        <v>1</v>
      </c>
      <c r="F324" s="168" t="s">
        <v>591</v>
      </c>
      <c r="H324" s="169">
        <v>0.06</v>
      </c>
      <c r="I324" s="170"/>
      <c r="L324" s="166"/>
      <c r="M324" s="171"/>
      <c r="T324" s="172"/>
      <c r="AT324" s="167" t="s">
        <v>353</v>
      </c>
      <c r="AU324" s="167" t="s">
        <v>98</v>
      </c>
      <c r="AV324" s="13" t="s">
        <v>98</v>
      </c>
      <c r="AW324" s="13" t="s">
        <v>30</v>
      </c>
      <c r="AX324" s="13" t="s">
        <v>76</v>
      </c>
      <c r="AY324" s="167" t="s">
        <v>345</v>
      </c>
    </row>
    <row r="325" spans="2:65" s="13" customFormat="1">
      <c r="B325" s="166"/>
      <c r="D325" s="160" t="s">
        <v>353</v>
      </c>
      <c r="E325" s="167" t="s">
        <v>1</v>
      </c>
      <c r="F325" s="168" t="s">
        <v>592</v>
      </c>
      <c r="H325" s="169">
        <v>1.32</v>
      </c>
      <c r="I325" s="170"/>
      <c r="L325" s="166"/>
      <c r="M325" s="171"/>
      <c r="T325" s="172"/>
      <c r="AT325" s="167" t="s">
        <v>353</v>
      </c>
      <c r="AU325" s="167" t="s">
        <v>98</v>
      </c>
      <c r="AV325" s="13" t="s">
        <v>98</v>
      </c>
      <c r="AW325" s="13" t="s">
        <v>30</v>
      </c>
      <c r="AX325" s="13" t="s">
        <v>76</v>
      </c>
      <c r="AY325" s="167" t="s">
        <v>345</v>
      </c>
    </row>
    <row r="326" spans="2:65" s="13" customFormat="1">
      <c r="B326" s="166"/>
      <c r="D326" s="160" t="s">
        <v>353</v>
      </c>
      <c r="E326" s="167" t="s">
        <v>1</v>
      </c>
      <c r="F326" s="168" t="s">
        <v>593</v>
      </c>
      <c r="H326" s="169">
        <v>2.3039999999999998</v>
      </c>
      <c r="I326" s="170"/>
      <c r="L326" s="166"/>
      <c r="M326" s="171"/>
      <c r="T326" s="172"/>
      <c r="AT326" s="167" t="s">
        <v>353</v>
      </c>
      <c r="AU326" s="167" t="s">
        <v>98</v>
      </c>
      <c r="AV326" s="13" t="s">
        <v>98</v>
      </c>
      <c r="AW326" s="13" t="s">
        <v>30</v>
      </c>
      <c r="AX326" s="13" t="s">
        <v>76</v>
      </c>
      <c r="AY326" s="167" t="s">
        <v>345</v>
      </c>
    </row>
    <row r="327" spans="2:65" s="15" customFormat="1">
      <c r="B327" s="180"/>
      <c r="D327" s="160" t="s">
        <v>353</v>
      </c>
      <c r="E327" s="181" t="s">
        <v>1</v>
      </c>
      <c r="F327" s="182" t="s">
        <v>365</v>
      </c>
      <c r="H327" s="183">
        <v>5.9109999999999996</v>
      </c>
      <c r="I327" s="184"/>
      <c r="L327" s="180"/>
      <c r="M327" s="185"/>
      <c r="T327" s="186"/>
      <c r="AT327" s="181" t="s">
        <v>353</v>
      </c>
      <c r="AU327" s="181" t="s">
        <v>98</v>
      </c>
      <c r="AV327" s="15" t="s">
        <v>351</v>
      </c>
      <c r="AW327" s="15" t="s">
        <v>30</v>
      </c>
      <c r="AX327" s="15" t="s">
        <v>84</v>
      </c>
      <c r="AY327" s="181" t="s">
        <v>345</v>
      </c>
    </row>
    <row r="328" spans="2:65" s="1" customFormat="1" ht="37.9" customHeight="1">
      <c r="B328" s="32"/>
      <c r="C328" s="145" t="s">
        <v>594</v>
      </c>
      <c r="D328" s="145" t="s">
        <v>347</v>
      </c>
      <c r="E328" s="146" t="s">
        <v>595</v>
      </c>
      <c r="F328" s="147" t="s">
        <v>596</v>
      </c>
      <c r="G328" s="148" t="s">
        <v>597</v>
      </c>
      <c r="H328" s="149">
        <v>17</v>
      </c>
      <c r="I328" s="150"/>
      <c r="J328" s="149">
        <f>ROUND(I328*H328,3)</f>
        <v>0</v>
      </c>
      <c r="K328" s="151"/>
      <c r="L328" s="32"/>
      <c r="M328" s="152" t="s">
        <v>1</v>
      </c>
      <c r="N328" s="153" t="s">
        <v>42</v>
      </c>
      <c r="P328" s="154">
        <f>O328*H328</f>
        <v>0</v>
      </c>
      <c r="Q328" s="154">
        <v>4.4999999999999999E-4</v>
      </c>
      <c r="R328" s="154">
        <f>Q328*H328</f>
        <v>7.6499999999999997E-3</v>
      </c>
      <c r="S328" s="154">
        <v>0</v>
      </c>
      <c r="T328" s="155">
        <f>S328*H328</f>
        <v>0</v>
      </c>
      <c r="AR328" s="156" t="s">
        <v>351</v>
      </c>
      <c r="AT328" s="156" t="s">
        <v>347</v>
      </c>
      <c r="AU328" s="156" t="s">
        <v>98</v>
      </c>
      <c r="AY328" s="17" t="s">
        <v>345</v>
      </c>
      <c r="BE328" s="157">
        <f>IF(N328="základná",J328,0)</f>
        <v>0</v>
      </c>
      <c r="BF328" s="157">
        <f>IF(N328="znížená",J328,0)</f>
        <v>0</v>
      </c>
      <c r="BG328" s="157">
        <f>IF(N328="zákl. prenesená",J328,0)</f>
        <v>0</v>
      </c>
      <c r="BH328" s="157">
        <f>IF(N328="zníž. prenesená",J328,0)</f>
        <v>0</v>
      </c>
      <c r="BI328" s="157">
        <f>IF(N328="nulová",J328,0)</f>
        <v>0</v>
      </c>
      <c r="BJ328" s="17" t="s">
        <v>98</v>
      </c>
      <c r="BK328" s="158">
        <f>ROUND(I328*H328,3)</f>
        <v>0</v>
      </c>
      <c r="BL328" s="17" t="s">
        <v>351</v>
      </c>
      <c r="BM328" s="156" t="s">
        <v>598</v>
      </c>
    </row>
    <row r="329" spans="2:65" s="12" customFormat="1">
      <c r="B329" s="159"/>
      <c r="D329" s="160" t="s">
        <v>353</v>
      </c>
      <c r="E329" s="161" t="s">
        <v>1</v>
      </c>
      <c r="F329" s="162" t="s">
        <v>599</v>
      </c>
      <c r="H329" s="161" t="s">
        <v>1</v>
      </c>
      <c r="I329" s="163"/>
      <c r="L329" s="159"/>
      <c r="M329" s="164"/>
      <c r="T329" s="165"/>
      <c r="AT329" s="161" t="s">
        <v>353</v>
      </c>
      <c r="AU329" s="161" t="s">
        <v>98</v>
      </c>
      <c r="AV329" s="12" t="s">
        <v>84</v>
      </c>
      <c r="AW329" s="12" t="s">
        <v>30</v>
      </c>
      <c r="AX329" s="12" t="s">
        <v>76</v>
      </c>
      <c r="AY329" s="161" t="s">
        <v>345</v>
      </c>
    </row>
    <row r="330" spans="2:65" s="13" customFormat="1">
      <c r="B330" s="166"/>
      <c r="D330" s="160" t="s">
        <v>353</v>
      </c>
      <c r="E330" s="167" t="s">
        <v>1</v>
      </c>
      <c r="F330" s="168" t="s">
        <v>600</v>
      </c>
      <c r="H330" s="169">
        <v>17</v>
      </c>
      <c r="I330" s="170"/>
      <c r="L330" s="166"/>
      <c r="M330" s="171"/>
      <c r="T330" s="172"/>
      <c r="AT330" s="167" t="s">
        <v>353</v>
      </c>
      <c r="AU330" s="167" t="s">
        <v>98</v>
      </c>
      <c r="AV330" s="13" t="s">
        <v>98</v>
      </c>
      <c r="AW330" s="13" t="s">
        <v>30</v>
      </c>
      <c r="AX330" s="13" t="s">
        <v>84</v>
      </c>
      <c r="AY330" s="167" t="s">
        <v>345</v>
      </c>
    </row>
    <row r="331" spans="2:65" s="1" customFormat="1" ht="24.2" customHeight="1">
      <c r="B331" s="32"/>
      <c r="C331" s="145" t="s">
        <v>601</v>
      </c>
      <c r="D331" s="145" t="s">
        <v>347</v>
      </c>
      <c r="E331" s="146" t="s">
        <v>602</v>
      </c>
      <c r="F331" s="147" t="s">
        <v>603</v>
      </c>
      <c r="G331" s="148" t="s">
        <v>374</v>
      </c>
      <c r="H331" s="149">
        <v>2.976</v>
      </c>
      <c r="I331" s="150"/>
      <c r="J331" s="149">
        <f>ROUND(I331*H331,3)</f>
        <v>0</v>
      </c>
      <c r="K331" s="151"/>
      <c r="L331" s="32"/>
      <c r="M331" s="152" t="s">
        <v>1</v>
      </c>
      <c r="N331" s="153" t="s">
        <v>42</v>
      </c>
      <c r="P331" s="154">
        <f>O331*H331</f>
        <v>0</v>
      </c>
      <c r="Q331" s="154">
        <v>0.82591000000000003</v>
      </c>
      <c r="R331" s="154">
        <f>Q331*H331</f>
        <v>2.4579081600000001</v>
      </c>
      <c r="S331" s="154">
        <v>0</v>
      </c>
      <c r="T331" s="155">
        <f>S331*H331</f>
        <v>0</v>
      </c>
      <c r="AR331" s="156" t="s">
        <v>351</v>
      </c>
      <c r="AT331" s="156" t="s">
        <v>347</v>
      </c>
      <c r="AU331" s="156" t="s">
        <v>98</v>
      </c>
      <c r="AY331" s="17" t="s">
        <v>345</v>
      </c>
      <c r="BE331" s="157">
        <f>IF(N331="základná",J331,0)</f>
        <v>0</v>
      </c>
      <c r="BF331" s="157">
        <f>IF(N331="znížená",J331,0)</f>
        <v>0</v>
      </c>
      <c r="BG331" s="157">
        <f>IF(N331="zákl. prenesená",J331,0)</f>
        <v>0</v>
      </c>
      <c r="BH331" s="157">
        <f>IF(N331="zníž. prenesená",J331,0)</f>
        <v>0</v>
      </c>
      <c r="BI331" s="157">
        <f>IF(N331="nulová",J331,0)</f>
        <v>0</v>
      </c>
      <c r="BJ331" s="17" t="s">
        <v>98</v>
      </c>
      <c r="BK331" s="158">
        <f>ROUND(I331*H331,3)</f>
        <v>0</v>
      </c>
      <c r="BL331" s="17" t="s">
        <v>351</v>
      </c>
      <c r="BM331" s="156" t="s">
        <v>604</v>
      </c>
    </row>
    <row r="332" spans="2:65" s="13" customFormat="1">
      <c r="B332" s="166"/>
      <c r="D332" s="160" t="s">
        <v>353</v>
      </c>
      <c r="E332" s="167" t="s">
        <v>1</v>
      </c>
      <c r="F332" s="168" t="s">
        <v>605</v>
      </c>
      <c r="H332" s="169">
        <v>9.0999999999999998E-2</v>
      </c>
      <c r="I332" s="170"/>
      <c r="L332" s="166"/>
      <c r="M332" s="171"/>
      <c r="T332" s="172"/>
      <c r="AT332" s="167" t="s">
        <v>353</v>
      </c>
      <c r="AU332" s="167" t="s">
        <v>98</v>
      </c>
      <c r="AV332" s="13" t="s">
        <v>98</v>
      </c>
      <c r="AW332" s="13" t="s">
        <v>30</v>
      </c>
      <c r="AX332" s="13" t="s">
        <v>76</v>
      </c>
      <c r="AY332" s="167" t="s">
        <v>345</v>
      </c>
    </row>
    <row r="333" spans="2:65" s="13" customFormat="1">
      <c r="B333" s="166"/>
      <c r="D333" s="160" t="s">
        <v>353</v>
      </c>
      <c r="E333" s="167" t="s">
        <v>1</v>
      </c>
      <c r="F333" s="168" t="s">
        <v>606</v>
      </c>
      <c r="H333" s="169">
        <v>0.34699999999999998</v>
      </c>
      <c r="I333" s="170"/>
      <c r="L333" s="166"/>
      <c r="M333" s="171"/>
      <c r="T333" s="172"/>
      <c r="AT333" s="167" t="s">
        <v>353</v>
      </c>
      <c r="AU333" s="167" t="s">
        <v>98</v>
      </c>
      <c r="AV333" s="13" t="s">
        <v>98</v>
      </c>
      <c r="AW333" s="13" t="s">
        <v>30</v>
      </c>
      <c r="AX333" s="13" t="s">
        <v>76</v>
      </c>
      <c r="AY333" s="167" t="s">
        <v>345</v>
      </c>
    </row>
    <row r="334" spans="2:65" s="13" customFormat="1">
      <c r="B334" s="166"/>
      <c r="D334" s="160" t="s">
        <v>353</v>
      </c>
      <c r="E334" s="167" t="s">
        <v>1</v>
      </c>
      <c r="F334" s="168" t="s">
        <v>607</v>
      </c>
      <c r="H334" s="169">
        <v>5.0999999999999997E-2</v>
      </c>
      <c r="I334" s="170"/>
      <c r="L334" s="166"/>
      <c r="M334" s="171"/>
      <c r="T334" s="172"/>
      <c r="AT334" s="167" t="s">
        <v>353</v>
      </c>
      <c r="AU334" s="167" t="s">
        <v>98</v>
      </c>
      <c r="AV334" s="13" t="s">
        <v>98</v>
      </c>
      <c r="AW334" s="13" t="s">
        <v>30</v>
      </c>
      <c r="AX334" s="13" t="s">
        <v>76</v>
      </c>
      <c r="AY334" s="167" t="s">
        <v>345</v>
      </c>
    </row>
    <row r="335" spans="2:65" s="13" customFormat="1">
      <c r="B335" s="166"/>
      <c r="D335" s="160" t="s">
        <v>353</v>
      </c>
      <c r="E335" s="167" t="s">
        <v>1</v>
      </c>
      <c r="F335" s="168" t="s">
        <v>608</v>
      </c>
      <c r="H335" s="169">
        <v>0.11</v>
      </c>
      <c r="I335" s="170"/>
      <c r="L335" s="166"/>
      <c r="M335" s="171"/>
      <c r="T335" s="172"/>
      <c r="AT335" s="167" t="s">
        <v>353</v>
      </c>
      <c r="AU335" s="167" t="s">
        <v>98</v>
      </c>
      <c r="AV335" s="13" t="s">
        <v>98</v>
      </c>
      <c r="AW335" s="13" t="s">
        <v>30</v>
      </c>
      <c r="AX335" s="13" t="s">
        <v>76</v>
      </c>
      <c r="AY335" s="167" t="s">
        <v>345</v>
      </c>
    </row>
    <row r="336" spans="2:65" s="13" customFormat="1">
      <c r="B336" s="166"/>
      <c r="D336" s="160" t="s">
        <v>353</v>
      </c>
      <c r="E336" s="167" t="s">
        <v>1</v>
      </c>
      <c r="F336" s="168" t="s">
        <v>609</v>
      </c>
      <c r="H336" s="169">
        <v>0.92400000000000004</v>
      </c>
      <c r="I336" s="170"/>
      <c r="L336" s="166"/>
      <c r="M336" s="171"/>
      <c r="T336" s="172"/>
      <c r="AT336" s="167" t="s">
        <v>353</v>
      </c>
      <c r="AU336" s="167" t="s">
        <v>98</v>
      </c>
      <c r="AV336" s="13" t="s">
        <v>98</v>
      </c>
      <c r="AW336" s="13" t="s">
        <v>30</v>
      </c>
      <c r="AX336" s="13" t="s">
        <v>76</v>
      </c>
      <c r="AY336" s="167" t="s">
        <v>345</v>
      </c>
    </row>
    <row r="337" spans="2:65" s="13" customFormat="1">
      <c r="B337" s="166"/>
      <c r="D337" s="160" t="s">
        <v>353</v>
      </c>
      <c r="E337" s="167" t="s">
        <v>1</v>
      </c>
      <c r="F337" s="168" t="s">
        <v>610</v>
      </c>
      <c r="H337" s="169">
        <v>0.188</v>
      </c>
      <c r="I337" s="170"/>
      <c r="L337" s="166"/>
      <c r="M337" s="171"/>
      <c r="T337" s="172"/>
      <c r="AT337" s="167" t="s">
        <v>353</v>
      </c>
      <c r="AU337" s="167" t="s">
        <v>98</v>
      </c>
      <c r="AV337" s="13" t="s">
        <v>98</v>
      </c>
      <c r="AW337" s="13" t="s">
        <v>30</v>
      </c>
      <c r="AX337" s="13" t="s">
        <v>76</v>
      </c>
      <c r="AY337" s="167" t="s">
        <v>345</v>
      </c>
    </row>
    <row r="338" spans="2:65" s="13" customFormat="1">
      <c r="B338" s="166"/>
      <c r="D338" s="160" t="s">
        <v>353</v>
      </c>
      <c r="E338" s="167" t="s">
        <v>1</v>
      </c>
      <c r="F338" s="168" t="s">
        <v>611</v>
      </c>
      <c r="H338" s="169">
        <v>0.185</v>
      </c>
      <c r="I338" s="170"/>
      <c r="L338" s="166"/>
      <c r="M338" s="171"/>
      <c r="T338" s="172"/>
      <c r="AT338" s="167" t="s">
        <v>353</v>
      </c>
      <c r="AU338" s="167" t="s">
        <v>98</v>
      </c>
      <c r="AV338" s="13" t="s">
        <v>98</v>
      </c>
      <c r="AW338" s="13" t="s">
        <v>30</v>
      </c>
      <c r="AX338" s="13" t="s">
        <v>76</v>
      </c>
      <c r="AY338" s="167" t="s">
        <v>345</v>
      </c>
    </row>
    <row r="339" spans="2:65" s="13" customFormat="1">
      <c r="B339" s="166"/>
      <c r="D339" s="160" t="s">
        <v>353</v>
      </c>
      <c r="E339" s="167" t="s">
        <v>1</v>
      </c>
      <c r="F339" s="168" t="s">
        <v>612</v>
      </c>
      <c r="H339" s="169">
        <v>5.0999999999999997E-2</v>
      </c>
      <c r="I339" s="170"/>
      <c r="L339" s="166"/>
      <c r="M339" s="171"/>
      <c r="T339" s="172"/>
      <c r="AT339" s="167" t="s">
        <v>353</v>
      </c>
      <c r="AU339" s="167" t="s">
        <v>98</v>
      </c>
      <c r="AV339" s="13" t="s">
        <v>98</v>
      </c>
      <c r="AW339" s="13" t="s">
        <v>30</v>
      </c>
      <c r="AX339" s="13" t="s">
        <v>76</v>
      </c>
      <c r="AY339" s="167" t="s">
        <v>345</v>
      </c>
    </row>
    <row r="340" spans="2:65" s="13" customFormat="1">
      <c r="B340" s="166"/>
      <c r="D340" s="160" t="s">
        <v>353</v>
      </c>
      <c r="E340" s="167" t="s">
        <v>1</v>
      </c>
      <c r="F340" s="168" t="s">
        <v>613</v>
      </c>
      <c r="H340" s="169">
        <v>0.85799999999999998</v>
      </c>
      <c r="I340" s="170"/>
      <c r="L340" s="166"/>
      <c r="M340" s="171"/>
      <c r="T340" s="172"/>
      <c r="AT340" s="167" t="s">
        <v>353</v>
      </c>
      <c r="AU340" s="167" t="s">
        <v>98</v>
      </c>
      <c r="AV340" s="13" t="s">
        <v>98</v>
      </c>
      <c r="AW340" s="13" t="s">
        <v>30</v>
      </c>
      <c r="AX340" s="13" t="s">
        <v>76</v>
      </c>
      <c r="AY340" s="167" t="s">
        <v>345</v>
      </c>
    </row>
    <row r="341" spans="2:65" s="13" customFormat="1">
      <c r="B341" s="166"/>
      <c r="D341" s="160" t="s">
        <v>353</v>
      </c>
      <c r="E341" s="167" t="s">
        <v>1</v>
      </c>
      <c r="F341" s="168" t="s">
        <v>614</v>
      </c>
      <c r="H341" s="169">
        <v>0.12</v>
      </c>
      <c r="I341" s="170"/>
      <c r="L341" s="166"/>
      <c r="M341" s="171"/>
      <c r="T341" s="172"/>
      <c r="AT341" s="167" t="s">
        <v>353</v>
      </c>
      <c r="AU341" s="167" t="s">
        <v>98</v>
      </c>
      <c r="AV341" s="13" t="s">
        <v>98</v>
      </c>
      <c r="AW341" s="13" t="s">
        <v>30</v>
      </c>
      <c r="AX341" s="13" t="s">
        <v>76</v>
      </c>
      <c r="AY341" s="167" t="s">
        <v>345</v>
      </c>
    </row>
    <row r="342" spans="2:65" s="13" customFormat="1">
      <c r="B342" s="166"/>
      <c r="D342" s="160" t="s">
        <v>353</v>
      </c>
      <c r="E342" s="167" t="s">
        <v>1</v>
      </c>
      <c r="F342" s="168" t="s">
        <v>612</v>
      </c>
      <c r="H342" s="169">
        <v>5.0999999999999997E-2</v>
      </c>
      <c r="I342" s="170"/>
      <c r="L342" s="166"/>
      <c r="M342" s="171"/>
      <c r="T342" s="172"/>
      <c r="AT342" s="167" t="s">
        <v>353</v>
      </c>
      <c r="AU342" s="167" t="s">
        <v>98</v>
      </c>
      <c r="AV342" s="13" t="s">
        <v>98</v>
      </c>
      <c r="AW342" s="13" t="s">
        <v>30</v>
      </c>
      <c r="AX342" s="13" t="s">
        <v>76</v>
      </c>
      <c r="AY342" s="167" t="s">
        <v>345</v>
      </c>
    </row>
    <row r="343" spans="2:65" s="15" customFormat="1">
      <c r="B343" s="180"/>
      <c r="D343" s="160" t="s">
        <v>353</v>
      </c>
      <c r="E343" s="181" t="s">
        <v>1</v>
      </c>
      <c r="F343" s="182" t="s">
        <v>365</v>
      </c>
      <c r="H343" s="183">
        <v>2.976</v>
      </c>
      <c r="I343" s="184"/>
      <c r="L343" s="180"/>
      <c r="M343" s="185"/>
      <c r="T343" s="186"/>
      <c r="AT343" s="181" t="s">
        <v>353</v>
      </c>
      <c r="AU343" s="181" t="s">
        <v>98</v>
      </c>
      <c r="AV343" s="15" t="s">
        <v>351</v>
      </c>
      <c r="AW343" s="15" t="s">
        <v>30</v>
      </c>
      <c r="AX343" s="15" t="s">
        <v>84</v>
      </c>
      <c r="AY343" s="181" t="s">
        <v>345</v>
      </c>
    </row>
    <row r="344" spans="2:65" s="1" customFormat="1" ht="37.9" customHeight="1">
      <c r="B344" s="32"/>
      <c r="C344" s="145" t="s">
        <v>615</v>
      </c>
      <c r="D344" s="145" t="s">
        <v>347</v>
      </c>
      <c r="E344" s="146" t="s">
        <v>616</v>
      </c>
      <c r="F344" s="147" t="s">
        <v>617</v>
      </c>
      <c r="G344" s="148" t="s">
        <v>597</v>
      </c>
      <c r="H344" s="149">
        <v>10.225</v>
      </c>
      <c r="I344" s="150"/>
      <c r="J344" s="149">
        <f>ROUND(I344*H344,3)</f>
        <v>0</v>
      </c>
      <c r="K344" s="151"/>
      <c r="L344" s="32"/>
      <c r="M344" s="152" t="s">
        <v>1</v>
      </c>
      <c r="N344" s="153" t="s">
        <v>42</v>
      </c>
      <c r="P344" s="154">
        <f>O344*H344</f>
        <v>0</v>
      </c>
      <c r="Q344" s="154">
        <v>7.3299999999999997E-3</v>
      </c>
      <c r="R344" s="154">
        <f>Q344*H344</f>
        <v>7.4949249999999995E-2</v>
      </c>
      <c r="S344" s="154">
        <v>0</v>
      </c>
      <c r="T344" s="155">
        <f>S344*H344</f>
        <v>0</v>
      </c>
      <c r="AR344" s="156" t="s">
        <v>351</v>
      </c>
      <c r="AT344" s="156" t="s">
        <v>347</v>
      </c>
      <c r="AU344" s="156" t="s">
        <v>98</v>
      </c>
      <c r="AY344" s="17" t="s">
        <v>345</v>
      </c>
      <c r="BE344" s="157">
        <f>IF(N344="základná",J344,0)</f>
        <v>0</v>
      </c>
      <c r="BF344" s="157">
        <f>IF(N344="znížená",J344,0)</f>
        <v>0</v>
      </c>
      <c r="BG344" s="157">
        <f>IF(N344="zákl. prenesená",J344,0)</f>
        <v>0</v>
      </c>
      <c r="BH344" s="157">
        <f>IF(N344="zníž. prenesená",J344,0)</f>
        <v>0</v>
      </c>
      <c r="BI344" s="157">
        <f>IF(N344="nulová",J344,0)</f>
        <v>0</v>
      </c>
      <c r="BJ344" s="17" t="s">
        <v>98</v>
      </c>
      <c r="BK344" s="158">
        <f>ROUND(I344*H344,3)</f>
        <v>0</v>
      </c>
      <c r="BL344" s="17" t="s">
        <v>351</v>
      </c>
      <c r="BM344" s="156" t="s">
        <v>618</v>
      </c>
    </row>
    <row r="345" spans="2:65" s="13" customFormat="1">
      <c r="B345" s="166"/>
      <c r="D345" s="160" t="s">
        <v>353</v>
      </c>
      <c r="E345" s="167" t="s">
        <v>1</v>
      </c>
      <c r="F345" s="168" t="s">
        <v>619</v>
      </c>
      <c r="H345" s="169">
        <v>10.225</v>
      </c>
      <c r="I345" s="170"/>
      <c r="L345" s="166"/>
      <c r="M345" s="171"/>
      <c r="T345" s="172"/>
      <c r="AT345" s="167" t="s">
        <v>353</v>
      </c>
      <c r="AU345" s="167" t="s">
        <v>98</v>
      </c>
      <c r="AV345" s="13" t="s">
        <v>98</v>
      </c>
      <c r="AW345" s="13" t="s">
        <v>30</v>
      </c>
      <c r="AX345" s="13" t="s">
        <v>76</v>
      </c>
      <c r="AY345" s="167" t="s">
        <v>345</v>
      </c>
    </row>
    <row r="346" spans="2:65" s="15" customFormat="1">
      <c r="B346" s="180"/>
      <c r="D346" s="160" t="s">
        <v>353</v>
      </c>
      <c r="E346" s="181" t="s">
        <v>1</v>
      </c>
      <c r="F346" s="182" t="s">
        <v>365</v>
      </c>
      <c r="H346" s="183">
        <v>10.225</v>
      </c>
      <c r="I346" s="184"/>
      <c r="L346" s="180"/>
      <c r="M346" s="185"/>
      <c r="T346" s="186"/>
      <c r="AT346" s="181" t="s">
        <v>353</v>
      </c>
      <c r="AU346" s="181" t="s">
        <v>98</v>
      </c>
      <c r="AV346" s="15" t="s">
        <v>351</v>
      </c>
      <c r="AW346" s="15" t="s">
        <v>30</v>
      </c>
      <c r="AX346" s="15" t="s">
        <v>84</v>
      </c>
      <c r="AY346" s="181" t="s">
        <v>345</v>
      </c>
    </row>
    <row r="347" spans="2:65" s="1" customFormat="1" ht="24.2" customHeight="1">
      <c r="B347" s="32"/>
      <c r="C347" s="145" t="s">
        <v>620</v>
      </c>
      <c r="D347" s="145" t="s">
        <v>347</v>
      </c>
      <c r="E347" s="146" t="s">
        <v>621</v>
      </c>
      <c r="F347" s="147" t="s">
        <v>622</v>
      </c>
      <c r="G347" s="148" t="s">
        <v>623</v>
      </c>
      <c r="H347" s="149">
        <v>11</v>
      </c>
      <c r="I347" s="150"/>
      <c r="J347" s="149">
        <f>ROUND(I347*H347,3)</f>
        <v>0</v>
      </c>
      <c r="K347" s="151"/>
      <c r="L347" s="32"/>
      <c r="M347" s="152" t="s">
        <v>1</v>
      </c>
      <c r="N347" s="153" t="s">
        <v>42</v>
      </c>
      <c r="P347" s="154">
        <f>O347*H347</f>
        <v>0</v>
      </c>
      <c r="Q347" s="154">
        <v>6.2460000000000002E-2</v>
      </c>
      <c r="R347" s="154">
        <f>Q347*H347</f>
        <v>0.68706</v>
      </c>
      <c r="S347" s="154">
        <v>0</v>
      </c>
      <c r="T347" s="155">
        <f>S347*H347</f>
        <v>0</v>
      </c>
      <c r="AR347" s="156" t="s">
        <v>351</v>
      </c>
      <c r="AT347" s="156" t="s">
        <v>347</v>
      </c>
      <c r="AU347" s="156" t="s">
        <v>98</v>
      </c>
      <c r="AY347" s="17" t="s">
        <v>345</v>
      </c>
      <c r="BE347" s="157">
        <f>IF(N347="základná",J347,0)</f>
        <v>0</v>
      </c>
      <c r="BF347" s="157">
        <f>IF(N347="znížená",J347,0)</f>
        <v>0</v>
      </c>
      <c r="BG347" s="157">
        <f>IF(N347="zákl. prenesená",J347,0)</f>
        <v>0</v>
      </c>
      <c r="BH347" s="157">
        <f>IF(N347="zníž. prenesená",J347,0)</f>
        <v>0</v>
      </c>
      <c r="BI347" s="157">
        <f>IF(N347="nulová",J347,0)</f>
        <v>0</v>
      </c>
      <c r="BJ347" s="17" t="s">
        <v>98</v>
      </c>
      <c r="BK347" s="158">
        <f>ROUND(I347*H347,3)</f>
        <v>0</v>
      </c>
      <c r="BL347" s="17" t="s">
        <v>351</v>
      </c>
      <c r="BM347" s="156" t="s">
        <v>624</v>
      </c>
    </row>
    <row r="348" spans="2:65" s="13" customFormat="1">
      <c r="B348" s="166"/>
      <c r="D348" s="160" t="s">
        <v>353</v>
      </c>
      <c r="E348" s="167" t="s">
        <v>1</v>
      </c>
      <c r="F348" s="168" t="s">
        <v>625</v>
      </c>
      <c r="H348" s="169">
        <v>4</v>
      </c>
      <c r="I348" s="170"/>
      <c r="L348" s="166"/>
      <c r="M348" s="171"/>
      <c r="T348" s="172"/>
      <c r="AT348" s="167" t="s">
        <v>353</v>
      </c>
      <c r="AU348" s="167" t="s">
        <v>98</v>
      </c>
      <c r="AV348" s="13" t="s">
        <v>98</v>
      </c>
      <c r="AW348" s="13" t="s">
        <v>30</v>
      </c>
      <c r="AX348" s="13" t="s">
        <v>76</v>
      </c>
      <c r="AY348" s="167" t="s">
        <v>345</v>
      </c>
    </row>
    <row r="349" spans="2:65" s="13" customFormat="1">
      <c r="B349" s="166"/>
      <c r="D349" s="160" t="s">
        <v>353</v>
      </c>
      <c r="E349" s="167" t="s">
        <v>1</v>
      </c>
      <c r="F349" s="168" t="s">
        <v>626</v>
      </c>
      <c r="H349" s="169">
        <v>3</v>
      </c>
      <c r="I349" s="170"/>
      <c r="L349" s="166"/>
      <c r="M349" s="171"/>
      <c r="T349" s="172"/>
      <c r="AT349" s="167" t="s">
        <v>353</v>
      </c>
      <c r="AU349" s="167" t="s">
        <v>98</v>
      </c>
      <c r="AV349" s="13" t="s">
        <v>98</v>
      </c>
      <c r="AW349" s="13" t="s">
        <v>30</v>
      </c>
      <c r="AX349" s="13" t="s">
        <v>76</v>
      </c>
      <c r="AY349" s="167" t="s">
        <v>345</v>
      </c>
    </row>
    <row r="350" spans="2:65" s="13" customFormat="1">
      <c r="B350" s="166"/>
      <c r="D350" s="160" t="s">
        <v>353</v>
      </c>
      <c r="E350" s="167" t="s">
        <v>1</v>
      </c>
      <c r="F350" s="168" t="s">
        <v>627</v>
      </c>
      <c r="H350" s="169">
        <v>4</v>
      </c>
      <c r="I350" s="170"/>
      <c r="L350" s="166"/>
      <c r="M350" s="171"/>
      <c r="T350" s="172"/>
      <c r="AT350" s="167" t="s">
        <v>353</v>
      </c>
      <c r="AU350" s="167" t="s">
        <v>98</v>
      </c>
      <c r="AV350" s="13" t="s">
        <v>98</v>
      </c>
      <c r="AW350" s="13" t="s">
        <v>30</v>
      </c>
      <c r="AX350" s="13" t="s">
        <v>76</v>
      </c>
      <c r="AY350" s="167" t="s">
        <v>345</v>
      </c>
    </row>
    <row r="351" spans="2:65" s="15" customFormat="1">
      <c r="B351" s="180"/>
      <c r="D351" s="160" t="s">
        <v>353</v>
      </c>
      <c r="E351" s="181" t="s">
        <v>1</v>
      </c>
      <c r="F351" s="182" t="s">
        <v>365</v>
      </c>
      <c r="H351" s="183">
        <v>11</v>
      </c>
      <c r="I351" s="184"/>
      <c r="L351" s="180"/>
      <c r="M351" s="185"/>
      <c r="T351" s="186"/>
      <c r="AT351" s="181" t="s">
        <v>353</v>
      </c>
      <c r="AU351" s="181" t="s">
        <v>98</v>
      </c>
      <c r="AV351" s="15" t="s">
        <v>351</v>
      </c>
      <c r="AW351" s="15" t="s">
        <v>30</v>
      </c>
      <c r="AX351" s="15" t="s">
        <v>84</v>
      </c>
      <c r="AY351" s="181" t="s">
        <v>345</v>
      </c>
    </row>
    <row r="352" spans="2:65" s="1" customFormat="1" ht="33" customHeight="1">
      <c r="B352" s="32"/>
      <c r="C352" s="145" t="s">
        <v>628</v>
      </c>
      <c r="D352" s="145" t="s">
        <v>347</v>
      </c>
      <c r="E352" s="146" t="s">
        <v>629</v>
      </c>
      <c r="F352" s="147" t="s">
        <v>630</v>
      </c>
      <c r="G352" s="148" t="s">
        <v>460</v>
      </c>
      <c r="H352" s="149">
        <v>0.32300000000000001</v>
      </c>
      <c r="I352" s="150"/>
      <c r="J352" s="149">
        <f>ROUND(I352*H352,3)</f>
        <v>0</v>
      </c>
      <c r="K352" s="151"/>
      <c r="L352" s="32"/>
      <c r="M352" s="152" t="s">
        <v>1</v>
      </c>
      <c r="N352" s="153" t="s">
        <v>42</v>
      </c>
      <c r="P352" s="154">
        <f>O352*H352</f>
        <v>0</v>
      </c>
      <c r="Q352" s="154">
        <v>1.7100000000000001E-2</v>
      </c>
      <c r="R352" s="154">
        <f>Q352*H352</f>
        <v>5.5233000000000001E-3</v>
      </c>
      <c r="S352" s="154">
        <v>0</v>
      </c>
      <c r="T352" s="155">
        <f>S352*H352</f>
        <v>0</v>
      </c>
      <c r="AR352" s="156" t="s">
        <v>351</v>
      </c>
      <c r="AT352" s="156" t="s">
        <v>347</v>
      </c>
      <c r="AU352" s="156" t="s">
        <v>98</v>
      </c>
      <c r="AY352" s="17" t="s">
        <v>345</v>
      </c>
      <c r="BE352" s="157">
        <f>IF(N352="základná",J352,0)</f>
        <v>0</v>
      </c>
      <c r="BF352" s="157">
        <f>IF(N352="znížená",J352,0)</f>
        <v>0</v>
      </c>
      <c r="BG352" s="157">
        <f>IF(N352="zákl. prenesená",J352,0)</f>
        <v>0</v>
      </c>
      <c r="BH352" s="157">
        <f>IF(N352="zníž. prenesená",J352,0)</f>
        <v>0</v>
      </c>
      <c r="BI352" s="157">
        <f>IF(N352="nulová",J352,0)</f>
        <v>0</v>
      </c>
      <c r="BJ352" s="17" t="s">
        <v>98</v>
      </c>
      <c r="BK352" s="158">
        <f>ROUND(I352*H352,3)</f>
        <v>0</v>
      </c>
      <c r="BL352" s="17" t="s">
        <v>351</v>
      </c>
      <c r="BM352" s="156" t="s">
        <v>631</v>
      </c>
    </row>
    <row r="353" spans="2:65" s="13" customFormat="1">
      <c r="B353" s="166"/>
      <c r="D353" s="160" t="s">
        <v>353</v>
      </c>
      <c r="E353" s="167" t="s">
        <v>1</v>
      </c>
      <c r="F353" s="168" t="s">
        <v>632</v>
      </c>
      <c r="H353" s="169">
        <v>3.2000000000000001E-2</v>
      </c>
      <c r="I353" s="170"/>
      <c r="L353" s="166"/>
      <c r="M353" s="171"/>
      <c r="T353" s="172"/>
      <c r="AT353" s="167" t="s">
        <v>353</v>
      </c>
      <c r="AU353" s="167" t="s">
        <v>98</v>
      </c>
      <c r="AV353" s="13" t="s">
        <v>98</v>
      </c>
      <c r="AW353" s="13" t="s">
        <v>30</v>
      </c>
      <c r="AX353" s="13" t="s">
        <v>76</v>
      </c>
      <c r="AY353" s="167" t="s">
        <v>345</v>
      </c>
    </row>
    <row r="354" spans="2:65" s="13" customFormat="1">
      <c r="B354" s="166"/>
      <c r="D354" s="160" t="s">
        <v>353</v>
      </c>
      <c r="E354" s="167" t="s">
        <v>1</v>
      </c>
      <c r="F354" s="168" t="s">
        <v>633</v>
      </c>
      <c r="H354" s="169">
        <v>3.4000000000000002E-2</v>
      </c>
      <c r="I354" s="170"/>
      <c r="L354" s="166"/>
      <c r="M354" s="171"/>
      <c r="T354" s="172"/>
      <c r="AT354" s="167" t="s">
        <v>353</v>
      </c>
      <c r="AU354" s="167" t="s">
        <v>98</v>
      </c>
      <c r="AV354" s="13" t="s">
        <v>98</v>
      </c>
      <c r="AW354" s="13" t="s">
        <v>30</v>
      </c>
      <c r="AX354" s="13" t="s">
        <v>76</v>
      </c>
      <c r="AY354" s="167" t="s">
        <v>345</v>
      </c>
    </row>
    <row r="355" spans="2:65" s="13" customFormat="1">
      <c r="B355" s="166"/>
      <c r="D355" s="160" t="s">
        <v>353</v>
      </c>
      <c r="E355" s="167" t="s">
        <v>1</v>
      </c>
      <c r="F355" s="168" t="s">
        <v>634</v>
      </c>
      <c r="H355" s="169">
        <v>3.5999999999999997E-2</v>
      </c>
      <c r="I355" s="170"/>
      <c r="L355" s="166"/>
      <c r="M355" s="171"/>
      <c r="T355" s="172"/>
      <c r="AT355" s="167" t="s">
        <v>353</v>
      </c>
      <c r="AU355" s="167" t="s">
        <v>98</v>
      </c>
      <c r="AV355" s="13" t="s">
        <v>98</v>
      </c>
      <c r="AW355" s="13" t="s">
        <v>30</v>
      </c>
      <c r="AX355" s="13" t="s">
        <v>76</v>
      </c>
      <c r="AY355" s="167" t="s">
        <v>345</v>
      </c>
    </row>
    <row r="356" spans="2:65" s="13" customFormat="1">
      <c r="B356" s="166"/>
      <c r="D356" s="160" t="s">
        <v>353</v>
      </c>
      <c r="E356" s="167" t="s">
        <v>1</v>
      </c>
      <c r="F356" s="168" t="s">
        <v>635</v>
      </c>
      <c r="H356" s="169">
        <v>3.6999999999999998E-2</v>
      </c>
      <c r="I356" s="170"/>
      <c r="L356" s="166"/>
      <c r="M356" s="171"/>
      <c r="T356" s="172"/>
      <c r="AT356" s="167" t="s">
        <v>353</v>
      </c>
      <c r="AU356" s="167" t="s">
        <v>98</v>
      </c>
      <c r="AV356" s="13" t="s">
        <v>98</v>
      </c>
      <c r="AW356" s="13" t="s">
        <v>30</v>
      </c>
      <c r="AX356" s="13" t="s">
        <v>76</v>
      </c>
      <c r="AY356" s="167" t="s">
        <v>345</v>
      </c>
    </row>
    <row r="357" spans="2:65" s="13" customFormat="1">
      <c r="B357" s="166"/>
      <c r="D357" s="160" t="s">
        <v>353</v>
      </c>
      <c r="E357" s="167" t="s">
        <v>1</v>
      </c>
      <c r="F357" s="168" t="s">
        <v>636</v>
      </c>
      <c r="H357" s="169">
        <v>6.7000000000000004E-2</v>
      </c>
      <c r="I357" s="170"/>
      <c r="L357" s="166"/>
      <c r="M357" s="171"/>
      <c r="T357" s="172"/>
      <c r="AT357" s="167" t="s">
        <v>353</v>
      </c>
      <c r="AU357" s="167" t="s">
        <v>98</v>
      </c>
      <c r="AV357" s="13" t="s">
        <v>98</v>
      </c>
      <c r="AW357" s="13" t="s">
        <v>30</v>
      </c>
      <c r="AX357" s="13" t="s">
        <v>76</v>
      </c>
      <c r="AY357" s="167" t="s">
        <v>345</v>
      </c>
    </row>
    <row r="358" spans="2:65" s="13" customFormat="1">
      <c r="B358" s="166"/>
      <c r="D358" s="160" t="s">
        <v>353</v>
      </c>
      <c r="E358" s="167" t="s">
        <v>1</v>
      </c>
      <c r="F358" s="168" t="s">
        <v>637</v>
      </c>
      <c r="H358" s="169">
        <v>6.0000000000000001E-3</v>
      </c>
      <c r="I358" s="170"/>
      <c r="L358" s="166"/>
      <c r="M358" s="171"/>
      <c r="T358" s="172"/>
      <c r="AT358" s="167" t="s">
        <v>353</v>
      </c>
      <c r="AU358" s="167" t="s">
        <v>98</v>
      </c>
      <c r="AV358" s="13" t="s">
        <v>98</v>
      </c>
      <c r="AW358" s="13" t="s">
        <v>30</v>
      </c>
      <c r="AX358" s="13" t="s">
        <v>76</v>
      </c>
      <c r="AY358" s="167" t="s">
        <v>345</v>
      </c>
    </row>
    <row r="359" spans="2:65" s="13" customFormat="1">
      <c r="B359" s="166"/>
      <c r="D359" s="160" t="s">
        <v>353</v>
      </c>
      <c r="E359" s="167" t="s">
        <v>1</v>
      </c>
      <c r="F359" s="168" t="s">
        <v>638</v>
      </c>
      <c r="H359" s="169">
        <v>6.0999999999999999E-2</v>
      </c>
      <c r="I359" s="170"/>
      <c r="L359" s="166"/>
      <c r="M359" s="171"/>
      <c r="T359" s="172"/>
      <c r="AT359" s="167" t="s">
        <v>353</v>
      </c>
      <c r="AU359" s="167" t="s">
        <v>98</v>
      </c>
      <c r="AV359" s="13" t="s">
        <v>98</v>
      </c>
      <c r="AW359" s="13" t="s">
        <v>30</v>
      </c>
      <c r="AX359" s="13" t="s">
        <v>76</v>
      </c>
      <c r="AY359" s="167" t="s">
        <v>345</v>
      </c>
    </row>
    <row r="360" spans="2:65" s="13" customFormat="1">
      <c r="B360" s="166"/>
      <c r="D360" s="160" t="s">
        <v>353</v>
      </c>
      <c r="E360" s="167" t="s">
        <v>1</v>
      </c>
      <c r="F360" s="168" t="s">
        <v>639</v>
      </c>
      <c r="H360" s="169">
        <v>0.05</v>
      </c>
      <c r="I360" s="170"/>
      <c r="L360" s="166"/>
      <c r="M360" s="171"/>
      <c r="T360" s="172"/>
      <c r="AT360" s="167" t="s">
        <v>353</v>
      </c>
      <c r="AU360" s="167" t="s">
        <v>98</v>
      </c>
      <c r="AV360" s="13" t="s">
        <v>98</v>
      </c>
      <c r="AW360" s="13" t="s">
        <v>30</v>
      </c>
      <c r="AX360" s="13" t="s">
        <v>76</v>
      </c>
      <c r="AY360" s="167" t="s">
        <v>345</v>
      </c>
    </row>
    <row r="361" spans="2:65" s="15" customFormat="1">
      <c r="B361" s="180"/>
      <c r="D361" s="160" t="s">
        <v>353</v>
      </c>
      <c r="E361" s="181" t="s">
        <v>1</v>
      </c>
      <c r="F361" s="182" t="s">
        <v>365</v>
      </c>
      <c r="H361" s="183">
        <v>0.32300000000000001</v>
      </c>
      <c r="I361" s="184"/>
      <c r="L361" s="180"/>
      <c r="M361" s="185"/>
      <c r="T361" s="186"/>
      <c r="AT361" s="181" t="s">
        <v>353</v>
      </c>
      <c r="AU361" s="181" t="s">
        <v>98</v>
      </c>
      <c r="AV361" s="15" t="s">
        <v>351</v>
      </c>
      <c r="AW361" s="15" t="s">
        <v>30</v>
      </c>
      <c r="AX361" s="15" t="s">
        <v>84</v>
      </c>
      <c r="AY361" s="181" t="s">
        <v>345</v>
      </c>
    </row>
    <row r="362" spans="2:65" s="1" customFormat="1" ht="33" customHeight="1">
      <c r="B362" s="32"/>
      <c r="C362" s="187" t="s">
        <v>640</v>
      </c>
      <c r="D362" s="187" t="s">
        <v>641</v>
      </c>
      <c r="E362" s="188" t="s">
        <v>642</v>
      </c>
      <c r="F362" s="189" t="s">
        <v>643</v>
      </c>
      <c r="G362" s="190" t="s">
        <v>644</v>
      </c>
      <c r="H362" s="191">
        <v>32.04</v>
      </c>
      <c r="I362" s="192"/>
      <c r="J362" s="191">
        <f>ROUND(I362*H362,3)</f>
        <v>0</v>
      </c>
      <c r="K362" s="193"/>
      <c r="L362" s="194"/>
      <c r="M362" s="195" t="s">
        <v>1</v>
      </c>
      <c r="N362" s="196" t="s">
        <v>42</v>
      </c>
      <c r="P362" s="154">
        <f>O362*H362</f>
        <v>0</v>
      </c>
      <c r="Q362" s="154">
        <v>0</v>
      </c>
      <c r="R362" s="154">
        <f>Q362*H362</f>
        <v>0</v>
      </c>
      <c r="S362" s="154">
        <v>0</v>
      </c>
      <c r="T362" s="155">
        <f>S362*H362</f>
        <v>0</v>
      </c>
      <c r="AR362" s="156" t="s">
        <v>407</v>
      </c>
      <c r="AT362" s="156" t="s">
        <v>641</v>
      </c>
      <c r="AU362" s="156" t="s">
        <v>98</v>
      </c>
      <c r="AY362" s="17" t="s">
        <v>345</v>
      </c>
      <c r="BE362" s="157">
        <f>IF(N362="základná",J362,0)</f>
        <v>0</v>
      </c>
      <c r="BF362" s="157">
        <f>IF(N362="znížená",J362,0)</f>
        <v>0</v>
      </c>
      <c r="BG362" s="157">
        <f>IF(N362="zákl. prenesená",J362,0)</f>
        <v>0</v>
      </c>
      <c r="BH362" s="157">
        <f>IF(N362="zníž. prenesená",J362,0)</f>
        <v>0</v>
      </c>
      <c r="BI362" s="157">
        <f>IF(N362="nulová",J362,0)</f>
        <v>0</v>
      </c>
      <c r="BJ362" s="17" t="s">
        <v>98</v>
      </c>
      <c r="BK362" s="158">
        <f>ROUND(I362*H362,3)</f>
        <v>0</v>
      </c>
      <c r="BL362" s="17" t="s">
        <v>351</v>
      </c>
      <c r="BM362" s="156" t="s">
        <v>645</v>
      </c>
    </row>
    <row r="363" spans="2:65" s="13" customFormat="1">
      <c r="B363" s="166"/>
      <c r="D363" s="160" t="s">
        <v>353</v>
      </c>
      <c r="E363" s="167" t="s">
        <v>1</v>
      </c>
      <c r="F363" s="168" t="s">
        <v>646</v>
      </c>
      <c r="H363" s="169">
        <v>32.04</v>
      </c>
      <c r="I363" s="170"/>
      <c r="L363" s="166"/>
      <c r="M363" s="171"/>
      <c r="T363" s="172"/>
      <c r="AT363" s="167" t="s">
        <v>353</v>
      </c>
      <c r="AU363" s="167" t="s">
        <v>98</v>
      </c>
      <c r="AV363" s="13" t="s">
        <v>98</v>
      </c>
      <c r="AW363" s="13" t="s">
        <v>30</v>
      </c>
      <c r="AX363" s="13" t="s">
        <v>84</v>
      </c>
      <c r="AY363" s="167" t="s">
        <v>345</v>
      </c>
    </row>
    <row r="364" spans="2:65" s="1" customFormat="1" ht="33" customHeight="1">
      <c r="B364" s="32"/>
      <c r="C364" s="187" t="s">
        <v>647</v>
      </c>
      <c r="D364" s="187" t="s">
        <v>641</v>
      </c>
      <c r="E364" s="188" t="s">
        <v>648</v>
      </c>
      <c r="F364" s="189" t="s">
        <v>649</v>
      </c>
      <c r="G364" s="190" t="s">
        <v>644</v>
      </c>
      <c r="H364" s="191">
        <v>34.200000000000003</v>
      </c>
      <c r="I364" s="192"/>
      <c r="J364" s="191">
        <f>ROUND(I364*H364,3)</f>
        <v>0</v>
      </c>
      <c r="K364" s="193"/>
      <c r="L364" s="194"/>
      <c r="M364" s="195" t="s">
        <v>1</v>
      </c>
      <c r="N364" s="196" t="s">
        <v>42</v>
      </c>
      <c r="P364" s="154">
        <f>O364*H364</f>
        <v>0</v>
      </c>
      <c r="Q364" s="154">
        <v>0</v>
      </c>
      <c r="R364" s="154">
        <f>Q364*H364</f>
        <v>0</v>
      </c>
      <c r="S364" s="154">
        <v>0</v>
      </c>
      <c r="T364" s="155">
        <f>S364*H364</f>
        <v>0</v>
      </c>
      <c r="AR364" s="156" t="s">
        <v>407</v>
      </c>
      <c r="AT364" s="156" t="s">
        <v>641</v>
      </c>
      <c r="AU364" s="156" t="s">
        <v>98</v>
      </c>
      <c r="AY364" s="17" t="s">
        <v>345</v>
      </c>
      <c r="BE364" s="157">
        <f>IF(N364="základná",J364,0)</f>
        <v>0</v>
      </c>
      <c r="BF364" s="157">
        <f>IF(N364="znížená",J364,0)</f>
        <v>0</v>
      </c>
      <c r="BG364" s="157">
        <f>IF(N364="zákl. prenesená",J364,0)</f>
        <v>0</v>
      </c>
      <c r="BH364" s="157">
        <f>IF(N364="zníž. prenesená",J364,0)</f>
        <v>0</v>
      </c>
      <c r="BI364" s="157">
        <f>IF(N364="nulová",J364,0)</f>
        <v>0</v>
      </c>
      <c r="BJ364" s="17" t="s">
        <v>98</v>
      </c>
      <c r="BK364" s="158">
        <f>ROUND(I364*H364,3)</f>
        <v>0</v>
      </c>
      <c r="BL364" s="17" t="s">
        <v>351</v>
      </c>
      <c r="BM364" s="156" t="s">
        <v>650</v>
      </c>
    </row>
    <row r="365" spans="2:65" s="13" customFormat="1">
      <c r="B365" s="166"/>
      <c r="D365" s="160" t="s">
        <v>353</v>
      </c>
      <c r="E365" s="167" t="s">
        <v>1</v>
      </c>
      <c r="F365" s="168" t="s">
        <v>651</v>
      </c>
      <c r="H365" s="169">
        <v>34.200000000000003</v>
      </c>
      <c r="I365" s="170"/>
      <c r="L365" s="166"/>
      <c r="M365" s="171"/>
      <c r="T365" s="172"/>
      <c r="AT365" s="167" t="s">
        <v>353</v>
      </c>
      <c r="AU365" s="167" t="s">
        <v>98</v>
      </c>
      <c r="AV365" s="13" t="s">
        <v>98</v>
      </c>
      <c r="AW365" s="13" t="s">
        <v>30</v>
      </c>
      <c r="AX365" s="13" t="s">
        <v>84</v>
      </c>
      <c r="AY365" s="167" t="s">
        <v>345</v>
      </c>
    </row>
    <row r="366" spans="2:65" s="1" customFormat="1" ht="33" customHeight="1">
      <c r="B366" s="32"/>
      <c r="C366" s="187" t="s">
        <v>652</v>
      </c>
      <c r="D366" s="187" t="s">
        <v>641</v>
      </c>
      <c r="E366" s="188" t="s">
        <v>653</v>
      </c>
      <c r="F366" s="189" t="s">
        <v>654</v>
      </c>
      <c r="G366" s="190" t="s">
        <v>644</v>
      </c>
      <c r="H366" s="191">
        <v>36.36</v>
      </c>
      <c r="I366" s="192"/>
      <c r="J366" s="191">
        <f>ROUND(I366*H366,3)</f>
        <v>0</v>
      </c>
      <c r="K366" s="193"/>
      <c r="L366" s="194"/>
      <c r="M366" s="195" t="s">
        <v>1</v>
      </c>
      <c r="N366" s="196" t="s">
        <v>42</v>
      </c>
      <c r="P366" s="154">
        <f>O366*H366</f>
        <v>0</v>
      </c>
      <c r="Q366" s="154">
        <v>0</v>
      </c>
      <c r="R366" s="154">
        <f>Q366*H366</f>
        <v>0</v>
      </c>
      <c r="S366" s="154">
        <v>0</v>
      </c>
      <c r="T366" s="155">
        <f>S366*H366</f>
        <v>0</v>
      </c>
      <c r="AR366" s="156" t="s">
        <v>407</v>
      </c>
      <c r="AT366" s="156" t="s">
        <v>641</v>
      </c>
      <c r="AU366" s="156" t="s">
        <v>98</v>
      </c>
      <c r="AY366" s="17" t="s">
        <v>345</v>
      </c>
      <c r="BE366" s="157">
        <f>IF(N366="základná",J366,0)</f>
        <v>0</v>
      </c>
      <c r="BF366" s="157">
        <f>IF(N366="znížená",J366,0)</f>
        <v>0</v>
      </c>
      <c r="BG366" s="157">
        <f>IF(N366="zákl. prenesená",J366,0)</f>
        <v>0</v>
      </c>
      <c r="BH366" s="157">
        <f>IF(N366="zníž. prenesená",J366,0)</f>
        <v>0</v>
      </c>
      <c r="BI366" s="157">
        <f>IF(N366="nulová",J366,0)</f>
        <v>0</v>
      </c>
      <c r="BJ366" s="17" t="s">
        <v>98</v>
      </c>
      <c r="BK366" s="158">
        <f>ROUND(I366*H366,3)</f>
        <v>0</v>
      </c>
      <c r="BL366" s="17" t="s">
        <v>351</v>
      </c>
      <c r="BM366" s="156" t="s">
        <v>655</v>
      </c>
    </row>
    <row r="367" spans="2:65" s="13" customFormat="1">
      <c r="B367" s="166"/>
      <c r="D367" s="160" t="s">
        <v>353</v>
      </c>
      <c r="E367" s="167" t="s">
        <v>1</v>
      </c>
      <c r="F367" s="168" t="s">
        <v>656</v>
      </c>
      <c r="H367" s="169">
        <v>36.36</v>
      </c>
      <c r="I367" s="170"/>
      <c r="L367" s="166"/>
      <c r="M367" s="171"/>
      <c r="T367" s="172"/>
      <c r="AT367" s="167" t="s">
        <v>353</v>
      </c>
      <c r="AU367" s="167" t="s">
        <v>98</v>
      </c>
      <c r="AV367" s="13" t="s">
        <v>98</v>
      </c>
      <c r="AW367" s="13" t="s">
        <v>30</v>
      </c>
      <c r="AX367" s="13" t="s">
        <v>84</v>
      </c>
      <c r="AY367" s="167" t="s">
        <v>345</v>
      </c>
    </row>
    <row r="368" spans="2:65" s="1" customFormat="1" ht="33" customHeight="1">
      <c r="B368" s="32"/>
      <c r="C368" s="187" t="s">
        <v>657</v>
      </c>
      <c r="D368" s="187" t="s">
        <v>641</v>
      </c>
      <c r="E368" s="188" t="s">
        <v>658</v>
      </c>
      <c r="F368" s="189" t="s">
        <v>659</v>
      </c>
      <c r="G368" s="190" t="s">
        <v>644</v>
      </c>
      <c r="H368" s="191">
        <v>37.44</v>
      </c>
      <c r="I368" s="192"/>
      <c r="J368" s="191">
        <f>ROUND(I368*H368,3)</f>
        <v>0</v>
      </c>
      <c r="K368" s="193"/>
      <c r="L368" s="194"/>
      <c r="M368" s="195" t="s">
        <v>1</v>
      </c>
      <c r="N368" s="196" t="s">
        <v>42</v>
      </c>
      <c r="P368" s="154">
        <f>O368*H368</f>
        <v>0</v>
      </c>
      <c r="Q368" s="154">
        <v>0</v>
      </c>
      <c r="R368" s="154">
        <f>Q368*H368</f>
        <v>0</v>
      </c>
      <c r="S368" s="154">
        <v>0</v>
      </c>
      <c r="T368" s="155">
        <f>S368*H368</f>
        <v>0</v>
      </c>
      <c r="AR368" s="156" t="s">
        <v>407</v>
      </c>
      <c r="AT368" s="156" t="s">
        <v>641</v>
      </c>
      <c r="AU368" s="156" t="s">
        <v>98</v>
      </c>
      <c r="AY368" s="17" t="s">
        <v>345</v>
      </c>
      <c r="BE368" s="157">
        <f>IF(N368="základná",J368,0)</f>
        <v>0</v>
      </c>
      <c r="BF368" s="157">
        <f>IF(N368="znížená",J368,0)</f>
        <v>0</v>
      </c>
      <c r="BG368" s="157">
        <f>IF(N368="zákl. prenesená",J368,0)</f>
        <v>0</v>
      </c>
      <c r="BH368" s="157">
        <f>IF(N368="zníž. prenesená",J368,0)</f>
        <v>0</v>
      </c>
      <c r="BI368" s="157">
        <f>IF(N368="nulová",J368,0)</f>
        <v>0</v>
      </c>
      <c r="BJ368" s="17" t="s">
        <v>98</v>
      </c>
      <c r="BK368" s="158">
        <f>ROUND(I368*H368,3)</f>
        <v>0</v>
      </c>
      <c r="BL368" s="17" t="s">
        <v>351</v>
      </c>
      <c r="BM368" s="156" t="s">
        <v>660</v>
      </c>
    </row>
    <row r="369" spans="2:65" s="13" customFormat="1">
      <c r="B369" s="166"/>
      <c r="D369" s="160" t="s">
        <v>353</v>
      </c>
      <c r="E369" s="167" t="s">
        <v>1</v>
      </c>
      <c r="F369" s="168" t="s">
        <v>661</v>
      </c>
      <c r="H369" s="169">
        <v>37.44</v>
      </c>
      <c r="I369" s="170"/>
      <c r="L369" s="166"/>
      <c r="M369" s="171"/>
      <c r="T369" s="172"/>
      <c r="AT369" s="167" t="s">
        <v>353</v>
      </c>
      <c r="AU369" s="167" t="s">
        <v>98</v>
      </c>
      <c r="AV369" s="13" t="s">
        <v>98</v>
      </c>
      <c r="AW369" s="13" t="s">
        <v>30</v>
      </c>
      <c r="AX369" s="13" t="s">
        <v>84</v>
      </c>
      <c r="AY369" s="167" t="s">
        <v>345</v>
      </c>
    </row>
    <row r="370" spans="2:65" s="1" customFormat="1" ht="33" customHeight="1">
      <c r="B370" s="32"/>
      <c r="C370" s="187" t="s">
        <v>662</v>
      </c>
      <c r="D370" s="187" t="s">
        <v>641</v>
      </c>
      <c r="E370" s="188" t="s">
        <v>663</v>
      </c>
      <c r="F370" s="189" t="s">
        <v>664</v>
      </c>
      <c r="G370" s="190" t="s">
        <v>644</v>
      </c>
      <c r="H370" s="191">
        <v>67.44</v>
      </c>
      <c r="I370" s="192"/>
      <c r="J370" s="191">
        <f>ROUND(I370*H370,3)</f>
        <v>0</v>
      </c>
      <c r="K370" s="193"/>
      <c r="L370" s="194"/>
      <c r="M370" s="195" t="s">
        <v>1</v>
      </c>
      <c r="N370" s="196" t="s">
        <v>42</v>
      </c>
      <c r="P370" s="154">
        <f>O370*H370</f>
        <v>0</v>
      </c>
      <c r="Q370" s="154">
        <v>0</v>
      </c>
      <c r="R370" s="154">
        <f>Q370*H370</f>
        <v>0</v>
      </c>
      <c r="S370" s="154">
        <v>0</v>
      </c>
      <c r="T370" s="155">
        <f>S370*H370</f>
        <v>0</v>
      </c>
      <c r="AR370" s="156" t="s">
        <v>407</v>
      </c>
      <c r="AT370" s="156" t="s">
        <v>641</v>
      </c>
      <c r="AU370" s="156" t="s">
        <v>98</v>
      </c>
      <c r="AY370" s="17" t="s">
        <v>345</v>
      </c>
      <c r="BE370" s="157">
        <f>IF(N370="základná",J370,0)</f>
        <v>0</v>
      </c>
      <c r="BF370" s="157">
        <f>IF(N370="znížená",J370,0)</f>
        <v>0</v>
      </c>
      <c r="BG370" s="157">
        <f>IF(N370="zákl. prenesená",J370,0)</f>
        <v>0</v>
      </c>
      <c r="BH370" s="157">
        <f>IF(N370="zníž. prenesená",J370,0)</f>
        <v>0</v>
      </c>
      <c r="BI370" s="157">
        <f>IF(N370="nulová",J370,0)</f>
        <v>0</v>
      </c>
      <c r="BJ370" s="17" t="s">
        <v>98</v>
      </c>
      <c r="BK370" s="158">
        <f>ROUND(I370*H370,3)</f>
        <v>0</v>
      </c>
      <c r="BL370" s="17" t="s">
        <v>351</v>
      </c>
      <c r="BM370" s="156" t="s">
        <v>665</v>
      </c>
    </row>
    <row r="371" spans="2:65" s="13" customFormat="1">
      <c r="B371" s="166"/>
      <c r="D371" s="160" t="s">
        <v>353</v>
      </c>
      <c r="E371" s="167" t="s">
        <v>1</v>
      </c>
      <c r="F371" s="168" t="s">
        <v>666</v>
      </c>
      <c r="H371" s="169">
        <v>67.44</v>
      </c>
      <c r="I371" s="170"/>
      <c r="L371" s="166"/>
      <c r="M371" s="171"/>
      <c r="T371" s="172"/>
      <c r="AT371" s="167" t="s">
        <v>353</v>
      </c>
      <c r="AU371" s="167" t="s">
        <v>98</v>
      </c>
      <c r="AV371" s="13" t="s">
        <v>98</v>
      </c>
      <c r="AW371" s="13" t="s">
        <v>30</v>
      </c>
      <c r="AX371" s="13" t="s">
        <v>84</v>
      </c>
      <c r="AY371" s="167" t="s">
        <v>345</v>
      </c>
    </row>
    <row r="372" spans="2:65" s="1" customFormat="1" ht="33" customHeight="1">
      <c r="B372" s="32"/>
      <c r="C372" s="187" t="s">
        <v>667</v>
      </c>
      <c r="D372" s="187" t="s">
        <v>641</v>
      </c>
      <c r="E372" s="188" t="s">
        <v>668</v>
      </c>
      <c r="F372" s="189" t="s">
        <v>669</v>
      </c>
      <c r="G372" s="190" t="s">
        <v>644</v>
      </c>
      <c r="H372" s="191">
        <v>5.8150000000000004</v>
      </c>
      <c r="I372" s="192"/>
      <c r="J372" s="191">
        <f>ROUND(I372*H372,3)</f>
        <v>0</v>
      </c>
      <c r="K372" s="193"/>
      <c r="L372" s="194"/>
      <c r="M372" s="195" t="s">
        <v>1</v>
      </c>
      <c r="N372" s="196" t="s">
        <v>42</v>
      </c>
      <c r="P372" s="154">
        <f>O372*H372</f>
        <v>0</v>
      </c>
      <c r="Q372" s="154">
        <v>0</v>
      </c>
      <c r="R372" s="154">
        <f>Q372*H372</f>
        <v>0</v>
      </c>
      <c r="S372" s="154">
        <v>0</v>
      </c>
      <c r="T372" s="155">
        <f>S372*H372</f>
        <v>0</v>
      </c>
      <c r="AR372" s="156" t="s">
        <v>407</v>
      </c>
      <c r="AT372" s="156" t="s">
        <v>641</v>
      </c>
      <c r="AU372" s="156" t="s">
        <v>98</v>
      </c>
      <c r="AY372" s="17" t="s">
        <v>345</v>
      </c>
      <c r="BE372" s="157">
        <f>IF(N372="základná",J372,0)</f>
        <v>0</v>
      </c>
      <c r="BF372" s="157">
        <f>IF(N372="znížená",J372,0)</f>
        <v>0</v>
      </c>
      <c r="BG372" s="157">
        <f>IF(N372="zákl. prenesená",J372,0)</f>
        <v>0</v>
      </c>
      <c r="BH372" s="157">
        <f>IF(N372="zníž. prenesená",J372,0)</f>
        <v>0</v>
      </c>
      <c r="BI372" s="157">
        <f>IF(N372="nulová",J372,0)</f>
        <v>0</v>
      </c>
      <c r="BJ372" s="17" t="s">
        <v>98</v>
      </c>
      <c r="BK372" s="158">
        <f>ROUND(I372*H372,3)</f>
        <v>0</v>
      </c>
      <c r="BL372" s="17" t="s">
        <v>351</v>
      </c>
      <c r="BM372" s="156" t="s">
        <v>670</v>
      </c>
    </row>
    <row r="373" spans="2:65" s="13" customFormat="1">
      <c r="B373" s="166"/>
      <c r="D373" s="160" t="s">
        <v>353</v>
      </c>
      <c r="E373" s="167" t="s">
        <v>1</v>
      </c>
      <c r="F373" s="168" t="s">
        <v>671</v>
      </c>
      <c r="H373" s="169">
        <v>5.8150000000000004</v>
      </c>
      <c r="I373" s="170"/>
      <c r="L373" s="166"/>
      <c r="M373" s="171"/>
      <c r="T373" s="172"/>
      <c r="AT373" s="167" t="s">
        <v>353</v>
      </c>
      <c r="AU373" s="167" t="s">
        <v>98</v>
      </c>
      <c r="AV373" s="13" t="s">
        <v>98</v>
      </c>
      <c r="AW373" s="13" t="s">
        <v>30</v>
      </c>
      <c r="AX373" s="13" t="s">
        <v>84</v>
      </c>
      <c r="AY373" s="167" t="s">
        <v>345</v>
      </c>
    </row>
    <row r="374" spans="2:65" s="1" customFormat="1" ht="33" customHeight="1">
      <c r="B374" s="32"/>
      <c r="C374" s="187" t="s">
        <v>672</v>
      </c>
      <c r="D374" s="187" t="s">
        <v>641</v>
      </c>
      <c r="E374" s="188" t="s">
        <v>673</v>
      </c>
      <c r="F374" s="189" t="s">
        <v>674</v>
      </c>
      <c r="G374" s="190" t="s">
        <v>644</v>
      </c>
      <c r="H374" s="191">
        <v>60.673999999999999</v>
      </c>
      <c r="I374" s="192"/>
      <c r="J374" s="191">
        <f>ROUND(I374*H374,3)</f>
        <v>0</v>
      </c>
      <c r="K374" s="193"/>
      <c r="L374" s="194"/>
      <c r="M374" s="195" t="s">
        <v>1</v>
      </c>
      <c r="N374" s="196" t="s">
        <v>42</v>
      </c>
      <c r="P374" s="154">
        <f>O374*H374</f>
        <v>0</v>
      </c>
      <c r="Q374" s="154">
        <v>0</v>
      </c>
      <c r="R374" s="154">
        <f>Q374*H374</f>
        <v>0</v>
      </c>
      <c r="S374" s="154">
        <v>0</v>
      </c>
      <c r="T374" s="155">
        <f>S374*H374</f>
        <v>0</v>
      </c>
      <c r="AR374" s="156" t="s">
        <v>407</v>
      </c>
      <c r="AT374" s="156" t="s">
        <v>641</v>
      </c>
      <c r="AU374" s="156" t="s">
        <v>98</v>
      </c>
      <c r="AY374" s="17" t="s">
        <v>345</v>
      </c>
      <c r="BE374" s="157">
        <f>IF(N374="základná",J374,0)</f>
        <v>0</v>
      </c>
      <c r="BF374" s="157">
        <f>IF(N374="znížená",J374,0)</f>
        <v>0</v>
      </c>
      <c r="BG374" s="157">
        <f>IF(N374="zákl. prenesená",J374,0)</f>
        <v>0</v>
      </c>
      <c r="BH374" s="157">
        <f>IF(N374="zníž. prenesená",J374,0)</f>
        <v>0</v>
      </c>
      <c r="BI374" s="157">
        <f>IF(N374="nulová",J374,0)</f>
        <v>0</v>
      </c>
      <c r="BJ374" s="17" t="s">
        <v>98</v>
      </c>
      <c r="BK374" s="158">
        <f>ROUND(I374*H374,3)</f>
        <v>0</v>
      </c>
      <c r="BL374" s="17" t="s">
        <v>351</v>
      </c>
      <c r="BM374" s="156" t="s">
        <v>675</v>
      </c>
    </row>
    <row r="375" spans="2:65" s="13" customFormat="1">
      <c r="B375" s="166"/>
      <c r="D375" s="160" t="s">
        <v>353</v>
      </c>
      <c r="E375" s="167" t="s">
        <v>1</v>
      </c>
      <c r="F375" s="168" t="s">
        <v>676</v>
      </c>
      <c r="H375" s="169">
        <v>60.673999999999999</v>
      </c>
      <c r="I375" s="170"/>
      <c r="L375" s="166"/>
      <c r="M375" s="171"/>
      <c r="T375" s="172"/>
      <c r="AT375" s="167" t="s">
        <v>353</v>
      </c>
      <c r="AU375" s="167" t="s">
        <v>98</v>
      </c>
      <c r="AV375" s="13" t="s">
        <v>98</v>
      </c>
      <c r="AW375" s="13" t="s">
        <v>30</v>
      </c>
      <c r="AX375" s="13" t="s">
        <v>84</v>
      </c>
      <c r="AY375" s="167" t="s">
        <v>345</v>
      </c>
    </row>
    <row r="376" spans="2:65" s="1" customFormat="1" ht="33" customHeight="1">
      <c r="B376" s="32"/>
      <c r="C376" s="187" t="s">
        <v>677</v>
      </c>
      <c r="D376" s="187" t="s">
        <v>641</v>
      </c>
      <c r="E376" s="188" t="s">
        <v>678</v>
      </c>
      <c r="F376" s="189" t="s">
        <v>679</v>
      </c>
      <c r="G376" s="190" t="s">
        <v>644</v>
      </c>
      <c r="H376" s="191">
        <v>49.68</v>
      </c>
      <c r="I376" s="192"/>
      <c r="J376" s="191">
        <f>ROUND(I376*H376,3)</f>
        <v>0</v>
      </c>
      <c r="K376" s="193"/>
      <c r="L376" s="194"/>
      <c r="M376" s="195" t="s">
        <v>1</v>
      </c>
      <c r="N376" s="196" t="s">
        <v>42</v>
      </c>
      <c r="P376" s="154">
        <f>O376*H376</f>
        <v>0</v>
      </c>
      <c r="Q376" s="154">
        <v>0</v>
      </c>
      <c r="R376" s="154">
        <f>Q376*H376</f>
        <v>0</v>
      </c>
      <c r="S376" s="154">
        <v>0</v>
      </c>
      <c r="T376" s="155">
        <f>S376*H376</f>
        <v>0</v>
      </c>
      <c r="AR376" s="156" t="s">
        <v>407</v>
      </c>
      <c r="AT376" s="156" t="s">
        <v>641</v>
      </c>
      <c r="AU376" s="156" t="s">
        <v>98</v>
      </c>
      <c r="AY376" s="17" t="s">
        <v>345</v>
      </c>
      <c r="BE376" s="157">
        <f>IF(N376="základná",J376,0)</f>
        <v>0</v>
      </c>
      <c r="BF376" s="157">
        <f>IF(N376="znížená",J376,0)</f>
        <v>0</v>
      </c>
      <c r="BG376" s="157">
        <f>IF(N376="zákl. prenesená",J376,0)</f>
        <v>0</v>
      </c>
      <c r="BH376" s="157">
        <f>IF(N376="zníž. prenesená",J376,0)</f>
        <v>0</v>
      </c>
      <c r="BI376" s="157">
        <f>IF(N376="nulová",J376,0)</f>
        <v>0</v>
      </c>
      <c r="BJ376" s="17" t="s">
        <v>98</v>
      </c>
      <c r="BK376" s="158">
        <f>ROUND(I376*H376,3)</f>
        <v>0</v>
      </c>
      <c r="BL376" s="17" t="s">
        <v>351</v>
      </c>
      <c r="BM376" s="156" t="s">
        <v>680</v>
      </c>
    </row>
    <row r="377" spans="2:65" s="13" customFormat="1">
      <c r="B377" s="166"/>
      <c r="D377" s="160" t="s">
        <v>353</v>
      </c>
      <c r="E377" s="167" t="s">
        <v>1</v>
      </c>
      <c r="F377" s="168" t="s">
        <v>681</v>
      </c>
      <c r="H377" s="169">
        <v>49.68</v>
      </c>
      <c r="I377" s="170"/>
      <c r="L377" s="166"/>
      <c r="M377" s="171"/>
      <c r="T377" s="172"/>
      <c r="AT377" s="167" t="s">
        <v>353</v>
      </c>
      <c r="AU377" s="167" t="s">
        <v>98</v>
      </c>
      <c r="AV377" s="13" t="s">
        <v>98</v>
      </c>
      <c r="AW377" s="13" t="s">
        <v>30</v>
      </c>
      <c r="AX377" s="13" t="s">
        <v>84</v>
      </c>
      <c r="AY377" s="167" t="s">
        <v>345</v>
      </c>
    </row>
    <row r="378" spans="2:65" s="1" customFormat="1" ht="24.2" customHeight="1">
      <c r="B378" s="32"/>
      <c r="C378" s="145" t="s">
        <v>682</v>
      </c>
      <c r="D378" s="145" t="s">
        <v>347</v>
      </c>
      <c r="E378" s="146" t="s">
        <v>683</v>
      </c>
      <c r="F378" s="147" t="s">
        <v>684</v>
      </c>
      <c r="G378" s="148" t="s">
        <v>597</v>
      </c>
      <c r="H378" s="149">
        <v>5.7</v>
      </c>
      <c r="I378" s="150"/>
      <c r="J378" s="149">
        <f>ROUND(I378*H378,3)</f>
        <v>0</v>
      </c>
      <c r="K378" s="151"/>
      <c r="L378" s="32"/>
      <c r="M378" s="152" t="s">
        <v>1</v>
      </c>
      <c r="N378" s="153" t="s">
        <v>42</v>
      </c>
      <c r="P378" s="154">
        <f>O378*H378</f>
        <v>0</v>
      </c>
      <c r="Q378" s="154">
        <v>1.25E-3</v>
      </c>
      <c r="R378" s="154">
        <f>Q378*H378</f>
        <v>7.1250000000000003E-3</v>
      </c>
      <c r="S378" s="154">
        <v>0</v>
      </c>
      <c r="T378" s="155">
        <f>S378*H378</f>
        <v>0</v>
      </c>
      <c r="AR378" s="156" t="s">
        <v>351</v>
      </c>
      <c r="AT378" s="156" t="s">
        <v>347</v>
      </c>
      <c r="AU378" s="156" t="s">
        <v>98</v>
      </c>
      <c r="AY378" s="17" t="s">
        <v>345</v>
      </c>
      <c r="BE378" s="157">
        <f>IF(N378="základná",J378,0)</f>
        <v>0</v>
      </c>
      <c r="BF378" s="157">
        <f>IF(N378="znížená",J378,0)</f>
        <v>0</v>
      </c>
      <c r="BG378" s="157">
        <f>IF(N378="zákl. prenesená",J378,0)</f>
        <v>0</v>
      </c>
      <c r="BH378" s="157">
        <f>IF(N378="zníž. prenesená",J378,0)</f>
        <v>0</v>
      </c>
      <c r="BI378" s="157">
        <f>IF(N378="nulová",J378,0)</f>
        <v>0</v>
      </c>
      <c r="BJ378" s="17" t="s">
        <v>98</v>
      </c>
      <c r="BK378" s="158">
        <f>ROUND(I378*H378,3)</f>
        <v>0</v>
      </c>
      <c r="BL378" s="17" t="s">
        <v>351</v>
      </c>
      <c r="BM378" s="156" t="s">
        <v>685</v>
      </c>
    </row>
    <row r="379" spans="2:65" s="12" customFormat="1">
      <c r="B379" s="159"/>
      <c r="D379" s="160" t="s">
        <v>353</v>
      </c>
      <c r="E379" s="161" t="s">
        <v>1</v>
      </c>
      <c r="F379" s="162" t="s">
        <v>405</v>
      </c>
      <c r="H379" s="161" t="s">
        <v>1</v>
      </c>
      <c r="I379" s="163"/>
      <c r="L379" s="159"/>
      <c r="M379" s="164"/>
      <c r="T379" s="165"/>
      <c r="AT379" s="161" t="s">
        <v>353</v>
      </c>
      <c r="AU379" s="161" t="s">
        <v>98</v>
      </c>
      <c r="AV379" s="12" t="s">
        <v>84</v>
      </c>
      <c r="AW379" s="12" t="s">
        <v>30</v>
      </c>
      <c r="AX379" s="12" t="s">
        <v>76</v>
      </c>
      <c r="AY379" s="161" t="s">
        <v>345</v>
      </c>
    </row>
    <row r="380" spans="2:65" s="13" customFormat="1">
      <c r="B380" s="166"/>
      <c r="D380" s="160" t="s">
        <v>353</v>
      </c>
      <c r="E380" s="167" t="s">
        <v>1</v>
      </c>
      <c r="F380" s="168" t="s">
        <v>686</v>
      </c>
      <c r="H380" s="169">
        <v>5.7</v>
      </c>
      <c r="I380" s="170"/>
      <c r="L380" s="166"/>
      <c r="M380" s="171"/>
      <c r="T380" s="172"/>
      <c r="AT380" s="167" t="s">
        <v>353</v>
      </c>
      <c r="AU380" s="167" t="s">
        <v>98</v>
      </c>
      <c r="AV380" s="13" t="s">
        <v>98</v>
      </c>
      <c r="AW380" s="13" t="s">
        <v>30</v>
      </c>
      <c r="AX380" s="13" t="s">
        <v>84</v>
      </c>
      <c r="AY380" s="167" t="s">
        <v>345</v>
      </c>
    </row>
    <row r="381" spans="2:65" s="1" customFormat="1" ht="24.2" customHeight="1">
      <c r="B381" s="32"/>
      <c r="C381" s="187" t="s">
        <v>687</v>
      </c>
      <c r="D381" s="187" t="s">
        <v>641</v>
      </c>
      <c r="E381" s="188" t="s">
        <v>688</v>
      </c>
      <c r="F381" s="189" t="s">
        <v>689</v>
      </c>
      <c r="G381" s="190" t="s">
        <v>623</v>
      </c>
      <c r="H381" s="191">
        <v>11.628</v>
      </c>
      <c r="I381" s="192"/>
      <c r="J381" s="191">
        <f>ROUND(I381*H381,3)</f>
        <v>0</v>
      </c>
      <c r="K381" s="193"/>
      <c r="L381" s="194"/>
      <c r="M381" s="195" t="s">
        <v>1</v>
      </c>
      <c r="N381" s="196" t="s">
        <v>42</v>
      </c>
      <c r="P381" s="154">
        <f>O381*H381</f>
        <v>0</v>
      </c>
      <c r="Q381" s="154">
        <v>0.02</v>
      </c>
      <c r="R381" s="154">
        <f>Q381*H381</f>
        <v>0.23256000000000002</v>
      </c>
      <c r="S381" s="154">
        <v>0</v>
      </c>
      <c r="T381" s="155">
        <f>S381*H381</f>
        <v>0</v>
      </c>
      <c r="AR381" s="156" t="s">
        <v>407</v>
      </c>
      <c r="AT381" s="156" t="s">
        <v>641</v>
      </c>
      <c r="AU381" s="156" t="s">
        <v>98</v>
      </c>
      <c r="AY381" s="17" t="s">
        <v>345</v>
      </c>
      <c r="BE381" s="157">
        <f>IF(N381="základná",J381,0)</f>
        <v>0</v>
      </c>
      <c r="BF381" s="157">
        <f>IF(N381="znížená",J381,0)</f>
        <v>0</v>
      </c>
      <c r="BG381" s="157">
        <f>IF(N381="zákl. prenesená",J381,0)</f>
        <v>0</v>
      </c>
      <c r="BH381" s="157">
        <f>IF(N381="zníž. prenesená",J381,0)</f>
        <v>0</v>
      </c>
      <c r="BI381" s="157">
        <f>IF(N381="nulová",J381,0)</f>
        <v>0</v>
      </c>
      <c r="BJ381" s="17" t="s">
        <v>98</v>
      </c>
      <c r="BK381" s="158">
        <f>ROUND(I381*H381,3)</f>
        <v>0</v>
      </c>
      <c r="BL381" s="17" t="s">
        <v>351</v>
      </c>
      <c r="BM381" s="156" t="s">
        <v>690</v>
      </c>
    </row>
    <row r="382" spans="2:65" s="13" customFormat="1">
      <c r="B382" s="166"/>
      <c r="D382" s="160" t="s">
        <v>353</v>
      </c>
      <c r="F382" s="168" t="s">
        <v>691</v>
      </c>
      <c r="H382" s="169">
        <v>11.628</v>
      </c>
      <c r="I382" s="170"/>
      <c r="L382" s="166"/>
      <c r="M382" s="171"/>
      <c r="T382" s="172"/>
      <c r="AT382" s="167" t="s">
        <v>353</v>
      </c>
      <c r="AU382" s="167" t="s">
        <v>98</v>
      </c>
      <c r="AV382" s="13" t="s">
        <v>98</v>
      </c>
      <c r="AW382" s="13" t="s">
        <v>4</v>
      </c>
      <c r="AX382" s="13" t="s">
        <v>84</v>
      </c>
      <c r="AY382" s="167" t="s">
        <v>345</v>
      </c>
    </row>
    <row r="383" spans="2:65" s="1" customFormat="1" ht="24.2" customHeight="1">
      <c r="B383" s="32"/>
      <c r="C383" s="145" t="s">
        <v>692</v>
      </c>
      <c r="D383" s="145" t="s">
        <v>347</v>
      </c>
      <c r="E383" s="146" t="s">
        <v>693</v>
      </c>
      <c r="F383" s="147" t="s">
        <v>694</v>
      </c>
      <c r="G383" s="148" t="s">
        <v>350</v>
      </c>
      <c r="H383" s="149">
        <v>3.1749999999999998</v>
      </c>
      <c r="I383" s="150"/>
      <c r="J383" s="149">
        <f>ROUND(I383*H383,3)</f>
        <v>0</v>
      </c>
      <c r="K383" s="151"/>
      <c r="L383" s="32"/>
      <c r="M383" s="152" t="s">
        <v>1</v>
      </c>
      <c r="N383" s="153" t="s">
        <v>42</v>
      </c>
      <c r="P383" s="154">
        <f>O383*H383</f>
        <v>0</v>
      </c>
      <c r="Q383" s="154">
        <v>0.24284</v>
      </c>
      <c r="R383" s="154">
        <f>Q383*H383</f>
        <v>0.77101699999999995</v>
      </c>
      <c r="S383" s="154">
        <v>0</v>
      </c>
      <c r="T383" s="155">
        <f>S383*H383</f>
        <v>0</v>
      </c>
      <c r="AR383" s="156" t="s">
        <v>351</v>
      </c>
      <c r="AT383" s="156" t="s">
        <v>347</v>
      </c>
      <c r="AU383" s="156" t="s">
        <v>98</v>
      </c>
      <c r="AY383" s="17" t="s">
        <v>345</v>
      </c>
      <c r="BE383" s="157">
        <f>IF(N383="základná",J383,0)</f>
        <v>0</v>
      </c>
      <c r="BF383" s="157">
        <f>IF(N383="znížená",J383,0)</f>
        <v>0</v>
      </c>
      <c r="BG383" s="157">
        <f>IF(N383="zákl. prenesená",J383,0)</f>
        <v>0</v>
      </c>
      <c r="BH383" s="157">
        <f>IF(N383="zníž. prenesená",J383,0)</f>
        <v>0</v>
      </c>
      <c r="BI383" s="157">
        <f>IF(N383="nulová",J383,0)</f>
        <v>0</v>
      </c>
      <c r="BJ383" s="17" t="s">
        <v>98</v>
      </c>
      <c r="BK383" s="158">
        <f>ROUND(I383*H383,3)</f>
        <v>0</v>
      </c>
      <c r="BL383" s="17" t="s">
        <v>351</v>
      </c>
      <c r="BM383" s="156" t="s">
        <v>695</v>
      </c>
    </row>
    <row r="384" spans="2:65" s="12" customFormat="1">
      <c r="B384" s="159"/>
      <c r="D384" s="160" t="s">
        <v>353</v>
      </c>
      <c r="E384" s="161" t="s">
        <v>1</v>
      </c>
      <c r="F384" s="162" t="s">
        <v>696</v>
      </c>
      <c r="H384" s="161" t="s">
        <v>1</v>
      </c>
      <c r="I384" s="163"/>
      <c r="L384" s="159"/>
      <c r="M384" s="164"/>
      <c r="T384" s="165"/>
      <c r="AT384" s="161" t="s">
        <v>353</v>
      </c>
      <c r="AU384" s="161" t="s">
        <v>98</v>
      </c>
      <c r="AV384" s="12" t="s">
        <v>84</v>
      </c>
      <c r="AW384" s="12" t="s">
        <v>30</v>
      </c>
      <c r="AX384" s="12" t="s">
        <v>76</v>
      </c>
      <c r="AY384" s="161" t="s">
        <v>345</v>
      </c>
    </row>
    <row r="385" spans="2:65" s="13" customFormat="1">
      <c r="B385" s="166"/>
      <c r="D385" s="160" t="s">
        <v>353</v>
      </c>
      <c r="E385" s="167" t="s">
        <v>1</v>
      </c>
      <c r="F385" s="168" t="s">
        <v>697</v>
      </c>
      <c r="H385" s="169">
        <v>1.46</v>
      </c>
      <c r="I385" s="170"/>
      <c r="L385" s="166"/>
      <c r="M385" s="171"/>
      <c r="T385" s="172"/>
      <c r="AT385" s="167" t="s">
        <v>353</v>
      </c>
      <c r="AU385" s="167" t="s">
        <v>98</v>
      </c>
      <c r="AV385" s="13" t="s">
        <v>98</v>
      </c>
      <c r="AW385" s="13" t="s">
        <v>30</v>
      </c>
      <c r="AX385" s="13" t="s">
        <v>76</v>
      </c>
      <c r="AY385" s="167" t="s">
        <v>345</v>
      </c>
    </row>
    <row r="386" spans="2:65" s="13" customFormat="1">
      <c r="B386" s="166"/>
      <c r="D386" s="160" t="s">
        <v>353</v>
      </c>
      <c r="E386" s="167" t="s">
        <v>1</v>
      </c>
      <c r="F386" s="168" t="s">
        <v>698</v>
      </c>
      <c r="H386" s="169">
        <v>1.7150000000000001</v>
      </c>
      <c r="I386" s="170"/>
      <c r="L386" s="166"/>
      <c r="M386" s="171"/>
      <c r="T386" s="172"/>
      <c r="AT386" s="167" t="s">
        <v>353</v>
      </c>
      <c r="AU386" s="167" t="s">
        <v>98</v>
      </c>
      <c r="AV386" s="13" t="s">
        <v>98</v>
      </c>
      <c r="AW386" s="13" t="s">
        <v>30</v>
      </c>
      <c r="AX386" s="13" t="s">
        <v>76</v>
      </c>
      <c r="AY386" s="167" t="s">
        <v>345</v>
      </c>
    </row>
    <row r="387" spans="2:65" s="15" customFormat="1">
      <c r="B387" s="180"/>
      <c r="D387" s="160" t="s">
        <v>353</v>
      </c>
      <c r="E387" s="181" t="s">
        <v>1</v>
      </c>
      <c r="F387" s="182" t="s">
        <v>365</v>
      </c>
      <c r="H387" s="183">
        <v>3.1749999999999998</v>
      </c>
      <c r="I387" s="184"/>
      <c r="L387" s="180"/>
      <c r="M387" s="185"/>
      <c r="T387" s="186"/>
      <c r="AT387" s="181" t="s">
        <v>353</v>
      </c>
      <c r="AU387" s="181" t="s">
        <v>98</v>
      </c>
      <c r="AV387" s="15" t="s">
        <v>351</v>
      </c>
      <c r="AW387" s="15" t="s">
        <v>30</v>
      </c>
      <c r="AX387" s="15" t="s">
        <v>84</v>
      </c>
      <c r="AY387" s="181" t="s">
        <v>345</v>
      </c>
    </row>
    <row r="388" spans="2:65" s="1" customFormat="1" ht="24.2" customHeight="1">
      <c r="B388" s="32"/>
      <c r="C388" s="145" t="s">
        <v>699</v>
      </c>
      <c r="D388" s="145" t="s">
        <v>347</v>
      </c>
      <c r="E388" s="146" t="s">
        <v>700</v>
      </c>
      <c r="F388" s="147" t="s">
        <v>701</v>
      </c>
      <c r="G388" s="148" t="s">
        <v>350</v>
      </c>
      <c r="H388" s="149">
        <v>28.11</v>
      </c>
      <c r="I388" s="150"/>
      <c r="J388" s="149">
        <f>ROUND(I388*H388,3)</f>
        <v>0</v>
      </c>
      <c r="K388" s="151"/>
      <c r="L388" s="32"/>
      <c r="M388" s="152" t="s">
        <v>1</v>
      </c>
      <c r="N388" s="153" t="s">
        <v>42</v>
      </c>
      <c r="P388" s="154">
        <f>O388*H388</f>
        <v>0</v>
      </c>
      <c r="Q388" s="154">
        <v>0.43465999999999999</v>
      </c>
      <c r="R388" s="154">
        <f>Q388*H388</f>
        <v>12.2182926</v>
      </c>
      <c r="S388" s="154">
        <v>0</v>
      </c>
      <c r="T388" s="155">
        <f>S388*H388</f>
        <v>0</v>
      </c>
      <c r="AR388" s="156" t="s">
        <v>351</v>
      </c>
      <c r="AT388" s="156" t="s">
        <v>347</v>
      </c>
      <c r="AU388" s="156" t="s">
        <v>98</v>
      </c>
      <c r="AY388" s="17" t="s">
        <v>345</v>
      </c>
      <c r="BE388" s="157">
        <f>IF(N388="základná",J388,0)</f>
        <v>0</v>
      </c>
      <c r="BF388" s="157">
        <f>IF(N388="znížená",J388,0)</f>
        <v>0</v>
      </c>
      <c r="BG388" s="157">
        <f>IF(N388="zákl. prenesená",J388,0)</f>
        <v>0</v>
      </c>
      <c r="BH388" s="157">
        <f>IF(N388="zníž. prenesená",J388,0)</f>
        <v>0</v>
      </c>
      <c r="BI388" s="157">
        <f>IF(N388="nulová",J388,0)</f>
        <v>0</v>
      </c>
      <c r="BJ388" s="17" t="s">
        <v>98</v>
      </c>
      <c r="BK388" s="158">
        <f>ROUND(I388*H388,3)</f>
        <v>0</v>
      </c>
      <c r="BL388" s="17" t="s">
        <v>351</v>
      </c>
      <c r="BM388" s="156" t="s">
        <v>702</v>
      </c>
    </row>
    <row r="389" spans="2:65" s="12" customFormat="1">
      <c r="B389" s="159"/>
      <c r="D389" s="160" t="s">
        <v>353</v>
      </c>
      <c r="E389" s="161" t="s">
        <v>1</v>
      </c>
      <c r="F389" s="162" t="s">
        <v>703</v>
      </c>
      <c r="H389" s="161" t="s">
        <v>1</v>
      </c>
      <c r="I389" s="163"/>
      <c r="L389" s="159"/>
      <c r="M389" s="164"/>
      <c r="T389" s="165"/>
      <c r="AT389" s="161" t="s">
        <v>353</v>
      </c>
      <c r="AU389" s="161" t="s">
        <v>98</v>
      </c>
      <c r="AV389" s="12" t="s">
        <v>84</v>
      </c>
      <c r="AW389" s="12" t="s">
        <v>30</v>
      </c>
      <c r="AX389" s="12" t="s">
        <v>76</v>
      </c>
      <c r="AY389" s="161" t="s">
        <v>345</v>
      </c>
    </row>
    <row r="390" spans="2:65" s="13" customFormat="1">
      <c r="B390" s="166"/>
      <c r="D390" s="160" t="s">
        <v>353</v>
      </c>
      <c r="E390" s="167" t="s">
        <v>1</v>
      </c>
      <c r="F390" s="168" t="s">
        <v>704</v>
      </c>
      <c r="H390" s="169">
        <v>28.11</v>
      </c>
      <c r="I390" s="170"/>
      <c r="L390" s="166"/>
      <c r="M390" s="171"/>
      <c r="T390" s="172"/>
      <c r="AT390" s="167" t="s">
        <v>353</v>
      </c>
      <c r="AU390" s="167" t="s">
        <v>98</v>
      </c>
      <c r="AV390" s="13" t="s">
        <v>98</v>
      </c>
      <c r="AW390" s="13" t="s">
        <v>30</v>
      </c>
      <c r="AX390" s="13" t="s">
        <v>84</v>
      </c>
      <c r="AY390" s="167" t="s">
        <v>345</v>
      </c>
    </row>
    <row r="391" spans="2:65" s="1" customFormat="1" ht="33" customHeight="1">
      <c r="B391" s="32"/>
      <c r="C391" s="145" t="s">
        <v>705</v>
      </c>
      <c r="D391" s="145" t="s">
        <v>347</v>
      </c>
      <c r="E391" s="146" t="s">
        <v>706</v>
      </c>
      <c r="F391" s="147" t="s">
        <v>707</v>
      </c>
      <c r="G391" s="148" t="s">
        <v>460</v>
      </c>
      <c r="H391" s="149">
        <v>0.03</v>
      </c>
      <c r="I391" s="150"/>
      <c r="J391" s="149">
        <f>ROUND(I391*H391,3)</f>
        <v>0</v>
      </c>
      <c r="K391" s="151"/>
      <c r="L391" s="32"/>
      <c r="M391" s="152" t="s">
        <v>1</v>
      </c>
      <c r="N391" s="153" t="s">
        <v>42</v>
      </c>
      <c r="P391" s="154">
        <f>O391*H391</f>
        <v>0</v>
      </c>
      <c r="Q391" s="154">
        <v>1.002</v>
      </c>
      <c r="R391" s="154">
        <f>Q391*H391</f>
        <v>3.006E-2</v>
      </c>
      <c r="S391" s="154">
        <v>0</v>
      </c>
      <c r="T391" s="155">
        <f>S391*H391</f>
        <v>0</v>
      </c>
      <c r="AR391" s="156" t="s">
        <v>351</v>
      </c>
      <c r="AT391" s="156" t="s">
        <v>347</v>
      </c>
      <c r="AU391" s="156" t="s">
        <v>98</v>
      </c>
      <c r="AY391" s="17" t="s">
        <v>345</v>
      </c>
      <c r="BE391" s="157">
        <f>IF(N391="základná",J391,0)</f>
        <v>0</v>
      </c>
      <c r="BF391" s="157">
        <f>IF(N391="znížená",J391,0)</f>
        <v>0</v>
      </c>
      <c r="BG391" s="157">
        <f>IF(N391="zákl. prenesená",J391,0)</f>
        <v>0</v>
      </c>
      <c r="BH391" s="157">
        <f>IF(N391="zníž. prenesená",J391,0)</f>
        <v>0</v>
      </c>
      <c r="BI391" s="157">
        <f>IF(N391="nulová",J391,0)</f>
        <v>0</v>
      </c>
      <c r="BJ391" s="17" t="s">
        <v>98</v>
      </c>
      <c r="BK391" s="158">
        <f>ROUND(I391*H391,3)</f>
        <v>0</v>
      </c>
      <c r="BL391" s="17" t="s">
        <v>351</v>
      </c>
      <c r="BM391" s="156" t="s">
        <v>708</v>
      </c>
    </row>
    <row r="392" spans="2:65" s="12" customFormat="1">
      <c r="B392" s="159"/>
      <c r="D392" s="160" t="s">
        <v>353</v>
      </c>
      <c r="E392" s="161" t="s">
        <v>1</v>
      </c>
      <c r="F392" s="162" t="s">
        <v>709</v>
      </c>
      <c r="H392" s="161" t="s">
        <v>1</v>
      </c>
      <c r="I392" s="163"/>
      <c r="L392" s="159"/>
      <c r="M392" s="164"/>
      <c r="T392" s="165"/>
      <c r="AT392" s="161" t="s">
        <v>353</v>
      </c>
      <c r="AU392" s="161" t="s">
        <v>98</v>
      </c>
      <c r="AV392" s="12" t="s">
        <v>84</v>
      </c>
      <c r="AW392" s="12" t="s">
        <v>30</v>
      </c>
      <c r="AX392" s="12" t="s">
        <v>76</v>
      </c>
      <c r="AY392" s="161" t="s">
        <v>345</v>
      </c>
    </row>
    <row r="393" spans="2:65" s="13" customFormat="1">
      <c r="B393" s="166"/>
      <c r="D393" s="160" t="s">
        <v>353</v>
      </c>
      <c r="E393" s="167" t="s">
        <v>1</v>
      </c>
      <c r="F393" s="168" t="s">
        <v>710</v>
      </c>
      <c r="H393" s="169">
        <v>0.03</v>
      </c>
      <c r="I393" s="170"/>
      <c r="L393" s="166"/>
      <c r="M393" s="171"/>
      <c r="T393" s="172"/>
      <c r="AT393" s="167" t="s">
        <v>353</v>
      </c>
      <c r="AU393" s="167" t="s">
        <v>98</v>
      </c>
      <c r="AV393" s="13" t="s">
        <v>98</v>
      </c>
      <c r="AW393" s="13" t="s">
        <v>30</v>
      </c>
      <c r="AX393" s="13" t="s">
        <v>84</v>
      </c>
      <c r="AY393" s="167" t="s">
        <v>345</v>
      </c>
    </row>
    <row r="394" spans="2:65" s="1" customFormat="1" ht="16.5" customHeight="1">
      <c r="B394" s="32"/>
      <c r="C394" s="145" t="s">
        <v>711</v>
      </c>
      <c r="D394" s="145" t="s">
        <v>347</v>
      </c>
      <c r="E394" s="146" t="s">
        <v>712</v>
      </c>
      <c r="F394" s="147" t="s">
        <v>713</v>
      </c>
      <c r="G394" s="148" t="s">
        <v>374</v>
      </c>
      <c r="H394" s="149">
        <v>0.80600000000000005</v>
      </c>
      <c r="I394" s="150"/>
      <c r="J394" s="149">
        <f>ROUND(I394*H394,3)</f>
        <v>0</v>
      </c>
      <c r="K394" s="151"/>
      <c r="L394" s="32"/>
      <c r="M394" s="152" t="s">
        <v>1</v>
      </c>
      <c r="N394" s="153" t="s">
        <v>42</v>
      </c>
      <c r="P394" s="154">
        <f>O394*H394</f>
        <v>0</v>
      </c>
      <c r="Q394" s="154">
        <v>2.4617499999999999</v>
      </c>
      <c r="R394" s="154">
        <f>Q394*H394</f>
        <v>1.9841705000000001</v>
      </c>
      <c r="S394" s="154">
        <v>0</v>
      </c>
      <c r="T394" s="155">
        <f>S394*H394</f>
        <v>0</v>
      </c>
      <c r="AR394" s="156" t="s">
        <v>351</v>
      </c>
      <c r="AT394" s="156" t="s">
        <v>347</v>
      </c>
      <c r="AU394" s="156" t="s">
        <v>98</v>
      </c>
      <c r="AY394" s="17" t="s">
        <v>345</v>
      </c>
      <c r="BE394" s="157">
        <f>IF(N394="základná",J394,0)</f>
        <v>0</v>
      </c>
      <c r="BF394" s="157">
        <f>IF(N394="znížená",J394,0)</f>
        <v>0</v>
      </c>
      <c r="BG394" s="157">
        <f>IF(N394="zákl. prenesená",J394,0)</f>
        <v>0</v>
      </c>
      <c r="BH394" s="157">
        <f>IF(N394="zníž. prenesená",J394,0)</f>
        <v>0</v>
      </c>
      <c r="BI394" s="157">
        <f>IF(N394="nulová",J394,0)</f>
        <v>0</v>
      </c>
      <c r="BJ394" s="17" t="s">
        <v>98</v>
      </c>
      <c r="BK394" s="158">
        <f>ROUND(I394*H394,3)</f>
        <v>0</v>
      </c>
      <c r="BL394" s="17" t="s">
        <v>351</v>
      </c>
      <c r="BM394" s="156" t="s">
        <v>714</v>
      </c>
    </row>
    <row r="395" spans="2:65" s="12" customFormat="1">
      <c r="B395" s="159"/>
      <c r="D395" s="160" t="s">
        <v>353</v>
      </c>
      <c r="E395" s="161" t="s">
        <v>1</v>
      </c>
      <c r="F395" s="162" t="s">
        <v>715</v>
      </c>
      <c r="H395" s="161" t="s">
        <v>1</v>
      </c>
      <c r="I395" s="163"/>
      <c r="L395" s="159"/>
      <c r="M395" s="164"/>
      <c r="T395" s="165"/>
      <c r="AT395" s="161" t="s">
        <v>353</v>
      </c>
      <c r="AU395" s="161" t="s">
        <v>98</v>
      </c>
      <c r="AV395" s="12" t="s">
        <v>84</v>
      </c>
      <c r="AW395" s="12" t="s">
        <v>30</v>
      </c>
      <c r="AX395" s="12" t="s">
        <v>76</v>
      </c>
      <c r="AY395" s="161" t="s">
        <v>345</v>
      </c>
    </row>
    <row r="396" spans="2:65" s="13" customFormat="1">
      <c r="B396" s="166"/>
      <c r="D396" s="160" t="s">
        <v>353</v>
      </c>
      <c r="E396" s="167" t="s">
        <v>1</v>
      </c>
      <c r="F396" s="168" t="s">
        <v>716</v>
      </c>
      <c r="H396" s="169">
        <v>2.7E-2</v>
      </c>
      <c r="I396" s="170"/>
      <c r="L396" s="166"/>
      <c r="M396" s="171"/>
      <c r="T396" s="172"/>
      <c r="AT396" s="167" t="s">
        <v>353</v>
      </c>
      <c r="AU396" s="167" t="s">
        <v>98</v>
      </c>
      <c r="AV396" s="13" t="s">
        <v>98</v>
      </c>
      <c r="AW396" s="13" t="s">
        <v>30</v>
      </c>
      <c r="AX396" s="13" t="s">
        <v>76</v>
      </c>
      <c r="AY396" s="167" t="s">
        <v>345</v>
      </c>
    </row>
    <row r="397" spans="2:65" s="13" customFormat="1">
      <c r="B397" s="166"/>
      <c r="D397" s="160" t="s">
        <v>353</v>
      </c>
      <c r="E397" s="167" t="s">
        <v>1</v>
      </c>
      <c r="F397" s="168" t="s">
        <v>717</v>
      </c>
      <c r="H397" s="169">
        <v>0.77900000000000003</v>
      </c>
      <c r="I397" s="170"/>
      <c r="L397" s="166"/>
      <c r="M397" s="171"/>
      <c r="T397" s="172"/>
      <c r="AT397" s="167" t="s">
        <v>353</v>
      </c>
      <c r="AU397" s="167" t="s">
        <v>98</v>
      </c>
      <c r="AV397" s="13" t="s">
        <v>98</v>
      </c>
      <c r="AW397" s="13" t="s">
        <v>30</v>
      </c>
      <c r="AX397" s="13" t="s">
        <v>76</v>
      </c>
      <c r="AY397" s="167" t="s">
        <v>345</v>
      </c>
    </row>
    <row r="398" spans="2:65" s="15" customFormat="1">
      <c r="B398" s="180"/>
      <c r="D398" s="160" t="s">
        <v>353</v>
      </c>
      <c r="E398" s="181" t="s">
        <v>1</v>
      </c>
      <c r="F398" s="182" t="s">
        <v>365</v>
      </c>
      <c r="H398" s="183">
        <v>0.80600000000000005</v>
      </c>
      <c r="I398" s="184"/>
      <c r="L398" s="180"/>
      <c r="M398" s="185"/>
      <c r="T398" s="186"/>
      <c r="AT398" s="181" t="s">
        <v>353</v>
      </c>
      <c r="AU398" s="181" t="s">
        <v>98</v>
      </c>
      <c r="AV398" s="15" t="s">
        <v>351</v>
      </c>
      <c r="AW398" s="15" t="s">
        <v>30</v>
      </c>
      <c r="AX398" s="15" t="s">
        <v>84</v>
      </c>
      <c r="AY398" s="181" t="s">
        <v>345</v>
      </c>
    </row>
    <row r="399" spans="2:65" s="11" customFormat="1" ht="22.9" customHeight="1">
      <c r="B399" s="133"/>
      <c r="D399" s="134" t="s">
        <v>75</v>
      </c>
      <c r="E399" s="143" t="s">
        <v>351</v>
      </c>
      <c r="F399" s="143" t="s">
        <v>718</v>
      </c>
      <c r="I399" s="136"/>
      <c r="J399" s="144">
        <f>BK399</f>
        <v>0</v>
      </c>
      <c r="L399" s="133"/>
      <c r="M399" s="138"/>
      <c r="P399" s="139">
        <f>SUM(P400:P446)</f>
        <v>0</v>
      </c>
      <c r="R399" s="139">
        <f>SUM(R400:R446)</f>
        <v>9.7478138399999992</v>
      </c>
      <c r="T399" s="140">
        <f>SUM(T400:T446)</f>
        <v>0</v>
      </c>
      <c r="AR399" s="134" t="s">
        <v>84</v>
      </c>
      <c r="AT399" s="141" t="s">
        <v>75</v>
      </c>
      <c r="AU399" s="141" t="s">
        <v>84</v>
      </c>
      <c r="AY399" s="134" t="s">
        <v>345</v>
      </c>
      <c r="BK399" s="142">
        <f>SUM(BK400:BK446)</f>
        <v>0</v>
      </c>
    </row>
    <row r="400" spans="2:65" s="1" customFormat="1" ht="24.2" customHeight="1">
      <c r="B400" s="32"/>
      <c r="C400" s="145" t="s">
        <v>719</v>
      </c>
      <c r="D400" s="145" t="s">
        <v>347</v>
      </c>
      <c r="E400" s="146" t="s">
        <v>720</v>
      </c>
      <c r="F400" s="147" t="s">
        <v>721</v>
      </c>
      <c r="G400" s="148" t="s">
        <v>374</v>
      </c>
      <c r="H400" s="149">
        <v>1.696</v>
      </c>
      <c r="I400" s="150"/>
      <c r="J400" s="149">
        <f>ROUND(I400*H400,3)</f>
        <v>0</v>
      </c>
      <c r="K400" s="151"/>
      <c r="L400" s="32"/>
      <c r="M400" s="152" t="s">
        <v>1</v>
      </c>
      <c r="N400" s="153" t="s">
        <v>42</v>
      </c>
      <c r="P400" s="154">
        <f>O400*H400</f>
        <v>0</v>
      </c>
      <c r="Q400" s="154">
        <v>2.2970199999999998</v>
      </c>
      <c r="R400" s="154">
        <f>Q400*H400</f>
        <v>3.8957459199999995</v>
      </c>
      <c r="S400" s="154">
        <v>0</v>
      </c>
      <c r="T400" s="155">
        <f>S400*H400</f>
        <v>0</v>
      </c>
      <c r="AR400" s="156" t="s">
        <v>351</v>
      </c>
      <c r="AT400" s="156" t="s">
        <v>347</v>
      </c>
      <c r="AU400" s="156" t="s">
        <v>98</v>
      </c>
      <c r="AY400" s="17" t="s">
        <v>345</v>
      </c>
      <c r="BE400" s="157">
        <f>IF(N400="základná",J400,0)</f>
        <v>0</v>
      </c>
      <c r="BF400" s="157">
        <f>IF(N400="znížená",J400,0)</f>
        <v>0</v>
      </c>
      <c r="BG400" s="157">
        <f>IF(N400="zákl. prenesená",J400,0)</f>
        <v>0</v>
      </c>
      <c r="BH400" s="157">
        <f>IF(N400="zníž. prenesená",J400,0)</f>
        <v>0</v>
      </c>
      <c r="BI400" s="157">
        <f>IF(N400="nulová",J400,0)</f>
        <v>0</v>
      </c>
      <c r="BJ400" s="17" t="s">
        <v>98</v>
      </c>
      <c r="BK400" s="158">
        <f>ROUND(I400*H400,3)</f>
        <v>0</v>
      </c>
      <c r="BL400" s="17" t="s">
        <v>351</v>
      </c>
      <c r="BM400" s="156" t="s">
        <v>722</v>
      </c>
    </row>
    <row r="401" spans="2:65" s="13" customFormat="1">
      <c r="B401" s="166"/>
      <c r="D401" s="160" t="s">
        <v>353</v>
      </c>
      <c r="E401" s="167" t="s">
        <v>1</v>
      </c>
      <c r="F401" s="168" t="s">
        <v>723</v>
      </c>
      <c r="H401" s="169">
        <v>1.696</v>
      </c>
      <c r="I401" s="170"/>
      <c r="L401" s="166"/>
      <c r="M401" s="171"/>
      <c r="T401" s="172"/>
      <c r="AT401" s="167" t="s">
        <v>353</v>
      </c>
      <c r="AU401" s="167" t="s">
        <v>98</v>
      </c>
      <c r="AV401" s="13" t="s">
        <v>98</v>
      </c>
      <c r="AW401" s="13" t="s">
        <v>30</v>
      </c>
      <c r="AX401" s="13" t="s">
        <v>84</v>
      </c>
      <c r="AY401" s="167" t="s">
        <v>345</v>
      </c>
    </row>
    <row r="402" spans="2:65" s="1" customFormat="1" ht="16.5" customHeight="1">
      <c r="B402" s="32"/>
      <c r="C402" s="145" t="s">
        <v>724</v>
      </c>
      <c r="D402" s="145" t="s">
        <v>347</v>
      </c>
      <c r="E402" s="146" t="s">
        <v>725</v>
      </c>
      <c r="F402" s="147" t="s">
        <v>726</v>
      </c>
      <c r="G402" s="148" t="s">
        <v>350</v>
      </c>
      <c r="H402" s="149">
        <v>9.6140000000000008</v>
      </c>
      <c r="I402" s="150"/>
      <c r="J402" s="149">
        <f>ROUND(I402*H402,3)</f>
        <v>0</v>
      </c>
      <c r="K402" s="151"/>
      <c r="L402" s="32"/>
      <c r="M402" s="152" t="s">
        <v>1</v>
      </c>
      <c r="N402" s="153" t="s">
        <v>42</v>
      </c>
      <c r="P402" s="154">
        <f>O402*H402</f>
        <v>0</v>
      </c>
      <c r="Q402" s="154">
        <v>1.1299999999999999E-3</v>
      </c>
      <c r="R402" s="154">
        <f>Q402*H402</f>
        <v>1.086382E-2</v>
      </c>
      <c r="S402" s="154">
        <v>0</v>
      </c>
      <c r="T402" s="155">
        <f>S402*H402</f>
        <v>0</v>
      </c>
      <c r="AR402" s="156" t="s">
        <v>351</v>
      </c>
      <c r="AT402" s="156" t="s">
        <v>347</v>
      </c>
      <c r="AU402" s="156" t="s">
        <v>98</v>
      </c>
      <c r="AY402" s="17" t="s">
        <v>345</v>
      </c>
      <c r="BE402" s="157">
        <f>IF(N402="základná",J402,0)</f>
        <v>0</v>
      </c>
      <c r="BF402" s="157">
        <f>IF(N402="znížená",J402,0)</f>
        <v>0</v>
      </c>
      <c r="BG402" s="157">
        <f>IF(N402="zákl. prenesená",J402,0)</f>
        <v>0</v>
      </c>
      <c r="BH402" s="157">
        <f>IF(N402="zníž. prenesená",J402,0)</f>
        <v>0</v>
      </c>
      <c r="BI402" s="157">
        <f>IF(N402="nulová",J402,0)</f>
        <v>0</v>
      </c>
      <c r="BJ402" s="17" t="s">
        <v>98</v>
      </c>
      <c r="BK402" s="158">
        <f>ROUND(I402*H402,3)</f>
        <v>0</v>
      </c>
      <c r="BL402" s="17" t="s">
        <v>351</v>
      </c>
      <c r="BM402" s="156" t="s">
        <v>727</v>
      </c>
    </row>
    <row r="403" spans="2:65" s="13" customFormat="1">
      <c r="B403" s="166"/>
      <c r="D403" s="160" t="s">
        <v>353</v>
      </c>
      <c r="E403" s="167" t="s">
        <v>1</v>
      </c>
      <c r="F403" s="168" t="s">
        <v>728</v>
      </c>
      <c r="H403" s="169">
        <v>7.5960000000000001</v>
      </c>
      <c r="I403" s="170"/>
      <c r="L403" s="166"/>
      <c r="M403" s="171"/>
      <c r="T403" s="172"/>
      <c r="AT403" s="167" t="s">
        <v>353</v>
      </c>
      <c r="AU403" s="167" t="s">
        <v>98</v>
      </c>
      <c r="AV403" s="13" t="s">
        <v>98</v>
      </c>
      <c r="AW403" s="13" t="s">
        <v>30</v>
      </c>
      <c r="AX403" s="13" t="s">
        <v>76</v>
      </c>
      <c r="AY403" s="167" t="s">
        <v>345</v>
      </c>
    </row>
    <row r="404" spans="2:65" s="13" customFormat="1">
      <c r="B404" s="166"/>
      <c r="D404" s="160" t="s">
        <v>353</v>
      </c>
      <c r="E404" s="167" t="s">
        <v>1</v>
      </c>
      <c r="F404" s="168" t="s">
        <v>729</v>
      </c>
      <c r="H404" s="169">
        <v>2.0179999999999998</v>
      </c>
      <c r="I404" s="170"/>
      <c r="L404" s="166"/>
      <c r="M404" s="171"/>
      <c r="T404" s="172"/>
      <c r="AT404" s="167" t="s">
        <v>353</v>
      </c>
      <c r="AU404" s="167" t="s">
        <v>98</v>
      </c>
      <c r="AV404" s="13" t="s">
        <v>98</v>
      </c>
      <c r="AW404" s="13" t="s">
        <v>30</v>
      </c>
      <c r="AX404" s="13" t="s">
        <v>76</v>
      </c>
      <c r="AY404" s="167" t="s">
        <v>345</v>
      </c>
    </row>
    <row r="405" spans="2:65" s="15" customFormat="1">
      <c r="B405" s="180"/>
      <c r="D405" s="160" t="s">
        <v>353</v>
      </c>
      <c r="E405" s="181" t="s">
        <v>135</v>
      </c>
      <c r="F405" s="182" t="s">
        <v>365</v>
      </c>
      <c r="H405" s="183">
        <v>9.6140000000000008</v>
      </c>
      <c r="I405" s="184"/>
      <c r="L405" s="180"/>
      <c r="M405" s="185"/>
      <c r="T405" s="186"/>
      <c r="AT405" s="181" t="s">
        <v>353</v>
      </c>
      <c r="AU405" s="181" t="s">
        <v>98</v>
      </c>
      <c r="AV405" s="15" t="s">
        <v>351</v>
      </c>
      <c r="AW405" s="15" t="s">
        <v>30</v>
      </c>
      <c r="AX405" s="15" t="s">
        <v>84</v>
      </c>
      <c r="AY405" s="181" t="s">
        <v>345</v>
      </c>
    </row>
    <row r="406" spans="2:65" s="1" customFormat="1" ht="16.5" customHeight="1">
      <c r="B406" s="32"/>
      <c r="C406" s="145" t="s">
        <v>730</v>
      </c>
      <c r="D406" s="145" t="s">
        <v>347</v>
      </c>
      <c r="E406" s="146" t="s">
        <v>731</v>
      </c>
      <c r="F406" s="147" t="s">
        <v>732</v>
      </c>
      <c r="G406" s="148" t="s">
        <v>350</v>
      </c>
      <c r="H406" s="149">
        <v>9.6140000000000008</v>
      </c>
      <c r="I406" s="150"/>
      <c r="J406" s="149">
        <f>ROUND(I406*H406,3)</f>
        <v>0</v>
      </c>
      <c r="K406" s="151"/>
      <c r="L406" s="32"/>
      <c r="M406" s="152" t="s">
        <v>1</v>
      </c>
      <c r="N406" s="153" t="s">
        <v>42</v>
      </c>
      <c r="P406" s="154">
        <f>O406*H406</f>
        <v>0</v>
      </c>
      <c r="Q406" s="154">
        <v>0</v>
      </c>
      <c r="R406" s="154">
        <f>Q406*H406</f>
        <v>0</v>
      </c>
      <c r="S406" s="154">
        <v>0</v>
      </c>
      <c r="T406" s="155">
        <f>S406*H406</f>
        <v>0</v>
      </c>
      <c r="AR406" s="156" t="s">
        <v>351</v>
      </c>
      <c r="AT406" s="156" t="s">
        <v>347</v>
      </c>
      <c r="AU406" s="156" t="s">
        <v>98</v>
      </c>
      <c r="AY406" s="17" t="s">
        <v>345</v>
      </c>
      <c r="BE406" s="157">
        <f>IF(N406="základná",J406,0)</f>
        <v>0</v>
      </c>
      <c r="BF406" s="157">
        <f>IF(N406="znížená",J406,0)</f>
        <v>0</v>
      </c>
      <c r="BG406" s="157">
        <f>IF(N406="zákl. prenesená",J406,0)</f>
        <v>0</v>
      </c>
      <c r="BH406" s="157">
        <f>IF(N406="zníž. prenesená",J406,0)</f>
        <v>0</v>
      </c>
      <c r="BI406" s="157">
        <f>IF(N406="nulová",J406,0)</f>
        <v>0</v>
      </c>
      <c r="BJ406" s="17" t="s">
        <v>98</v>
      </c>
      <c r="BK406" s="158">
        <f>ROUND(I406*H406,3)</f>
        <v>0</v>
      </c>
      <c r="BL406" s="17" t="s">
        <v>351</v>
      </c>
      <c r="BM406" s="156" t="s">
        <v>733</v>
      </c>
    </row>
    <row r="407" spans="2:65" s="13" customFormat="1">
      <c r="B407" s="166"/>
      <c r="D407" s="160" t="s">
        <v>353</v>
      </c>
      <c r="E407" s="167" t="s">
        <v>1</v>
      </c>
      <c r="F407" s="168" t="s">
        <v>135</v>
      </c>
      <c r="H407" s="169">
        <v>9.6140000000000008</v>
      </c>
      <c r="I407" s="170"/>
      <c r="L407" s="166"/>
      <c r="M407" s="171"/>
      <c r="T407" s="172"/>
      <c r="AT407" s="167" t="s">
        <v>353</v>
      </c>
      <c r="AU407" s="167" t="s">
        <v>98</v>
      </c>
      <c r="AV407" s="13" t="s">
        <v>98</v>
      </c>
      <c r="AW407" s="13" t="s">
        <v>30</v>
      </c>
      <c r="AX407" s="13" t="s">
        <v>84</v>
      </c>
      <c r="AY407" s="167" t="s">
        <v>345</v>
      </c>
    </row>
    <row r="408" spans="2:65" s="1" customFormat="1" ht="24.2" customHeight="1">
      <c r="B408" s="32"/>
      <c r="C408" s="145" t="s">
        <v>734</v>
      </c>
      <c r="D408" s="145" t="s">
        <v>347</v>
      </c>
      <c r="E408" s="146" t="s">
        <v>735</v>
      </c>
      <c r="F408" s="147" t="s">
        <v>736</v>
      </c>
      <c r="G408" s="148" t="s">
        <v>350</v>
      </c>
      <c r="H408" s="149">
        <v>7.5960000000000001</v>
      </c>
      <c r="I408" s="150"/>
      <c r="J408" s="149">
        <f>ROUND(I408*H408,3)</f>
        <v>0</v>
      </c>
      <c r="K408" s="151"/>
      <c r="L408" s="32"/>
      <c r="M408" s="152" t="s">
        <v>1</v>
      </c>
      <c r="N408" s="153" t="s">
        <v>42</v>
      </c>
      <c r="P408" s="154">
        <f>O408*H408</f>
        <v>0</v>
      </c>
      <c r="Q408" s="154">
        <v>5.4999999999999997E-3</v>
      </c>
      <c r="R408" s="154">
        <f>Q408*H408</f>
        <v>4.1777999999999996E-2</v>
      </c>
      <c r="S408" s="154">
        <v>0</v>
      </c>
      <c r="T408" s="155">
        <f>S408*H408</f>
        <v>0</v>
      </c>
      <c r="AR408" s="156" t="s">
        <v>351</v>
      </c>
      <c r="AT408" s="156" t="s">
        <v>347</v>
      </c>
      <c r="AU408" s="156" t="s">
        <v>98</v>
      </c>
      <c r="AY408" s="17" t="s">
        <v>345</v>
      </c>
      <c r="BE408" s="157">
        <f>IF(N408="základná",J408,0)</f>
        <v>0</v>
      </c>
      <c r="BF408" s="157">
        <f>IF(N408="znížená",J408,0)</f>
        <v>0</v>
      </c>
      <c r="BG408" s="157">
        <f>IF(N408="zákl. prenesená",J408,0)</f>
        <v>0</v>
      </c>
      <c r="BH408" s="157">
        <f>IF(N408="zníž. prenesená",J408,0)</f>
        <v>0</v>
      </c>
      <c r="BI408" s="157">
        <f>IF(N408="nulová",J408,0)</f>
        <v>0</v>
      </c>
      <c r="BJ408" s="17" t="s">
        <v>98</v>
      </c>
      <c r="BK408" s="158">
        <f>ROUND(I408*H408,3)</f>
        <v>0</v>
      </c>
      <c r="BL408" s="17" t="s">
        <v>351</v>
      </c>
      <c r="BM408" s="156" t="s">
        <v>737</v>
      </c>
    </row>
    <row r="409" spans="2:65" s="13" customFormat="1">
      <c r="B409" s="166"/>
      <c r="D409" s="160" t="s">
        <v>353</v>
      </c>
      <c r="E409" s="167" t="s">
        <v>1</v>
      </c>
      <c r="F409" s="168" t="s">
        <v>728</v>
      </c>
      <c r="H409" s="169">
        <v>7.5960000000000001</v>
      </c>
      <c r="I409" s="170"/>
      <c r="L409" s="166"/>
      <c r="M409" s="171"/>
      <c r="T409" s="172"/>
      <c r="AT409" s="167" t="s">
        <v>353</v>
      </c>
      <c r="AU409" s="167" t="s">
        <v>98</v>
      </c>
      <c r="AV409" s="13" t="s">
        <v>98</v>
      </c>
      <c r="AW409" s="13" t="s">
        <v>30</v>
      </c>
      <c r="AX409" s="13" t="s">
        <v>84</v>
      </c>
      <c r="AY409" s="167" t="s">
        <v>345</v>
      </c>
    </row>
    <row r="410" spans="2:65" s="1" customFormat="1" ht="24.2" customHeight="1">
      <c r="B410" s="32"/>
      <c r="C410" s="145" t="s">
        <v>738</v>
      </c>
      <c r="D410" s="145" t="s">
        <v>347</v>
      </c>
      <c r="E410" s="146" t="s">
        <v>739</v>
      </c>
      <c r="F410" s="147" t="s">
        <v>740</v>
      </c>
      <c r="G410" s="148" t="s">
        <v>350</v>
      </c>
      <c r="H410" s="149">
        <v>6.7430000000000003</v>
      </c>
      <c r="I410" s="150"/>
      <c r="J410" s="149">
        <f>ROUND(I410*H410,3)</f>
        <v>0</v>
      </c>
      <c r="K410" s="151"/>
      <c r="L410" s="32"/>
      <c r="M410" s="152" t="s">
        <v>1</v>
      </c>
      <c r="N410" s="153" t="s">
        <v>42</v>
      </c>
      <c r="P410" s="154">
        <f>O410*H410</f>
        <v>0</v>
      </c>
      <c r="Q410" s="154">
        <v>0</v>
      </c>
      <c r="R410" s="154">
        <f>Q410*H410</f>
        <v>0</v>
      </c>
      <c r="S410" s="154">
        <v>0</v>
      </c>
      <c r="T410" s="155">
        <f>S410*H410</f>
        <v>0</v>
      </c>
      <c r="AR410" s="156" t="s">
        <v>351</v>
      </c>
      <c r="AT410" s="156" t="s">
        <v>347</v>
      </c>
      <c r="AU410" s="156" t="s">
        <v>98</v>
      </c>
      <c r="AY410" s="17" t="s">
        <v>345</v>
      </c>
      <c r="BE410" s="157">
        <f>IF(N410="základná",J410,0)</f>
        <v>0</v>
      </c>
      <c r="BF410" s="157">
        <f>IF(N410="znížená",J410,0)</f>
        <v>0</v>
      </c>
      <c r="BG410" s="157">
        <f>IF(N410="zákl. prenesená",J410,0)</f>
        <v>0</v>
      </c>
      <c r="BH410" s="157">
        <f>IF(N410="zníž. prenesená",J410,0)</f>
        <v>0</v>
      </c>
      <c r="BI410" s="157">
        <f>IF(N410="nulová",J410,0)</f>
        <v>0</v>
      </c>
      <c r="BJ410" s="17" t="s">
        <v>98</v>
      </c>
      <c r="BK410" s="158">
        <f>ROUND(I410*H410,3)</f>
        <v>0</v>
      </c>
      <c r="BL410" s="17" t="s">
        <v>351</v>
      </c>
      <c r="BM410" s="156" t="s">
        <v>741</v>
      </c>
    </row>
    <row r="411" spans="2:65" s="1" customFormat="1" ht="33" customHeight="1">
      <c r="B411" s="32"/>
      <c r="C411" s="145" t="s">
        <v>742</v>
      </c>
      <c r="D411" s="145" t="s">
        <v>347</v>
      </c>
      <c r="E411" s="146" t="s">
        <v>743</v>
      </c>
      <c r="F411" s="147" t="s">
        <v>744</v>
      </c>
      <c r="G411" s="148" t="s">
        <v>350</v>
      </c>
      <c r="H411" s="149">
        <v>6.7430000000000003</v>
      </c>
      <c r="I411" s="150"/>
      <c r="J411" s="149">
        <f>ROUND(I411*H411,3)</f>
        <v>0</v>
      </c>
      <c r="K411" s="151"/>
      <c r="L411" s="32"/>
      <c r="M411" s="152" t="s">
        <v>1</v>
      </c>
      <c r="N411" s="153" t="s">
        <v>42</v>
      </c>
      <c r="P411" s="154">
        <f>O411*H411</f>
        <v>0</v>
      </c>
      <c r="Q411" s="154">
        <v>1.91E-3</v>
      </c>
      <c r="R411" s="154">
        <f>Q411*H411</f>
        <v>1.2879130000000001E-2</v>
      </c>
      <c r="S411" s="154">
        <v>0</v>
      </c>
      <c r="T411" s="155">
        <f>S411*H411</f>
        <v>0</v>
      </c>
      <c r="AR411" s="156" t="s">
        <v>351</v>
      </c>
      <c r="AT411" s="156" t="s">
        <v>347</v>
      </c>
      <c r="AU411" s="156" t="s">
        <v>98</v>
      </c>
      <c r="AY411" s="17" t="s">
        <v>345</v>
      </c>
      <c r="BE411" s="157">
        <f>IF(N411="základná",J411,0)</f>
        <v>0</v>
      </c>
      <c r="BF411" s="157">
        <f>IF(N411="znížená",J411,0)</f>
        <v>0</v>
      </c>
      <c r="BG411" s="157">
        <f>IF(N411="zákl. prenesená",J411,0)</f>
        <v>0</v>
      </c>
      <c r="BH411" s="157">
        <f>IF(N411="zníž. prenesená",J411,0)</f>
        <v>0</v>
      </c>
      <c r="BI411" s="157">
        <f>IF(N411="nulová",J411,0)</f>
        <v>0</v>
      </c>
      <c r="BJ411" s="17" t="s">
        <v>98</v>
      </c>
      <c r="BK411" s="158">
        <f>ROUND(I411*H411,3)</f>
        <v>0</v>
      </c>
      <c r="BL411" s="17" t="s">
        <v>351</v>
      </c>
      <c r="BM411" s="156" t="s">
        <v>745</v>
      </c>
    </row>
    <row r="412" spans="2:65" s="1" customFormat="1" ht="33" customHeight="1">
      <c r="B412" s="32"/>
      <c r="C412" s="145" t="s">
        <v>746</v>
      </c>
      <c r="D412" s="145" t="s">
        <v>347</v>
      </c>
      <c r="E412" s="146" t="s">
        <v>747</v>
      </c>
      <c r="F412" s="147" t="s">
        <v>748</v>
      </c>
      <c r="G412" s="148" t="s">
        <v>350</v>
      </c>
      <c r="H412" s="149">
        <v>6.7430000000000003</v>
      </c>
      <c r="I412" s="150"/>
      <c r="J412" s="149">
        <f>ROUND(I412*H412,3)</f>
        <v>0</v>
      </c>
      <c r="K412" s="151"/>
      <c r="L412" s="32"/>
      <c r="M412" s="152" t="s">
        <v>1</v>
      </c>
      <c r="N412" s="153" t="s">
        <v>42</v>
      </c>
      <c r="P412" s="154">
        <f>O412*H412</f>
        <v>0</v>
      </c>
      <c r="Q412" s="154">
        <v>0</v>
      </c>
      <c r="R412" s="154">
        <f>Q412*H412</f>
        <v>0</v>
      </c>
      <c r="S412" s="154">
        <v>0</v>
      </c>
      <c r="T412" s="155">
        <f>S412*H412</f>
        <v>0</v>
      </c>
      <c r="AR412" s="156" t="s">
        <v>351</v>
      </c>
      <c r="AT412" s="156" t="s">
        <v>347</v>
      </c>
      <c r="AU412" s="156" t="s">
        <v>98</v>
      </c>
      <c r="AY412" s="17" t="s">
        <v>345</v>
      </c>
      <c r="BE412" s="157">
        <f>IF(N412="základná",J412,0)</f>
        <v>0</v>
      </c>
      <c r="BF412" s="157">
        <f>IF(N412="znížená",J412,0)</f>
        <v>0</v>
      </c>
      <c r="BG412" s="157">
        <f>IF(N412="zákl. prenesená",J412,0)</f>
        <v>0</v>
      </c>
      <c r="BH412" s="157">
        <f>IF(N412="zníž. prenesená",J412,0)</f>
        <v>0</v>
      </c>
      <c r="BI412" s="157">
        <f>IF(N412="nulová",J412,0)</f>
        <v>0</v>
      </c>
      <c r="BJ412" s="17" t="s">
        <v>98</v>
      </c>
      <c r="BK412" s="158">
        <f>ROUND(I412*H412,3)</f>
        <v>0</v>
      </c>
      <c r="BL412" s="17" t="s">
        <v>351</v>
      </c>
      <c r="BM412" s="156" t="s">
        <v>749</v>
      </c>
    </row>
    <row r="413" spans="2:65" s="1" customFormat="1" ht="37.9" customHeight="1">
      <c r="B413" s="32"/>
      <c r="C413" s="145" t="s">
        <v>750</v>
      </c>
      <c r="D413" s="145" t="s">
        <v>347</v>
      </c>
      <c r="E413" s="146" t="s">
        <v>751</v>
      </c>
      <c r="F413" s="147" t="s">
        <v>752</v>
      </c>
      <c r="G413" s="148" t="s">
        <v>460</v>
      </c>
      <c r="H413" s="149">
        <v>0.11799999999999999</v>
      </c>
      <c r="I413" s="150"/>
      <c r="J413" s="149">
        <f>ROUND(I413*H413,3)</f>
        <v>0</v>
      </c>
      <c r="K413" s="151"/>
      <c r="L413" s="32"/>
      <c r="M413" s="152" t="s">
        <v>1</v>
      </c>
      <c r="N413" s="153" t="s">
        <v>42</v>
      </c>
      <c r="P413" s="154">
        <f>O413*H413</f>
        <v>0</v>
      </c>
      <c r="Q413" s="154">
        <v>1.0162899999999999</v>
      </c>
      <c r="R413" s="154">
        <f>Q413*H413</f>
        <v>0.11992221999999998</v>
      </c>
      <c r="S413" s="154">
        <v>0</v>
      </c>
      <c r="T413" s="155">
        <f>S413*H413</f>
        <v>0</v>
      </c>
      <c r="AR413" s="156" t="s">
        <v>351</v>
      </c>
      <c r="AT413" s="156" t="s">
        <v>347</v>
      </c>
      <c r="AU413" s="156" t="s">
        <v>98</v>
      </c>
      <c r="AY413" s="17" t="s">
        <v>345</v>
      </c>
      <c r="BE413" s="157">
        <f>IF(N413="základná",J413,0)</f>
        <v>0</v>
      </c>
      <c r="BF413" s="157">
        <f>IF(N413="znížená",J413,0)</f>
        <v>0</v>
      </c>
      <c r="BG413" s="157">
        <f>IF(N413="zákl. prenesená",J413,0)</f>
        <v>0</v>
      </c>
      <c r="BH413" s="157">
        <f>IF(N413="zníž. prenesená",J413,0)</f>
        <v>0</v>
      </c>
      <c r="BI413" s="157">
        <f>IF(N413="nulová",J413,0)</f>
        <v>0</v>
      </c>
      <c r="BJ413" s="17" t="s">
        <v>98</v>
      </c>
      <c r="BK413" s="158">
        <f>ROUND(I413*H413,3)</f>
        <v>0</v>
      </c>
      <c r="BL413" s="17" t="s">
        <v>351</v>
      </c>
      <c r="BM413" s="156" t="s">
        <v>753</v>
      </c>
    </row>
    <row r="414" spans="2:65" s="13" customFormat="1">
      <c r="B414" s="166"/>
      <c r="D414" s="160" t="s">
        <v>353</v>
      </c>
      <c r="E414" s="167" t="s">
        <v>1</v>
      </c>
      <c r="F414" s="168" t="s">
        <v>754</v>
      </c>
      <c r="H414" s="169">
        <v>0.11799999999999999</v>
      </c>
      <c r="I414" s="170"/>
      <c r="L414" s="166"/>
      <c r="M414" s="171"/>
      <c r="T414" s="172"/>
      <c r="AT414" s="167" t="s">
        <v>353</v>
      </c>
      <c r="AU414" s="167" t="s">
        <v>98</v>
      </c>
      <c r="AV414" s="13" t="s">
        <v>98</v>
      </c>
      <c r="AW414" s="13" t="s">
        <v>30</v>
      </c>
      <c r="AX414" s="13" t="s">
        <v>84</v>
      </c>
      <c r="AY414" s="167" t="s">
        <v>345</v>
      </c>
    </row>
    <row r="415" spans="2:65" s="1" customFormat="1" ht="21.75" customHeight="1">
      <c r="B415" s="32"/>
      <c r="C415" s="145" t="s">
        <v>755</v>
      </c>
      <c r="D415" s="145" t="s">
        <v>347</v>
      </c>
      <c r="E415" s="146" t="s">
        <v>756</v>
      </c>
      <c r="F415" s="147" t="s">
        <v>757</v>
      </c>
      <c r="G415" s="148" t="s">
        <v>374</v>
      </c>
      <c r="H415" s="149">
        <v>1.4430000000000001</v>
      </c>
      <c r="I415" s="150"/>
      <c r="J415" s="149">
        <f>ROUND(I415*H415,3)</f>
        <v>0</v>
      </c>
      <c r="K415" s="151"/>
      <c r="L415" s="32"/>
      <c r="M415" s="152" t="s">
        <v>1</v>
      </c>
      <c r="N415" s="153" t="s">
        <v>42</v>
      </c>
      <c r="P415" s="154">
        <f>O415*H415</f>
        <v>0</v>
      </c>
      <c r="Q415" s="154">
        <v>2.29698</v>
      </c>
      <c r="R415" s="154">
        <f>Q415*H415</f>
        <v>3.3145421400000004</v>
      </c>
      <c r="S415" s="154">
        <v>0</v>
      </c>
      <c r="T415" s="155">
        <f>S415*H415</f>
        <v>0</v>
      </c>
      <c r="AR415" s="156" t="s">
        <v>351</v>
      </c>
      <c r="AT415" s="156" t="s">
        <v>347</v>
      </c>
      <c r="AU415" s="156" t="s">
        <v>98</v>
      </c>
      <c r="AY415" s="17" t="s">
        <v>345</v>
      </c>
      <c r="BE415" s="157">
        <f>IF(N415="základná",J415,0)</f>
        <v>0</v>
      </c>
      <c r="BF415" s="157">
        <f>IF(N415="znížená",J415,0)</f>
        <v>0</v>
      </c>
      <c r="BG415" s="157">
        <f>IF(N415="zákl. prenesená",J415,0)</f>
        <v>0</v>
      </c>
      <c r="BH415" s="157">
        <f>IF(N415="zníž. prenesená",J415,0)</f>
        <v>0</v>
      </c>
      <c r="BI415" s="157">
        <f>IF(N415="nulová",J415,0)</f>
        <v>0</v>
      </c>
      <c r="BJ415" s="17" t="s">
        <v>98</v>
      </c>
      <c r="BK415" s="158">
        <f>ROUND(I415*H415,3)</f>
        <v>0</v>
      </c>
      <c r="BL415" s="17" t="s">
        <v>351</v>
      </c>
      <c r="BM415" s="156" t="s">
        <v>758</v>
      </c>
    </row>
    <row r="416" spans="2:65" s="12" customFormat="1">
      <c r="B416" s="159"/>
      <c r="D416" s="160" t="s">
        <v>353</v>
      </c>
      <c r="E416" s="161" t="s">
        <v>1</v>
      </c>
      <c r="F416" s="162" t="s">
        <v>562</v>
      </c>
      <c r="H416" s="161" t="s">
        <v>1</v>
      </c>
      <c r="I416" s="163"/>
      <c r="L416" s="159"/>
      <c r="M416" s="164"/>
      <c r="T416" s="165"/>
      <c r="AT416" s="161" t="s">
        <v>353</v>
      </c>
      <c r="AU416" s="161" t="s">
        <v>98</v>
      </c>
      <c r="AV416" s="12" t="s">
        <v>84</v>
      </c>
      <c r="AW416" s="12" t="s">
        <v>30</v>
      </c>
      <c r="AX416" s="12" t="s">
        <v>76</v>
      </c>
      <c r="AY416" s="161" t="s">
        <v>345</v>
      </c>
    </row>
    <row r="417" spans="2:65" s="12" customFormat="1">
      <c r="B417" s="159"/>
      <c r="D417" s="160" t="s">
        <v>353</v>
      </c>
      <c r="E417" s="161" t="s">
        <v>1</v>
      </c>
      <c r="F417" s="162" t="s">
        <v>563</v>
      </c>
      <c r="H417" s="161" t="s">
        <v>1</v>
      </c>
      <c r="I417" s="163"/>
      <c r="L417" s="159"/>
      <c r="M417" s="164"/>
      <c r="T417" s="165"/>
      <c r="AT417" s="161" t="s">
        <v>353</v>
      </c>
      <c r="AU417" s="161" t="s">
        <v>98</v>
      </c>
      <c r="AV417" s="12" t="s">
        <v>84</v>
      </c>
      <c r="AW417" s="12" t="s">
        <v>30</v>
      </c>
      <c r="AX417" s="12" t="s">
        <v>76</v>
      </c>
      <c r="AY417" s="161" t="s">
        <v>345</v>
      </c>
    </row>
    <row r="418" spans="2:65" s="13" customFormat="1">
      <c r="B418" s="166"/>
      <c r="D418" s="160" t="s">
        <v>353</v>
      </c>
      <c r="E418" s="167" t="s">
        <v>1</v>
      </c>
      <c r="F418" s="168" t="s">
        <v>759</v>
      </c>
      <c r="H418" s="169">
        <v>0.439</v>
      </c>
      <c r="I418" s="170"/>
      <c r="L418" s="166"/>
      <c r="M418" s="171"/>
      <c r="T418" s="172"/>
      <c r="AT418" s="167" t="s">
        <v>353</v>
      </c>
      <c r="AU418" s="167" t="s">
        <v>98</v>
      </c>
      <c r="AV418" s="13" t="s">
        <v>98</v>
      </c>
      <c r="AW418" s="13" t="s">
        <v>30</v>
      </c>
      <c r="AX418" s="13" t="s">
        <v>76</v>
      </c>
      <c r="AY418" s="167" t="s">
        <v>345</v>
      </c>
    </row>
    <row r="419" spans="2:65" s="12" customFormat="1">
      <c r="B419" s="159"/>
      <c r="D419" s="160" t="s">
        <v>353</v>
      </c>
      <c r="E419" s="161" t="s">
        <v>1</v>
      </c>
      <c r="F419" s="162" t="s">
        <v>565</v>
      </c>
      <c r="H419" s="161" t="s">
        <v>1</v>
      </c>
      <c r="I419" s="163"/>
      <c r="L419" s="159"/>
      <c r="M419" s="164"/>
      <c r="T419" s="165"/>
      <c r="AT419" s="161" t="s">
        <v>353</v>
      </c>
      <c r="AU419" s="161" t="s">
        <v>98</v>
      </c>
      <c r="AV419" s="12" t="s">
        <v>84</v>
      </c>
      <c r="AW419" s="12" t="s">
        <v>30</v>
      </c>
      <c r="AX419" s="12" t="s">
        <v>76</v>
      </c>
      <c r="AY419" s="161" t="s">
        <v>345</v>
      </c>
    </row>
    <row r="420" spans="2:65" s="13" customFormat="1">
      <c r="B420" s="166"/>
      <c r="D420" s="160" t="s">
        <v>353</v>
      </c>
      <c r="E420" s="167" t="s">
        <v>1</v>
      </c>
      <c r="F420" s="168" t="s">
        <v>760</v>
      </c>
      <c r="H420" s="169">
        <v>6.2E-2</v>
      </c>
      <c r="I420" s="170"/>
      <c r="L420" s="166"/>
      <c r="M420" s="171"/>
      <c r="T420" s="172"/>
      <c r="AT420" s="167" t="s">
        <v>353</v>
      </c>
      <c r="AU420" s="167" t="s">
        <v>98</v>
      </c>
      <c r="AV420" s="13" t="s">
        <v>98</v>
      </c>
      <c r="AW420" s="13" t="s">
        <v>30</v>
      </c>
      <c r="AX420" s="13" t="s">
        <v>76</v>
      </c>
      <c r="AY420" s="167" t="s">
        <v>345</v>
      </c>
    </row>
    <row r="421" spans="2:65" s="12" customFormat="1">
      <c r="B421" s="159"/>
      <c r="D421" s="160" t="s">
        <v>353</v>
      </c>
      <c r="E421" s="161" t="s">
        <v>1</v>
      </c>
      <c r="F421" s="162" t="s">
        <v>761</v>
      </c>
      <c r="H421" s="161" t="s">
        <v>1</v>
      </c>
      <c r="I421" s="163"/>
      <c r="L421" s="159"/>
      <c r="M421" s="164"/>
      <c r="T421" s="165"/>
      <c r="AT421" s="161" t="s">
        <v>353</v>
      </c>
      <c r="AU421" s="161" t="s">
        <v>98</v>
      </c>
      <c r="AV421" s="12" t="s">
        <v>84</v>
      </c>
      <c r="AW421" s="12" t="s">
        <v>30</v>
      </c>
      <c r="AX421" s="12" t="s">
        <v>76</v>
      </c>
      <c r="AY421" s="161" t="s">
        <v>345</v>
      </c>
    </row>
    <row r="422" spans="2:65" s="13" customFormat="1">
      <c r="B422" s="166"/>
      <c r="D422" s="160" t="s">
        <v>353</v>
      </c>
      <c r="E422" s="167" t="s">
        <v>1</v>
      </c>
      <c r="F422" s="168" t="s">
        <v>762</v>
      </c>
      <c r="H422" s="169">
        <v>0.73</v>
      </c>
      <c r="I422" s="170"/>
      <c r="L422" s="166"/>
      <c r="M422" s="171"/>
      <c r="T422" s="172"/>
      <c r="AT422" s="167" t="s">
        <v>353</v>
      </c>
      <c r="AU422" s="167" t="s">
        <v>98</v>
      </c>
      <c r="AV422" s="13" t="s">
        <v>98</v>
      </c>
      <c r="AW422" s="13" t="s">
        <v>30</v>
      </c>
      <c r="AX422" s="13" t="s">
        <v>76</v>
      </c>
      <c r="AY422" s="167" t="s">
        <v>345</v>
      </c>
    </row>
    <row r="423" spans="2:65" s="12" customFormat="1">
      <c r="B423" s="159"/>
      <c r="D423" s="160" t="s">
        <v>353</v>
      </c>
      <c r="E423" s="161" t="s">
        <v>1</v>
      </c>
      <c r="F423" s="162" t="s">
        <v>763</v>
      </c>
      <c r="H423" s="161" t="s">
        <v>1</v>
      </c>
      <c r="I423" s="163"/>
      <c r="L423" s="159"/>
      <c r="M423" s="164"/>
      <c r="T423" s="165"/>
      <c r="AT423" s="161" t="s">
        <v>353</v>
      </c>
      <c r="AU423" s="161" t="s">
        <v>98</v>
      </c>
      <c r="AV423" s="12" t="s">
        <v>84</v>
      </c>
      <c r="AW423" s="12" t="s">
        <v>30</v>
      </c>
      <c r="AX423" s="12" t="s">
        <v>76</v>
      </c>
      <c r="AY423" s="161" t="s">
        <v>345</v>
      </c>
    </row>
    <row r="424" spans="2:65" s="13" customFormat="1">
      <c r="B424" s="166"/>
      <c r="D424" s="160" t="s">
        <v>353</v>
      </c>
      <c r="E424" s="167" t="s">
        <v>1</v>
      </c>
      <c r="F424" s="168" t="s">
        <v>764</v>
      </c>
      <c r="H424" s="169">
        <v>0.21199999999999999</v>
      </c>
      <c r="I424" s="170"/>
      <c r="L424" s="166"/>
      <c r="M424" s="171"/>
      <c r="T424" s="172"/>
      <c r="AT424" s="167" t="s">
        <v>353</v>
      </c>
      <c r="AU424" s="167" t="s">
        <v>98</v>
      </c>
      <c r="AV424" s="13" t="s">
        <v>98</v>
      </c>
      <c r="AW424" s="13" t="s">
        <v>30</v>
      </c>
      <c r="AX424" s="13" t="s">
        <v>76</v>
      </c>
      <c r="AY424" s="167" t="s">
        <v>345</v>
      </c>
    </row>
    <row r="425" spans="2:65" s="15" customFormat="1">
      <c r="B425" s="180"/>
      <c r="D425" s="160" t="s">
        <v>353</v>
      </c>
      <c r="E425" s="181" t="s">
        <v>1</v>
      </c>
      <c r="F425" s="182" t="s">
        <v>365</v>
      </c>
      <c r="H425" s="183">
        <v>1.4430000000000001</v>
      </c>
      <c r="I425" s="184"/>
      <c r="L425" s="180"/>
      <c r="M425" s="185"/>
      <c r="T425" s="186"/>
      <c r="AT425" s="181" t="s">
        <v>353</v>
      </c>
      <c r="AU425" s="181" t="s">
        <v>98</v>
      </c>
      <c r="AV425" s="15" t="s">
        <v>351</v>
      </c>
      <c r="AW425" s="15" t="s">
        <v>30</v>
      </c>
      <c r="AX425" s="15" t="s">
        <v>84</v>
      </c>
      <c r="AY425" s="181" t="s">
        <v>345</v>
      </c>
    </row>
    <row r="426" spans="2:65" s="1" customFormat="1" ht="24.2" customHeight="1">
      <c r="B426" s="32"/>
      <c r="C426" s="145" t="s">
        <v>765</v>
      </c>
      <c r="D426" s="145" t="s">
        <v>347</v>
      </c>
      <c r="E426" s="146" t="s">
        <v>766</v>
      </c>
      <c r="F426" s="147" t="s">
        <v>767</v>
      </c>
      <c r="G426" s="148" t="s">
        <v>350</v>
      </c>
      <c r="H426" s="149">
        <v>14.211</v>
      </c>
      <c r="I426" s="150"/>
      <c r="J426" s="149">
        <f>ROUND(I426*H426,3)</f>
        <v>0</v>
      </c>
      <c r="K426" s="151"/>
      <c r="L426" s="32"/>
      <c r="M426" s="152" t="s">
        <v>1</v>
      </c>
      <c r="N426" s="153" t="s">
        <v>42</v>
      </c>
      <c r="P426" s="154">
        <f>O426*H426</f>
        <v>0</v>
      </c>
      <c r="Q426" s="154">
        <v>3.4099999999999998E-3</v>
      </c>
      <c r="R426" s="154">
        <f>Q426*H426</f>
        <v>4.8459509999999997E-2</v>
      </c>
      <c r="S426" s="154">
        <v>0</v>
      </c>
      <c r="T426" s="155">
        <f>S426*H426</f>
        <v>0</v>
      </c>
      <c r="AR426" s="156" t="s">
        <v>351</v>
      </c>
      <c r="AT426" s="156" t="s">
        <v>347</v>
      </c>
      <c r="AU426" s="156" t="s">
        <v>98</v>
      </c>
      <c r="AY426" s="17" t="s">
        <v>345</v>
      </c>
      <c r="BE426" s="157">
        <f>IF(N426="základná",J426,0)</f>
        <v>0</v>
      </c>
      <c r="BF426" s="157">
        <f>IF(N426="znížená",J426,0)</f>
        <v>0</v>
      </c>
      <c r="BG426" s="157">
        <f>IF(N426="zákl. prenesená",J426,0)</f>
        <v>0</v>
      </c>
      <c r="BH426" s="157">
        <f>IF(N426="zníž. prenesená",J426,0)</f>
        <v>0</v>
      </c>
      <c r="BI426" s="157">
        <f>IF(N426="nulová",J426,0)</f>
        <v>0</v>
      </c>
      <c r="BJ426" s="17" t="s">
        <v>98</v>
      </c>
      <c r="BK426" s="158">
        <f>ROUND(I426*H426,3)</f>
        <v>0</v>
      </c>
      <c r="BL426" s="17" t="s">
        <v>351</v>
      </c>
      <c r="BM426" s="156" t="s">
        <v>768</v>
      </c>
    </row>
    <row r="427" spans="2:65" s="13" customFormat="1">
      <c r="B427" s="166"/>
      <c r="D427" s="160" t="s">
        <v>353</v>
      </c>
      <c r="E427" s="167" t="s">
        <v>1</v>
      </c>
      <c r="F427" s="168" t="s">
        <v>769</v>
      </c>
      <c r="H427" s="169">
        <v>5.8520000000000003</v>
      </c>
      <c r="I427" s="170"/>
      <c r="L427" s="166"/>
      <c r="M427" s="171"/>
      <c r="T427" s="172"/>
      <c r="AT427" s="167" t="s">
        <v>353</v>
      </c>
      <c r="AU427" s="167" t="s">
        <v>98</v>
      </c>
      <c r="AV427" s="13" t="s">
        <v>98</v>
      </c>
      <c r="AW427" s="13" t="s">
        <v>30</v>
      </c>
      <c r="AX427" s="13" t="s">
        <v>76</v>
      </c>
      <c r="AY427" s="167" t="s">
        <v>345</v>
      </c>
    </row>
    <row r="428" spans="2:65" s="13" customFormat="1">
      <c r="B428" s="166"/>
      <c r="D428" s="160" t="s">
        <v>353</v>
      </c>
      <c r="E428" s="167" t="s">
        <v>1</v>
      </c>
      <c r="F428" s="168" t="s">
        <v>770</v>
      </c>
      <c r="H428" s="169">
        <v>0.82599999999999996</v>
      </c>
      <c r="I428" s="170"/>
      <c r="L428" s="166"/>
      <c r="M428" s="171"/>
      <c r="T428" s="172"/>
      <c r="AT428" s="167" t="s">
        <v>353</v>
      </c>
      <c r="AU428" s="167" t="s">
        <v>98</v>
      </c>
      <c r="AV428" s="13" t="s">
        <v>98</v>
      </c>
      <c r="AW428" s="13" t="s">
        <v>30</v>
      </c>
      <c r="AX428" s="13" t="s">
        <v>76</v>
      </c>
      <c r="AY428" s="167" t="s">
        <v>345</v>
      </c>
    </row>
    <row r="429" spans="2:65" s="13" customFormat="1">
      <c r="B429" s="166"/>
      <c r="D429" s="160" t="s">
        <v>353</v>
      </c>
      <c r="E429" s="167" t="s">
        <v>1</v>
      </c>
      <c r="F429" s="168" t="s">
        <v>771</v>
      </c>
      <c r="H429" s="169">
        <v>5.8380000000000001</v>
      </c>
      <c r="I429" s="170"/>
      <c r="L429" s="166"/>
      <c r="M429" s="171"/>
      <c r="T429" s="172"/>
      <c r="AT429" s="167" t="s">
        <v>353</v>
      </c>
      <c r="AU429" s="167" t="s">
        <v>98</v>
      </c>
      <c r="AV429" s="13" t="s">
        <v>98</v>
      </c>
      <c r="AW429" s="13" t="s">
        <v>30</v>
      </c>
      <c r="AX429" s="13" t="s">
        <v>76</v>
      </c>
      <c r="AY429" s="167" t="s">
        <v>345</v>
      </c>
    </row>
    <row r="430" spans="2:65" s="13" customFormat="1">
      <c r="B430" s="166"/>
      <c r="D430" s="160" t="s">
        <v>353</v>
      </c>
      <c r="E430" s="167" t="s">
        <v>1</v>
      </c>
      <c r="F430" s="168" t="s">
        <v>772</v>
      </c>
      <c r="H430" s="169">
        <v>1.6950000000000001</v>
      </c>
      <c r="I430" s="170"/>
      <c r="L430" s="166"/>
      <c r="M430" s="171"/>
      <c r="T430" s="172"/>
      <c r="AT430" s="167" t="s">
        <v>353</v>
      </c>
      <c r="AU430" s="167" t="s">
        <v>98</v>
      </c>
      <c r="AV430" s="13" t="s">
        <v>98</v>
      </c>
      <c r="AW430" s="13" t="s">
        <v>30</v>
      </c>
      <c r="AX430" s="13" t="s">
        <v>76</v>
      </c>
      <c r="AY430" s="167" t="s">
        <v>345</v>
      </c>
    </row>
    <row r="431" spans="2:65" s="15" customFormat="1">
      <c r="B431" s="180"/>
      <c r="D431" s="160" t="s">
        <v>353</v>
      </c>
      <c r="E431" s="181" t="s">
        <v>1</v>
      </c>
      <c r="F431" s="182" t="s">
        <v>365</v>
      </c>
      <c r="H431" s="183">
        <v>14.211</v>
      </c>
      <c r="I431" s="184"/>
      <c r="L431" s="180"/>
      <c r="M431" s="185"/>
      <c r="T431" s="186"/>
      <c r="AT431" s="181" t="s">
        <v>353</v>
      </c>
      <c r="AU431" s="181" t="s">
        <v>98</v>
      </c>
      <c r="AV431" s="15" t="s">
        <v>351</v>
      </c>
      <c r="AW431" s="15" t="s">
        <v>30</v>
      </c>
      <c r="AX431" s="15" t="s">
        <v>84</v>
      </c>
      <c r="AY431" s="181" t="s">
        <v>345</v>
      </c>
    </row>
    <row r="432" spans="2:65" s="1" customFormat="1" ht="24.2" customHeight="1">
      <c r="B432" s="32"/>
      <c r="C432" s="145" t="s">
        <v>773</v>
      </c>
      <c r="D432" s="145" t="s">
        <v>347</v>
      </c>
      <c r="E432" s="146" t="s">
        <v>774</v>
      </c>
      <c r="F432" s="147" t="s">
        <v>775</v>
      </c>
      <c r="G432" s="148" t="s">
        <v>350</v>
      </c>
      <c r="H432" s="149">
        <v>14.211</v>
      </c>
      <c r="I432" s="150"/>
      <c r="J432" s="149">
        <f>ROUND(I432*H432,3)</f>
        <v>0</v>
      </c>
      <c r="K432" s="151"/>
      <c r="L432" s="32"/>
      <c r="M432" s="152" t="s">
        <v>1</v>
      </c>
      <c r="N432" s="153" t="s">
        <v>42</v>
      </c>
      <c r="P432" s="154">
        <f>O432*H432</f>
        <v>0</v>
      </c>
      <c r="Q432" s="154">
        <v>0</v>
      </c>
      <c r="R432" s="154">
        <f>Q432*H432</f>
        <v>0</v>
      </c>
      <c r="S432" s="154">
        <v>0</v>
      </c>
      <c r="T432" s="155">
        <f>S432*H432</f>
        <v>0</v>
      </c>
      <c r="AR432" s="156" t="s">
        <v>351</v>
      </c>
      <c r="AT432" s="156" t="s">
        <v>347</v>
      </c>
      <c r="AU432" s="156" t="s">
        <v>98</v>
      </c>
      <c r="AY432" s="17" t="s">
        <v>345</v>
      </c>
      <c r="BE432" s="157">
        <f>IF(N432="základná",J432,0)</f>
        <v>0</v>
      </c>
      <c r="BF432" s="157">
        <f>IF(N432="znížená",J432,0)</f>
        <v>0</v>
      </c>
      <c r="BG432" s="157">
        <f>IF(N432="zákl. prenesená",J432,0)</f>
        <v>0</v>
      </c>
      <c r="BH432" s="157">
        <f>IF(N432="zníž. prenesená",J432,0)</f>
        <v>0</v>
      </c>
      <c r="BI432" s="157">
        <f>IF(N432="nulová",J432,0)</f>
        <v>0</v>
      </c>
      <c r="BJ432" s="17" t="s">
        <v>98</v>
      </c>
      <c r="BK432" s="158">
        <f>ROUND(I432*H432,3)</f>
        <v>0</v>
      </c>
      <c r="BL432" s="17" t="s">
        <v>351</v>
      </c>
      <c r="BM432" s="156" t="s">
        <v>776</v>
      </c>
    </row>
    <row r="433" spans="2:65" s="1" customFormat="1" ht="24.2" customHeight="1">
      <c r="B433" s="32"/>
      <c r="C433" s="145" t="s">
        <v>777</v>
      </c>
      <c r="D433" s="145" t="s">
        <v>347</v>
      </c>
      <c r="E433" s="146" t="s">
        <v>778</v>
      </c>
      <c r="F433" s="147" t="s">
        <v>779</v>
      </c>
      <c r="G433" s="148" t="s">
        <v>460</v>
      </c>
      <c r="H433" s="149">
        <v>0.115</v>
      </c>
      <c r="I433" s="150"/>
      <c r="J433" s="149">
        <f>ROUND(I433*H433,3)</f>
        <v>0</v>
      </c>
      <c r="K433" s="151"/>
      <c r="L433" s="32"/>
      <c r="M433" s="152" t="s">
        <v>1</v>
      </c>
      <c r="N433" s="153" t="s">
        <v>42</v>
      </c>
      <c r="P433" s="154">
        <f>O433*H433</f>
        <v>0</v>
      </c>
      <c r="Q433" s="154">
        <v>1.0165999999999999</v>
      </c>
      <c r="R433" s="154">
        <f>Q433*H433</f>
        <v>0.116909</v>
      </c>
      <c r="S433" s="154">
        <v>0</v>
      </c>
      <c r="T433" s="155">
        <f>S433*H433</f>
        <v>0</v>
      </c>
      <c r="AR433" s="156" t="s">
        <v>351</v>
      </c>
      <c r="AT433" s="156" t="s">
        <v>347</v>
      </c>
      <c r="AU433" s="156" t="s">
        <v>98</v>
      </c>
      <c r="AY433" s="17" t="s">
        <v>345</v>
      </c>
      <c r="BE433" s="157">
        <f>IF(N433="základná",J433,0)</f>
        <v>0</v>
      </c>
      <c r="BF433" s="157">
        <f>IF(N433="znížená",J433,0)</f>
        <v>0</v>
      </c>
      <c r="BG433" s="157">
        <f>IF(N433="zákl. prenesená",J433,0)</f>
        <v>0</v>
      </c>
      <c r="BH433" s="157">
        <f>IF(N433="zníž. prenesená",J433,0)</f>
        <v>0</v>
      </c>
      <c r="BI433" s="157">
        <f>IF(N433="nulová",J433,0)</f>
        <v>0</v>
      </c>
      <c r="BJ433" s="17" t="s">
        <v>98</v>
      </c>
      <c r="BK433" s="158">
        <f>ROUND(I433*H433,3)</f>
        <v>0</v>
      </c>
      <c r="BL433" s="17" t="s">
        <v>351</v>
      </c>
      <c r="BM433" s="156" t="s">
        <v>780</v>
      </c>
    </row>
    <row r="434" spans="2:65" s="13" customFormat="1">
      <c r="B434" s="166"/>
      <c r="D434" s="160" t="s">
        <v>353</v>
      </c>
      <c r="E434" s="167" t="s">
        <v>1</v>
      </c>
      <c r="F434" s="168" t="s">
        <v>781</v>
      </c>
      <c r="H434" s="169">
        <v>0.115</v>
      </c>
      <c r="I434" s="170"/>
      <c r="L434" s="166"/>
      <c r="M434" s="171"/>
      <c r="T434" s="172"/>
      <c r="AT434" s="167" t="s">
        <v>353</v>
      </c>
      <c r="AU434" s="167" t="s">
        <v>98</v>
      </c>
      <c r="AV434" s="13" t="s">
        <v>98</v>
      </c>
      <c r="AW434" s="13" t="s">
        <v>30</v>
      </c>
      <c r="AX434" s="13" t="s">
        <v>84</v>
      </c>
      <c r="AY434" s="167" t="s">
        <v>345</v>
      </c>
    </row>
    <row r="435" spans="2:65" s="1" customFormat="1" ht="24.2" customHeight="1">
      <c r="B435" s="32"/>
      <c r="C435" s="145" t="s">
        <v>782</v>
      </c>
      <c r="D435" s="145" t="s">
        <v>347</v>
      </c>
      <c r="E435" s="146" t="s">
        <v>783</v>
      </c>
      <c r="F435" s="147" t="s">
        <v>784</v>
      </c>
      <c r="G435" s="148" t="s">
        <v>350</v>
      </c>
      <c r="H435" s="149">
        <v>0.75</v>
      </c>
      <c r="I435" s="150"/>
      <c r="J435" s="149">
        <f>ROUND(I435*H435,3)</f>
        <v>0</v>
      </c>
      <c r="K435" s="151"/>
      <c r="L435" s="32"/>
      <c r="M435" s="152" t="s">
        <v>1</v>
      </c>
      <c r="N435" s="153" t="s">
        <v>42</v>
      </c>
      <c r="P435" s="154">
        <f>O435*H435</f>
        <v>0</v>
      </c>
      <c r="Q435" s="154">
        <v>1.4999999999999999E-4</v>
      </c>
      <c r="R435" s="154">
        <f>Q435*H435</f>
        <v>1.125E-4</v>
      </c>
      <c r="S435" s="154">
        <v>0</v>
      </c>
      <c r="T435" s="155">
        <f>S435*H435</f>
        <v>0</v>
      </c>
      <c r="AR435" s="156" t="s">
        <v>351</v>
      </c>
      <c r="AT435" s="156" t="s">
        <v>347</v>
      </c>
      <c r="AU435" s="156" t="s">
        <v>98</v>
      </c>
      <c r="AY435" s="17" t="s">
        <v>345</v>
      </c>
      <c r="BE435" s="157">
        <f>IF(N435="základná",J435,0)</f>
        <v>0</v>
      </c>
      <c r="BF435" s="157">
        <f>IF(N435="znížená",J435,0)</f>
        <v>0</v>
      </c>
      <c r="BG435" s="157">
        <f>IF(N435="zákl. prenesená",J435,0)</f>
        <v>0</v>
      </c>
      <c r="BH435" s="157">
        <f>IF(N435="zníž. prenesená",J435,0)</f>
        <v>0</v>
      </c>
      <c r="BI435" s="157">
        <f>IF(N435="nulová",J435,0)</f>
        <v>0</v>
      </c>
      <c r="BJ435" s="17" t="s">
        <v>98</v>
      </c>
      <c r="BK435" s="158">
        <f>ROUND(I435*H435,3)</f>
        <v>0</v>
      </c>
      <c r="BL435" s="17" t="s">
        <v>351</v>
      </c>
      <c r="BM435" s="156" t="s">
        <v>785</v>
      </c>
    </row>
    <row r="436" spans="2:65" s="13" customFormat="1">
      <c r="B436" s="166"/>
      <c r="D436" s="160" t="s">
        <v>353</v>
      </c>
      <c r="E436" s="167" t="s">
        <v>1</v>
      </c>
      <c r="F436" s="168" t="s">
        <v>786</v>
      </c>
      <c r="H436" s="169">
        <v>0.375</v>
      </c>
      <c r="I436" s="170"/>
      <c r="L436" s="166"/>
      <c r="M436" s="171"/>
      <c r="T436" s="172"/>
      <c r="AT436" s="167" t="s">
        <v>353</v>
      </c>
      <c r="AU436" s="167" t="s">
        <v>98</v>
      </c>
      <c r="AV436" s="13" t="s">
        <v>98</v>
      </c>
      <c r="AW436" s="13" t="s">
        <v>30</v>
      </c>
      <c r="AX436" s="13" t="s">
        <v>76</v>
      </c>
      <c r="AY436" s="167" t="s">
        <v>345</v>
      </c>
    </row>
    <row r="437" spans="2:65" s="13" customFormat="1">
      <c r="B437" s="166"/>
      <c r="D437" s="160" t="s">
        <v>353</v>
      </c>
      <c r="E437" s="167" t="s">
        <v>1</v>
      </c>
      <c r="F437" s="168" t="s">
        <v>787</v>
      </c>
      <c r="H437" s="169">
        <v>0.375</v>
      </c>
      <c r="I437" s="170"/>
      <c r="L437" s="166"/>
      <c r="M437" s="171"/>
      <c r="T437" s="172"/>
      <c r="AT437" s="167" t="s">
        <v>353</v>
      </c>
      <c r="AU437" s="167" t="s">
        <v>98</v>
      </c>
      <c r="AV437" s="13" t="s">
        <v>98</v>
      </c>
      <c r="AW437" s="13" t="s">
        <v>30</v>
      </c>
      <c r="AX437" s="13" t="s">
        <v>76</v>
      </c>
      <c r="AY437" s="167" t="s">
        <v>345</v>
      </c>
    </row>
    <row r="438" spans="2:65" s="15" customFormat="1">
      <c r="B438" s="180"/>
      <c r="D438" s="160" t="s">
        <v>353</v>
      </c>
      <c r="E438" s="181" t="s">
        <v>1</v>
      </c>
      <c r="F438" s="182" t="s">
        <v>365</v>
      </c>
      <c r="H438" s="183">
        <v>0.75</v>
      </c>
      <c r="I438" s="184"/>
      <c r="L438" s="180"/>
      <c r="M438" s="185"/>
      <c r="T438" s="186"/>
      <c r="AT438" s="181" t="s">
        <v>353</v>
      </c>
      <c r="AU438" s="181" t="s">
        <v>98</v>
      </c>
      <c r="AV438" s="15" t="s">
        <v>351</v>
      </c>
      <c r="AW438" s="15" t="s">
        <v>30</v>
      </c>
      <c r="AX438" s="15" t="s">
        <v>84</v>
      </c>
      <c r="AY438" s="181" t="s">
        <v>345</v>
      </c>
    </row>
    <row r="439" spans="2:65" s="1" customFormat="1" ht="37.9" customHeight="1">
      <c r="B439" s="32"/>
      <c r="C439" s="187" t="s">
        <v>788</v>
      </c>
      <c r="D439" s="187" t="s">
        <v>641</v>
      </c>
      <c r="E439" s="188" t="s">
        <v>789</v>
      </c>
      <c r="F439" s="189" t="s">
        <v>790</v>
      </c>
      <c r="G439" s="190" t="s">
        <v>350</v>
      </c>
      <c r="H439" s="191">
        <v>0.39400000000000002</v>
      </c>
      <c r="I439" s="192"/>
      <c r="J439" s="191">
        <f>ROUND(I439*H439,3)</f>
        <v>0</v>
      </c>
      <c r="K439" s="193"/>
      <c r="L439" s="194"/>
      <c r="M439" s="195" t="s">
        <v>1</v>
      </c>
      <c r="N439" s="196" t="s">
        <v>42</v>
      </c>
      <c r="P439" s="154">
        <f>O439*H439</f>
        <v>0</v>
      </c>
      <c r="Q439" s="154">
        <v>4.1000000000000003E-3</v>
      </c>
      <c r="R439" s="154">
        <f>Q439*H439</f>
        <v>1.6154000000000001E-3</v>
      </c>
      <c r="S439" s="154">
        <v>0</v>
      </c>
      <c r="T439" s="155">
        <f>S439*H439</f>
        <v>0</v>
      </c>
      <c r="AR439" s="156" t="s">
        <v>407</v>
      </c>
      <c r="AT439" s="156" t="s">
        <v>641</v>
      </c>
      <c r="AU439" s="156" t="s">
        <v>98</v>
      </c>
      <c r="AY439" s="17" t="s">
        <v>345</v>
      </c>
      <c r="BE439" s="157">
        <f>IF(N439="základná",J439,0)</f>
        <v>0</v>
      </c>
      <c r="BF439" s="157">
        <f>IF(N439="znížená",J439,0)</f>
        <v>0</v>
      </c>
      <c r="BG439" s="157">
        <f>IF(N439="zákl. prenesená",J439,0)</f>
        <v>0</v>
      </c>
      <c r="BH439" s="157">
        <f>IF(N439="zníž. prenesená",J439,0)</f>
        <v>0</v>
      </c>
      <c r="BI439" s="157">
        <f>IF(N439="nulová",J439,0)</f>
        <v>0</v>
      </c>
      <c r="BJ439" s="17" t="s">
        <v>98</v>
      </c>
      <c r="BK439" s="158">
        <f>ROUND(I439*H439,3)</f>
        <v>0</v>
      </c>
      <c r="BL439" s="17" t="s">
        <v>351</v>
      </c>
      <c r="BM439" s="156" t="s">
        <v>791</v>
      </c>
    </row>
    <row r="440" spans="2:65" s="13" customFormat="1">
      <c r="B440" s="166"/>
      <c r="D440" s="160" t="s">
        <v>353</v>
      </c>
      <c r="E440" s="167" t="s">
        <v>1</v>
      </c>
      <c r="F440" s="168" t="s">
        <v>787</v>
      </c>
      <c r="H440" s="169">
        <v>0.375</v>
      </c>
      <c r="I440" s="170"/>
      <c r="L440" s="166"/>
      <c r="M440" s="171"/>
      <c r="T440" s="172"/>
      <c r="AT440" s="167" t="s">
        <v>353</v>
      </c>
      <c r="AU440" s="167" t="s">
        <v>98</v>
      </c>
      <c r="AV440" s="13" t="s">
        <v>98</v>
      </c>
      <c r="AW440" s="13" t="s">
        <v>30</v>
      </c>
      <c r="AX440" s="13" t="s">
        <v>84</v>
      </c>
      <c r="AY440" s="167" t="s">
        <v>345</v>
      </c>
    </row>
    <row r="441" spans="2:65" s="13" customFormat="1">
      <c r="B441" s="166"/>
      <c r="D441" s="160" t="s">
        <v>353</v>
      </c>
      <c r="F441" s="168" t="s">
        <v>792</v>
      </c>
      <c r="H441" s="169">
        <v>0.39400000000000002</v>
      </c>
      <c r="I441" s="170"/>
      <c r="L441" s="166"/>
      <c r="M441" s="171"/>
      <c r="T441" s="172"/>
      <c r="AT441" s="167" t="s">
        <v>353</v>
      </c>
      <c r="AU441" s="167" t="s">
        <v>98</v>
      </c>
      <c r="AV441" s="13" t="s">
        <v>98</v>
      </c>
      <c r="AW441" s="13" t="s">
        <v>4</v>
      </c>
      <c r="AX441" s="13" t="s">
        <v>84</v>
      </c>
      <c r="AY441" s="167" t="s">
        <v>345</v>
      </c>
    </row>
    <row r="442" spans="2:65" s="1" customFormat="1" ht="37.9" customHeight="1">
      <c r="B442" s="32"/>
      <c r="C442" s="187" t="s">
        <v>793</v>
      </c>
      <c r="D442" s="187" t="s">
        <v>641</v>
      </c>
      <c r="E442" s="188" t="s">
        <v>794</v>
      </c>
      <c r="F442" s="189" t="s">
        <v>795</v>
      </c>
      <c r="G442" s="190" t="s">
        <v>350</v>
      </c>
      <c r="H442" s="191">
        <v>0.39400000000000002</v>
      </c>
      <c r="I442" s="192"/>
      <c r="J442" s="191">
        <f>ROUND(I442*H442,3)</f>
        <v>0</v>
      </c>
      <c r="K442" s="193"/>
      <c r="L442" s="194"/>
      <c r="M442" s="195" t="s">
        <v>1</v>
      </c>
      <c r="N442" s="196" t="s">
        <v>42</v>
      </c>
      <c r="P442" s="154">
        <f>O442*H442</f>
        <v>0</v>
      </c>
      <c r="Q442" s="154">
        <v>1.15E-2</v>
      </c>
      <c r="R442" s="154">
        <f>Q442*H442</f>
        <v>4.5310000000000003E-3</v>
      </c>
      <c r="S442" s="154">
        <v>0</v>
      </c>
      <c r="T442" s="155">
        <f>S442*H442</f>
        <v>0</v>
      </c>
      <c r="AR442" s="156" t="s">
        <v>407</v>
      </c>
      <c r="AT442" s="156" t="s">
        <v>641</v>
      </c>
      <c r="AU442" s="156" t="s">
        <v>98</v>
      </c>
      <c r="AY442" s="17" t="s">
        <v>345</v>
      </c>
      <c r="BE442" s="157">
        <f>IF(N442="základná",J442,0)</f>
        <v>0</v>
      </c>
      <c r="BF442" s="157">
        <f>IF(N442="znížená",J442,0)</f>
        <v>0</v>
      </c>
      <c r="BG442" s="157">
        <f>IF(N442="zákl. prenesená",J442,0)</f>
        <v>0</v>
      </c>
      <c r="BH442" s="157">
        <f>IF(N442="zníž. prenesená",J442,0)</f>
        <v>0</v>
      </c>
      <c r="BI442" s="157">
        <f>IF(N442="nulová",J442,0)</f>
        <v>0</v>
      </c>
      <c r="BJ442" s="17" t="s">
        <v>98</v>
      </c>
      <c r="BK442" s="158">
        <f>ROUND(I442*H442,3)</f>
        <v>0</v>
      </c>
      <c r="BL442" s="17" t="s">
        <v>351</v>
      </c>
      <c r="BM442" s="156" t="s">
        <v>796</v>
      </c>
    </row>
    <row r="443" spans="2:65" s="13" customFormat="1">
      <c r="B443" s="166"/>
      <c r="D443" s="160" t="s">
        <v>353</v>
      </c>
      <c r="E443" s="167" t="s">
        <v>1</v>
      </c>
      <c r="F443" s="168" t="s">
        <v>786</v>
      </c>
      <c r="H443" s="169">
        <v>0.375</v>
      </c>
      <c r="I443" s="170"/>
      <c r="L443" s="166"/>
      <c r="M443" s="171"/>
      <c r="T443" s="172"/>
      <c r="AT443" s="167" t="s">
        <v>353</v>
      </c>
      <c r="AU443" s="167" t="s">
        <v>98</v>
      </c>
      <c r="AV443" s="13" t="s">
        <v>98</v>
      </c>
      <c r="AW443" s="13" t="s">
        <v>30</v>
      </c>
      <c r="AX443" s="13" t="s">
        <v>84</v>
      </c>
      <c r="AY443" s="167" t="s">
        <v>345</v>
      </c>
    </row>
    <row r="444" spans="2:65" s="13" customFormat="1">
      <c r="B444" s="166"/>
      <c r="D444" s="160" t="s">
        <v>353</v>
      </c>
      <c r="F444" s="168" t="s">
        <v>792</v>
      </c>
      <c r="H444" s="169">
        <v>0.39400000000000002</v>
      </c>
      <c r="I444" s="170"/>
      <c r="L444" s="166"/>
      <c r="M444" s="171"/>
      <c r="T444" s="172"/>
      <c r="AT444" s="167" t="s">
        <v>353</v>
      </c>
      <c r="AU444" s="167" t="s">
        <v>98</v>
      </c>
      <c r="AV444" s="13" t="s">
        <v>98</v>
      </c>
      <c r="AW444" s="13" t="s">
        <v>4</v>
      </c>
      <c r="AX444" s="13" t="s">
        <v>84</v>
      </c>
      <c r="AY444" s="167" t="s">
        <v>345</v>
      </c>
    </row>
    <row r="445" spans="2:65" s="1" customFormat="1" ht="21.75" customHeight="1">
      <c r="B445" s="32"/>
      <c r="C445" s="145" t="s">
        <v>797</v>
      </c>
      <c r="D445" s="145" t="s">
        <v>347</v>
      </c>
      <c r="E445" s="146" t="s">
        <v>798</v>
      </c>
      <c r="F445" s="147" t="s">
        <v>799</v>
      </c>
      <c r="G445" s="148" t="s">
        <v>350</v>
      </c>
      <c r="H445" s="149">
        <v>10.26</v>
      </c>
      <c r="I445" s="150"/>
      <c r="J445" s="149">
        <f>ROUND(I445*H445,3)</f>
        <v>0</v>
      </c>
      <c r="K445" s="151"/>
      <c r="L445" s="32"/>
      <c r="M445" s="152" t="s">
        <v>1</v>
      </c>
      <c r="N445" s="153" t="s">
        <v>42</v>
      </c>
      <c r="P445" s="154">
        <f>O445*H445</f>
        <v>0</v>
      </c>
      <c r="Q445" s="154">
        <v>0.21251999999999999</v>
      </c>
      <c r="R445" s="154">
        <f>Q445*H445</f>
        <v>2.1804551999999999</v>
      </c>
      <c r="S445" s="154">
        <v>0</v>
      </c>
      <c r="T445" s="155">
        <f>S445*H445</f>
        <v>0</v>
      </c>
      <c r="AR445" s="156" t="s">
        <v>351</v>
      </c>
      <c r="AT445" s="156" t="s">
        <v>347</v>
      </c>
      <c r="AU445" s="156" t="s">
        <v>98</v>
      </c>
      <c r="AY445" s="17" t="s">
        <v>345</v>
      </c>
      <c r="BE445" s="157">
        <f>IF(N445="základná",J445,0)</f>
        <v>0</v>
      </c>
      <c r="BF445" s="157">
        <f>IF(N445="znížená",J445,0)</f>
        <v>0</v>
      </c>
      <c r="BG445" s="157">
        <f>IF(N445="zákl. prenesená",J445,0)</f>
        <v>0</v>
      </c>
      <c r="BH445" s="157">
        <f>IF(N445="zníž. prenesená",J445,0)</f>
        <v>0</v>
      </c>
      <c r="BI445" s="157">
        <f>IF(N445="nulová",J445,0)</f>
        <v>0</v>
      </c>
      <c r="BJ445" s="17" t="s">
        <v>98</v>
      </c>
      <c r="BK445" s="158">
        <f>ROUND(I445*H445,3)</f>
        <v>0</v>
      </c>
      <c r="BL445" s="17" t="s">
        <v>351</v>
      </c>
      <c r="BM445" s="156" t="s">
        <v>800</v>
      </c>
    </row>
    <row r="446" spans="2:65" s="13" customFormat="1">
      <c r="B446" s="166"/>
      <c r="D446" s="160" t="s">
        <v>353</v>
      </c>
      <c r="E446" s="167" t="s">
        <v>1</v>
      </c>
      <c r="F446" s="168" t="s">
        <v>801</v>
      </c>
      <c r="H446" s="169">
        <v>10.26</v>
      </c>
      <c r="I446" s="170"/>
      <c r="L446" s="166"/>
      <c r="M446" s="171"/>
      <c r="T446" s="172"/>
      <c r="AT446" s="167" t="s">
        <v>353</v>
      </c>
      <c r="AU446" s="167" t="s">
        <v>98</v>
      </c>
      <c r="AV446" s="13" t="s">
        <v>98</v>
      </c>
      <c r="AW446" s="13" t="s">
        <v>30</v>
      </c>
      <c r="AX446" s="13" t="s">
        <v>84</v>
      </c>
      <c r="AY446" s="167" t="s">
        <v>345</v>
      </c>
    </row>
    <row r="447" spans="2:65" s="11" customFormat="1" ht="22.9" customHeight="1">
      <c r="B447" s="133"/>
      <c r="D447" s="134" t="s">
        <v>75</v>
      </c>
      <c r="E447" s="143" t="s">
        <v>380</v>
      </c>
      <c r="F447" s="143" t="s">
        <v>802</v>
      </c>
      <c r="I447" s="136"/>
      <c r="J447" s="144">
        <f>BK447</f>
        <v>0</v>
      </c>
      <c r="L447" s="133"/>
      <c r="M447" s="138"/>
      <c r="P447" s="139">
        <f>SUM(P448:P456)</f>
        <v>0</v>
      </c>
      <c r="R447" s="139">
        <f>SUM(R448:R456)</f>
        <v>5.5820350000000003</v>
      </c>
      <c r="T447" s="140">
        <f>SUM(T448:T456)</f>
        <v>0</v>
      </c>
      <c r="AR447" s="134" t="s">
        <v>84</v>
      </c>
      <c r="AT447" s="141" t="s">
        <v>75</v>
      </c>
      <c r="AU447" s="141" t="s">
        <v>84</v>
      </c>
      <c r="AY447" s="134" t="s">
        <v>345</v>
      </c>
      <c r="BK447" s="142">
        <f>SUM(BK448:BK456)</f>
        <v>0</v>
      </c>
    </row>
    <row r="448" spans="2:65" s="1" customFormat="1" ht="37.9" customHeight="1">
      <c r="B448" s="32"/>
      <c r="C448" s="145" t="s">
        <v>803</v>
      </c>
      <c r="D448" s="145" t="s">
        <v>347</v>
      </c>
      <c r="E448" s="146" t="s">
        <v>804</v>
      </c>
      <c r="F448" s="147" t="s">
        <v>805</v>
      </c>
      <c r="G448" s="148" t="s">
        <v>350</v>
      </c>
      <c r="H448" s="149">
        <v>24.797999999999998</v>
      </c>
      <c r="I448" s="150"/>
      <c r="J448" s="149">
        <f>ROUND(I448*H448,3)</f>
        <v>0</v>
      </c>
      <c r="K448" s="151"/>
      <c r="L448" s="32"/>
      <c r="M448" s="152" t="s">
        <v>1</v>
      </c>
      <c r="N448" s="153" t="s">
        <v>42</v>
      </c>
      <c r="P448" s="154">
        <f>O448*H448</f>
        <v>0</v>
      </c>
      <c r="Q448" s="154">
        <v>9.2499999999999999E-2</v>
      </c>
      <c r="R448" s="154">
        <f>Q448*H448</f>
        <v>2.2938149999999999</v>
      </c>
      <c r="S448" s="154">
        <v>0</v>
      </c>
      <c r="T448" s="155">
        <f>S448*H448</f>
        <v>0</v>
      </c>
      <c r="AR448" s="156" t="s">
        <v>351</v>
      </c>
      <c r="AT448" s="156" t="s">
        <v>347</v>
      </c>
      <c r="AU448" s="156" t="s">
        <v>98</v>
      </c>
      <c r="AY448" s="17" t="s">
        <v>345</v>
      </c>
      <c r="BE448" s="157">
        <f>IF(N448="základná",J448,0)</f>
        <v>0</v>
      </c>
      <c r="BF448" s="157">
        <f>IF(N448="znížená",J448,0)</f>
        <v>0</v>
      </c>
      <c r="BG448" s="157">
        <f>IF(N448="zákl. prenesená",J448,0)</f>
        <v>0</v>
      </c>
      <c r="BH448" s="157">
        <f>IF(N448="zníž. prenesená",J448,0)</f>
        <v>0</v>
      </c>
      <c r="BI448" s="157">
        <f>IF(N448="nulová",J448,0)</f>
        <v>0</v>
      </c>
      <c r="BJ448" s="17" t="s">
        <v>98</v>
      </c>
      <c r="BK448" s="158">
        <f>ROUND(I448*H448,3)</f>
        <v>0</v>
      </c>
      <c r="BL448" s="17" t="s">
        <v>351</v>
      </c>
      <c r="BM448" s="156" t="s">
        <v>806</v>
      </c>
    </row>
    <row r="449" spans="2:65" s="12" customFormat="1">
      <c r="B449" s="159"/>
      <c r="D449" s="160" t="s">
        <v>353</v>
      </c>
      <c r="E449" s="161" t="s">
        <v>1</v>
      </c>
      <c r="F449" s="162" t="s">
        <v>807</v>
      </c>
      <c r="H449" s="161" t="s">
        <v>1</v>
      </c>
      <c r="I449" s="163"/>
      <c r="L449" s="159"/>
      <c r="M449" s="164"/>
      <c r="T449" s="165"/>
      <c r="AT449" s="161" t="s">
        <v>353</v>
      </c>
      <c r="AU449" s="161" t="s">
        <v>98</v>
      </c>
      <c r="AV449" s="12" t="s">
        <v>84</v>
      </c>
      <c r="AW449" s="12" t="s">
        <v>30</v>
      </c>
      <c r="AX449" s="12" t="s">
        <v>76</v>
      </c>
      <c r="AY449" s="161" t="s">
        <v>345</v>
      </c>
    </row>
    <row r="450" spans="2:65" s="13" customFormat="1">
      <c r="B450" s="166"/>
      <c r="D450" s="160" t="s">
        <v>353</v>
      </c>
      <c r="E450" s="167" t="s">
        <v>1</v>
      </c>
      <c r="F450" s="168" t="s">
        <v>808</v>
      </c>
      <c r="H450" s="169">
        <v>10.38</v>
      </c>
      <c r="I450" s="170"/>
      <c r="L450" s="166"/>
      <c r="M450" s="171"/>
      <c r="T450" s="172"/>
      <c r="AT450" s="167" t="s">
        <v>353</v>
      </c>
      <c r="AU450" s="167" t="s">
        <v>98</v>
      </c>
      <c r="AV450" s="13" t="s">
        <v>98</v>
      </c>
      <c r="AW450" s="13" t="s">
        <v>30</v>
      </c>
      <c r="AX450" s="13" t="s">
        <v>76</v>
      </c>
      <c r="AY450" s="167" t="s">
        <v>345</v>
      </c>
    </row>
    <row r="451" spans="2:65" s="13" customFormat="1">
      <c r="B451" s="166"/>
      <c r="D451" s="160" t="s">
        <v>353</v>
      </c>
      <c r="E451" s="167" t="s">
        <v>1</v>
      </c>
      <c r="F451" s="168" t="s">
        <v>809</v>
      </c>
      <c r="H451" s="169">
        <v>7.8179999999999996</v>
      </c>
      <c r="I451" s="170"/>
      <c r="L451" s="166"/>
      <c r="M451" s="171"/>
      <c r="T451" s="172"/>
      <c r="AT451" s="167" t="s">
        <v>353</v>
      </c>
      <c r="AU451" s="167" t="s">
        <v>98</v>
      </c>
      <c r="AV451" s="13" t="s">
        <v>98</v>
      </c>
      <c r="AW451" s="13" t="s">
        <v>30</v>
      </c>
      <c r="AX451" s="13" t="s">
        <v>76</v>
      </c>
      <c r="AY451" s="167" t="s">
        <v>345</v>
      </c>
    </row>
    <row r="452" spans="2:65" s="13" customFormat="1">
      <c r="B452" s="166"/>
      <c r="D452" s="160" t="s">
        <v>353</v>
      </c>
      <c r="E452" s="167" t="s">
        <v>1</v>
      </c>
      <c r="F452" s="168" t="s">
        <v>810</v>
      </c>
      <c r="H452" s="169">
        <v>6.6</v>
      </c>
      <c r="I452" s="170"/>
      <c r="L452" s="166"/>
      <c r="M452" s="171"/>
      <c r="T452" s="172"/>
      <c r="AT452" s="167" t="s">
        <v>353</v>
      </c>
      <c r="AU452" s="167" t="s">
        <v>98</v>
      </c>
      <c r="AV452" s="13" t="s">
        <v>98</v>
      </c>
      <c r="AW452" s="13" t="s">
        <v>30</v>
      </c>
      <c r="AX452" s="13" t="s">
        <v>76</v>
      </c>
      <c r="AY452" s="167" t="s">
        <v>345</v>
      </c>
    </row>
    <row r="453" spans="2:65" s="15" customFormat="1">
      <c r="B453" s="180"/>
      <c r="D453" s="160" t="s">
        <v>353</v>
      </c>
      <c r="E453" s="181" t="s">
        <v>262</v>
      </c>
      <c r="F453" s="182" t="s">
        <v>365</v>
      </c>
      <c r="H453" s="183">
        <v>24.797999999999998</v>
      </c>
      <c r="I453" s="184"/>
      <c r="L453" s="180"/>
      <c r="M453" s="185"/>
      <c r="T453" s="186"/>
      <c r="AT453" s="181" t="s">
        <v>353</v>
      </c>
      <c r="AU453" s="181" t="s">
        <v>98</v>
      </c>
      <c r="AV453" s="15" t="s">
        <v>351</v>
      </c>
      <c r="AW453" s="15" t="s">
        <v>30</v>
      </c>
      <c r="AX453" s="15" t="s">
        <v>84</v>
      </c>
      <c r="AY453" s="181" t="s">
        <v>345</v>
      </c>
    </row>
    <row r="454" spans="2:65" s="1" customFormat="1" ht="24.2" customHeight="1">
      <c r="B454" s="32"/>
      <c r="C454" s="187" t="s">
        <v>811</v>
      </c>
      <c r="D454" s="187" t="s">
        <v>641</v>
      </c>
      <c r="E454" s="188" t="s">
        <v>812</v>
      </c>
      <c r="F454" s="189" t="s">
        <v>813</v>
      </c>
      <c r="G454" s="190" t="s">
        <v>350</v>
      </c>
      <c r="H454" s="191">
        <v>25.294</v>
      </c>
      <c r="I454" s="192"/>
      <c r="J454" s="191">
        <f>ROUND(I454*H454,3)</f>
        <v>0</v>
      </c>
      <c r="K454" s="193"/>
      <c r="L454" s="194"/>
      <c r="M454" s="195" t="s">
        <v>1</v>
      </c>
      <c r="N454" s="196" t="s">
        <v>42</v>
      </c>
      <c r="P454" s="154">
        <f>O454*H454</f>
        <v>0</v>
      </c>
      <c r="Q454" s="154">
        <v>0.13</v>
      </c>
      <c r="R454" s="154">
        <f>Q454*H454</f>
        <v>3.2882200000000004</v>
      </c>
      <c r="S454" s="154">
        <v>0</v>
      </c>
      <c r="T454" s="155">
        <f>S454*H454</f>
        <v>0</v>
      </c>
      <c r="AR454" s="156" t="s">
        <v>407</v>
      </c>
      <c r="AT454" s="156" t="s">
        <v>641</v>
      </c>
      <c r="AU454" s="156" t="s">
        <v>98</v>
      </c>
      <c r="AY454" s="17" t="s">
        <v>345</v>
      </c>
      <c r="BE454" s="157">
        <f>IF(N454="základná",J454,0)</f>
        <v>0</v>
      </c>
      <c r="BF454" s="157">
        <f>IF(N454="znížená",J454,0)</f>
        <v>0</v>
      </c>
      <c r="BG454" s="157">
        <f>IF(N454="zákl. prenesená",J454,0)</f>
        <v>0</v>
      </c>
      <c r="BH454" s="157">
        <f>IF(N454="zníž. prenesená",J454,0)</f>
        <v>0</v>
      </c>
      <c r="BI454" s="157">
        <f>IF(N454="nulová",J454,0)</f>
        <v>0</v>
      </c>
      <c r="BJ454" s="17" t="s">
        <v>98</v>
      </c>
      <c r="BK454" s="158">
        <f>ROUND(I454*H454,3)</f>
        <v>0</v>
      </c>
      <c r="BL454" s="17" t="s">
        <v>351</v>
      </c>
      <c r="BM454" s="156" t="s">
        <v>814</v>
      </c>
    </row>
    <row r="455" spans="2:65" s="13" customFormat="1">
      <c r="B455" s="166"/>
      <c r="D455" s="160" t="s">
        <v>353</v>
      </c>
      <c r="E455" s="167" t="s">
        <v>1</v>
      </c>
      <c r="F455" s="168" t="s">
        <v>262</v>
      </c>
      <c r="H455" s="169">
        <v>24.797999999999998</v>
      </c>
      <c r="I455" s="170"/>
      <c r="L455" s="166"/>
      <c r="M455" s="171"/>
      <c r="T455" s="172"/>
      <c r="AT455" s="167" t="s">
        <v>353</v>
      </c>
      <c r="AU455" s="167" t="s">
        <v>98</v>
      </c>
      <c r="AV455" s="13" t="s">
        <v>98</v>
      </c>
      <c r="AW455" s="13" t="s">
        <v>30</v>
      </c>
      <c r="AX455" s="13" t="s">
        <v>84</v>
      </c>
      <c r="AY455" s="167" t="s">
        <v>345</v>
      </c>
    </row>
    <row r="456" spans="2:65" s="13" customFormat="1">
      <c r="B456" s="166"/>
      <c r="D456" s="160" t="s">
        <v>353</v>
      </c>
      <c r="F456" s="168" t="s">
        <v>815</v>
      </c>
      <c r="H456" s="169">
        <v>25.294</v>
      </c>
      <c r="I456" s="170"/>
      <c r="L456" s="166"/>
      <c r="M456" s="171"/>
      <c r="T456" s="172"/>
      <c r="AT456" s="167" t="s">
        <v>353</v>
      </c>
      <c r="AU456" s="167" t="s">
        <v>98</v>
      </c>
      <c r="AV456" s="13" t="s">
        <v>98</v>
      </c>
      <c r="AW456" s="13" t="s">
        <v>4</v>
      </c>
      <c r="AX456" s="13" t="s">
        <v>84</v>
      </c>
      <c r="AY456" s="167" t="s">
        <v>345</v>
      </c>
    </row>
    <row r="457" spans="2:65" s="11" customFormat="1" ht="22.9" customHeight="1">
      <c r="B457" s="133"/>
      <c r="D457" s="134" t="s">
        <v>75</v>
      </c>
      <c r="E457" s="143" t="s">
        <v>388</v>
      </c>
      <c r="F457" s="143" t="s">
        <v>816</v>
      </c>
      <c r="I457" s="136"/>
      <c r="J457" s="144">
        <f>BK457</f>
        <v>0</v>
      </c>
      <c r="L457" s="133"/>
      <c r="M457" s="138"/>
      <c r="P457" s="139">
        <f>SUM(P458:P897)</f>
        <v>0</v>
      </c>
      <c r="R457" s="139">
        <f>SUM(R458:R897)</f>
        <v>128.49903788</v>
      </c>
      <c r="T457" s="140">
        <f>SUM(T458:T897)</f>
        <v>0</v>
      </c>
      <c r="AR457" s="134" t="s">
        <v>84</v>
      </c>
      <c r="AT457" s="141" t="s">
        <v>75</v>
      </c>
      <c r="AU457" s="141" t="s">
        <v>84</v>
      </c>
      <c r="AY457" s="134" t="s">
        <v>345</v>
      </c>
      <c r="BK457" s="142">
        <f>SUM(BK458:BK897)</f>
        <v>0</v>
      </c>
    </row>
    <row r="458" spans="2:65" s="1" customFormat="1" ht="37.9" customHeight="1">
      <c r="B458" s="32"/>
      <c r="C458" s="145" t="s">
        <v>817</v>
      </c>
      <c r="D458" s="145" t="s">
        <v>347</v>
      </c>
      <c r="E458" s="146" t="s">
        <v>818</v>
      </c>
      <c r="F458" s="147" t="s">
        <v>819</v>
      </c>
      <c r="G458" s="148" t="s">
        <v>350</v>
      </c>
      <c r="H458" s="149">
        <v>526.4</v>
      </c>
      <c r="I458" s="150"/>
      <c r="J458" s="149">
        <f>ROUND(I458*H458,3)</f>
        <v>0</v>
      </c>
      <c r="K458" s="151"/>
      <c r="L458" s="32"/>
      <c r="M458" s="152" t="s">
        <v>1</v>
      </c>
      <c r="N458" s="153" t="s">
        <v>42</v>
      </c>
      <c r="P458" s="154">
        <f>O458*H458</f>
        <v>0</v>
      </c>
      <c r="Q458" s="154">
        <v>1.261E-2</v>
      </c>
      <c r="R458" s="154">
        <f>Q458*H458</f>
        <v>6.6379039999999998</v>
      </c>
      <c r="S458" s="154">
        <v>0</v>
      </c>
      <c r="T458" s="155">
        <f>S458*H458</f>
        <v>0</v>
      </c>
      <c r="AR458" s="156" t="s">
        <v>351</v>
      </c>
      <c r="AT458" s="156" t="s">
        <v>347</v>
      </c>
      <c r="AU458" s="156" t="s">
        <v>98</v>
      </c>
      <c r="AY458" s="17" t="s">
        <v>345</v>
      </c>
      <c r="BE458" s="157">
        <f>IF(N458="základná",J458,0)</f>
        <v>0</v>
      </c>
      <c r="BF458" s="157">
        <f>IF(N458="znížená",J458,0)</f>
        <v>0</v>
      </c>
      <c r="BG458" s="157">
        <f>IF(N458="zákl. prenesená",J458,0)</f>
        <v>0</v>
      </c>
      <c r="BH458" s="157">
        <f>IF(N458="zníž. prenesená",J458,0)</f>
        <v>0</v>
      </c>
      <c r="BI458" s="157">
        <f>IF(N458="nulová",J458,0)</f>
        <v>0</v>
      </c>
      <c r="BJ458" s="17" t="s">
        <v>98</v>
      </c>
      <c r="BK458" s="158">
        <f>ROUND(I458*H458,3)</f>
        <v>0</v>
      </c>
      <c r="BL458" s="17" t="s">
        <v>351</v>
      </c>
      <c r="BM458" s="156" t="s">
        <v>820</v>
      </c>
    </row>
    <row r="459" spans="2:65" s="13" customFormat="1">
      <c r="B459" s="166"/>
      <c r="D459" s="160" t="s">
        <v>353</v>
      </c>
      <c r="E459" s="167" t="s">
        <v>1</v>
      </c>
      <c r="F459" s="168" t="s">
        <v>220</v>
      </c>
      <c r="H459" s="169">
        <v>526.4</v>
      </c>
      <c r="I459" s="170"/>
      <c r="L459" s="166"/>
      <c r="M459" s="171"/>
      <c r="T459" s="172"/>
      <c r="AT459" s="167" t="s">
        <v>353</v>
      </c>
      <c r="AU459" s="167" t="s">
        <v>98</v>
      </c>
      <c r="AV459" s="13" t="s">
        <v>98</v>
      </c>
      <c r="AW459" s="13" t="s">
        <v>30</v>
      </c>
      <c r="AX459" s="13" t="s">
        <v>84</v>
      </c>
      <c r="AY459" s="167" t="s">
        <v>345</v>
      </c>
    </row>
    <row r="460" spans="2:65" s="1" customFormat="1" ht="33" customHeight="1">
      <c r="B460" s="32"/>
      <c r="C460" s="145" t="s">
        <v>821</v>
      </c>
      <c r="D460" s="145" t="s">
        <v>347</v>
      </c>
      <c r="E460" s="146" t="s">
        <v>822</v>
      </c>
      <c r="F460" s="147" t="s">
        <v>823</v>
      </c>
      <c r="G460" s="148" t="s">
        <v>350</v>
      </c>
      <c r="H460" s="149">
        <v>83.2</v>
      </c>
      <c r="I460" s="150"/>
      <c r="J460" s="149">
        <f>ROUND(I460*H460,3)</f>
        <v>0</v>
      </c>
      <c r="K460" s="151"/>
      <c r="L460" s="32"/>
      <c r="M460" s="152" t="s">
        <v>1</v>
      </c>
      <c r="N460" s="153" t="s">
        <v>42</v>
      </c>
      <c r="P460" s="154">
        <f>O460*H460</f>
        <v>0</v>
      </c>
      <c r="Q460" s="154">
        <v>1.2489999999999999E-2</v>
      </c>
      <c r="R460" s="154">
        <f>Q460*H460</f>
        <v>1.0391680000000001</v>
      </c>
      <c r="S460" s="154">
        <v>0</v>
      </c>
      <c r="T460" s="155">
        <f>S460*H460</f>
        <v>0</v>
      </c>
      <c r="AR460" s="156" t="s">
        <v>351</v>
      </c>
      <c r="AT460" s="156" t="s">
        <v>347</v>
      </c>
      <c r="AU460" s="156" t="s">
        <v>98</v>
      </c>
      <c r="AY460" s="17" t="s">
        <v>345</v>
      </c>
      <c r="BE460" s="157">
        <f>IF(N460="základná",J460,0)</f>
        <v>0</v>
      </c>
      <c r="BF460" s="157">
        <f>IF(N460="znížená",J460,0)</f>
        <v>0</v>
      </c>
      <c r="BG460" s="157">
        <f>IF(N460="zákl. prenesená",J460,0)</f>
        <v>0</v>
      </c>
      <c r="BH460" s="157">
        <f>IF(N460="zníž. prenesená",J460,0)</f>
        <v>0</v>
      </c>
      <c r="BI460" s="157">
        <f>IF(N460="nulová",J460,0)</f>
        <v>0</v>
      </c>
      <c r="BJ460" s="17" t="s">
        <v>98</v>
      </c>
      <c r="BK460" s="158">
        <f>ROUND(I460*H460,3)</f>
        <v>0</v>
      </c>
      <c r="BL460" s="17" t="s">
        <v>351</v>
      </c>
      <c r="BM460" s="156" t="s">
        <v>824</v>
      </c>
    </row>
    <row r="461" spans="2:65" s="13" customFormat="1">
      <c r="B461" s="166"/>
      <c r="D461" s="160" t="s">
        <v>353</v>
      </c>
      <c r="E461" s="167" t="s">
        <v>1</v>
      </c>
      <c r="F461" s="168" t="s">
        <v>165</v>
      </c>
      <c r="H461" s="169">
        <v>83.2</v>
      </c>
      <c r="I461" s="170"/>
      <c r="L461" s="166"/>
      <c r="M461" s="171"/>
      <c r="T461" s="172"/>
      <c r="AT461" s="167" t="s">
        <v>353</v>
      </c>
      <c r="AU461" s="167" t="s">
        <v>98</v>
      </c>
      <c r="AV461" s="13" t="s">
        <v>98</v>
      </c>
      <c r="AW461" s="13" t="s">
        <v>30</v>
      </c>
      <c r="AX461" s="13" t="s">
        <v>84</v>
      </c>
      <c r="AY461" s="167" t="s">
        <v>345</v>
      </c>
    </row>
    <row r="462" spans="2:65" s="1" customFormat="1" ht="24.2" customHeight="1">
      <c r="B462" s="32"/>
      <c r="C462" s="145" t="s">
        <v>825</v>
      </c>
      <c r="D462" s="145" t="s">
        <v>347</v>
      </c>
      <c r="E462" s="146" t="s">
        <v>826</v>
      </c>
      <c r="F462" s="147" t="s">
        <v>827</v>
      </c>
      <c r="G462" s="148" t="s">
        <v>350</v>
      </c>
      <c r="H462" s="149">
        <v>612.99</v>
      </c>
      <c r="I462" s="150"/>
      <c r="J462" s="149">
        <f>ROUND(I462*H462,3)</f>
        <v>0</v>
      </c>
      <c r="K462" s="151"/>
      <c r="L462" s="32"/>
      <c r="M462" s="152" t="s">
        <v>1</v>
      </c>
      <c r="N462" s="153" t="s">
        <v>42</v>
      </c>
      <c r="P462" s="154">
        <f>O462*H462</f>
        <v>0</v>
      </c>
      <c r="Q462" s="154">
        <v>2.3000000000000001E-4</v>
      </c>
      <c r="R462" s="154">
        <f>Q462*H462</f>
        <v>0.14098769999999999</v>
      </c>
      <c r="S462" s="154">
        <v>0</v>
      </c>
      <c r="T462" s="155">
        <f>S462*H462</f>
        <v>0</v>
      </c>
      <c r="AR462" s="156" t="s">
        <v>351</v>
      </c>
      <c r="AT462" s="156" t="s">
        <v>347</v>
      </c>
      <c r="AU462" s="156" t="s">
        <v>98</v>
      </c>
      <c r="AY462" s="17" t="s">
        <v>345</v>
      </c>
      <c r="BE462" s="157">
        <f>IF(N462="základná",J462,0)</f>
        <v>0</v>
      </c>
      <c r="BF462" s="157">
        <f>IF(N462="znížená",J462,0)</f>
        <v>0</v>
      </c>
      <c r="BG462" s="157">
        <f>IF(N462="zákl. prenesená",J462,0)</f>
        <v>0</v>
      </c>
      <c r="BH462" s="157">
        <f>IF(N462="zníž. prenesená",J462,0)</f>
        <v>0</v>
      </c>
      <c r="BI462" s="157">
        <f>IF(N462="nulová",J462,0)</f>
        <v>0</v>
      </c>
      <c r="BJ462" s="17" t="s">
        <v>98</v>
      </c>
      <c r="BK462" s="158">
        <f>ROUND(I462*H462,3)</f>
        <v>0</v>
      </c>
      <c r="BL462" s="17" t="s">
        <v>351</v>
      </c>
      <c r="BM462" s="156" t="s">
        <v>828</v>
      </c>
    </row>
    <row r="463" spans="2:65" s="13" customFormat="1">
      <c r="B463" s="166"/>
      <c r="D463" s="160" t="s">
        <v>353</v>
      </c>
      <c r="E463" s="167" t="s">
        <v>1</v>
      </c>
      <c r="F463" s="168" t="s">
        <v>220</v>
      </c>
      <c r="H463" s="169">
        <v>526.4</v>
      </c>
      <c r="I463" s="170"/>
      <c r="L463" s="166"/>
      <c r="M463" s="171"/>
      <c r="T463" s="172"/>
      <c r="AT463" s="167" t="s">
        <v>353</v>
      </c>
      <c r="AU463" s="167" t="s">
        <v>98</v>
      </c>
      <c r="AV463" s="13" t="s">
        <v>98</v>
      </c>
      <c r="AW463" s="13" t="s">
        <v>30</v>
      </c>
      <c r="AX463" s="13" t="s">
        <v>76</v>
      </c>
      <c r="AY463" s="167" t="s">
        <v>345</v>
      </c>
    </row>
    <row r="464" spans="2:65" s="13" customFormat="1">
      <c r="B464" s="166"/>
      <c r="D464" s="160" t="s">
        <v>353</v>
      </c>
      <c r="E464" s="167" t="s">
        <v>1</v>
      </c>
      <c r="F464" s="168" t="s">
        <v>829</v>
      </c>
      <c r="H464" s="169">
        <v>86.59</v>
      </c>
      <c r="I464" s="170"/>
      <c r="L464" s="166"/>
      <c r="M464" s="171"/>
      <c r="T464" s="172"/>
      <c r="AT464" s="167" t="s">
        <v>353</v>
      </c>
      <c r="AU464" s="167" t="s">
        <v>98</v>
      </c>
      <c r="AV464" s="13" t="s">
        <v>98</v>
      </c>
      <c r="AW464" s="13" t="s">
        <v>30</v>
      </c>
      <c r="AX464" s="13" t="s">
        <v>76</v>
      </c>
      <c r="AY464" s="167" t="s">
        <v>345</v>
      </c>
    </row>
    <row r="465" spans="2:65" s="15" customFormat="1">
      <c r="B465" s="180"/>
      <c r="D465" s="160" t="s">
        <v>353</v>
      </c>
      <c r="E465" s="181" t="s">
        <v>1</v>
      </c>
      <c r="F465" s="182" t="s">
        <v>365</v>
      </c>
      <c r="H465" s="183">
        <v>612.99</v>
      </c>
      <c r="I465" s="184"/>
      <c r="L465" s="180"/>
      <c r="M465" s="185"/>
      <c r="T465" s="186"/>
      <c r="AT465" s="181" t="s">
        <v>353</v>
      </c>
      <c r="AU465" s="181" t="s">
        <v>98</v>
      </c>
      <c r="AV465" s="15" t="s">
        <v>351</v>
      </c>
      <c r="AW465" s="15" t="s">
        <v>30</v>
      </c>
      <c r="AX465" s="15" t="s">
        <v>84</v>
      </c>
      <c r="AY465" s="181" t="s">
        <v>345</v>
      </c>
    </row>
    <row r="466" spans="2:65" s="1" customFormat="1" ht="37.9" customHeight="1">
      <c r="B466" s="32"/>
      <c r="C466" s="145" t="s">
        <v>830</v>
      </c>
      <c r="D466" s="145" t="s">
        <v>347</v>
      </c>
      <c r="E466" s="146" t="s">
        <v>831</v>
      </c>
      <c r="F466" s="147" t="s">
        <v>832</v>
      </c>
      <c r="G466" s="148" t="s">
        <v>350</v>
      </c>
      <c r="H466" s="149">
        <v>526.4</v>
      </c>
      <c r="I466" s="150"/>
      <c r="J466" s="149">
        <f>ROUND(I466*H466,3)</f>
        <v>0</v>
      </c>
      <c r="K466" s="151"/>
      <c r="L466" s="32"/>
      <c r="M466" s="152" t="s">
        <v>1</v>
      </c>
      <c r="N466" s="153" t="s">
        <v>42</v>
      </c>
      <c r="P466" s="154">
        <f>O466*H466</f>
        <v>0</v>
      </c>
      <c r="Q466" s="154">
        <v>2.7499999999999998E-3</v>
      </c>
      <c r="R466" s="154">
        <f>Q466*H466</f>
        <v>1.4475999999999998</v>
      </c>
      <c r="S466" s="154">
        <v>0</v>
      </c>
      <c r="T466" s="155">
        <f>S466*H466</f>
        <v>0</v>
      </c>
      <c r="AR466" s="156" t="s">
        <v>351</v>
      </c>
      <c r="AT466" s="156" t="s">
        <v>347</v>
      </c>
      <c r="AU466" s="156" t="s">
        <v>98</v>
      </c>
      <c r="AY466" s="17" t="s">
        <v>345</v>
      </c>
      <c r="BE466" s="157">
        <f>IF(N466="základná",J466,0)</f>
        <v>0</v>
      </c>
      <c r="BF466" s="157">
        <f>IF(N466="znížená",J466,0)</f>
        <v>0</v>
      </c>
      <c r="BG466" s="157">
        <f>IF(N466="zákl. prenesená",J466,0)</f>
        <v>0</v>
      </c>
      <c r="BH466" s="157">
        <f>IF(N466="zníž. prenesená",J466,0)</f>
        <v>0</v>
      </c>
      <c r="BI466" s="157">
        <f>IF(N466="nulová",J466,0)</f>
        <v>0</v>
      </c>
      <c r="BJ466" s="17" t="s">
        <v>98</v>
      </c>
      <c r="BK466" s="158">
        <f>ROUND(I466*H466,3)</f>
        <v>0</v>
      </c>
      <c r="BL466" s="17" t="s">
        <v>351</v>
      </c>
      <c r="BM466" s="156" t="s">
        <v>833</v>
      </c>
    </row>
    <row r="467" spans="2:65" s="13" customFormat="1">
      <c r="B467" s="166"/>
      <c r="D467" s="160" t="s">
        <v>353</v>
      </c>
      <c r="E467" s="167" t="s">
        <v>1</v>
      </c>
      <c r="F467" s="168" t="s">
        <v>220</v>
      </c>
      <c r="H467" s="169">
        <v>526.4</v>
      </c>
      <c r="I467" s="170"/>
      <c r="L467" s="166"/>
      <c r="M467" s="171"/>
      <c r="T467" s="172"/>
      <c r="AT467" s="167" t="s">
        <v>353</v>
      </c>
      <c r="AU467" s="167" t="s">
        <v>98</v>
      </c>
      <c r="AV467" s="13" t="s">
        <v>98</v>
      </c>
      <c r="AW467" s="13" t="s">
        <v>30</v>
      </c>
      <c r="AX467" s="13" t="s">
        <v>84</v>
      </c>
      <c r="AY467" s="167" t="s">
        <v>345</v>
      </c>
    </row>
    <row r="468" spans="2:65" s="1" customFormat="1" ht="24.2" customHeight="1">
      <c r="B468" s="32"/>
      <c r="C468" s="145" t="s">
        <v>834</v>
      </c>
      <c r="D468" s="145" t="s">
        <v>347</v>
      </c>
      <c r="E468" s="146" t="s">
        <v>835</v>
      </c>
      <c r="F468" s="147" t="s">
        <v>836</v>
      </c>
      <c r="G468" s="148" t="s">
        <v>350</v>
      </c>
      <c r="H468" s="149">
        <v>86.59</v>
      </c>
      <c r="I468" s="150"/>
      <c r="J468" s="149">
        <f>ROUND(I468*H468,3)</f>
        <v>0</v>
      </c>
      <c r="K468" s="151"/>
      <c r="L468" s="32"/>
      <c r="M468" s="152" t="s">
        <v>1</v>
      </c>
      <c r="N468" s="153" t="s">
        <v>42</v>
      </c>
      <c r="P468" s="154">
        <f>O468*H468</f>
        <v>0</v>
      </c>
      <c r="Q468" s="154">
        <v>2.49E-3</v>
      </c>
      <c r="R468" s="154">
        <f>Q468*H468</f>
        <v>0.2156091</v>
      </c>
      <c r="S468" s="154">
        <v>0</v>
      </c>
      <c r="T468" s="155">
        <f>S468*H468</f>
        <v>0</v>
      </c>
      <c r="AR468" s="156" t="s">
        <v>351</v>
      </c>
      <c r="AT468" s="156" t="s">
        <v>347</v>
      </c>
      <c r="AU468" s="156" t="s">
        <v>98</v>
      </c>
      <c r="AY468" s="17" t="s">
        <v>345</v>
      </c>
      <c r="BE468" s="157">
        <f>IF(N468="základná",J468,0)</f>
        <v>0</v>
      </c>
      <c r="BF468" s="157">
        <f>IF(N468="znížená",J468,0)</f>
        <v>0</v>
      </c>
      <c r="BG468" s="157">
        <f>IF(N468="zákl. prenesená",J468,0)</f>
        <v>0</v>
      </c>
      <c r="BH468" s="157">
        <f>IF(N468="zníž. prenesená",J468,0)</f>
        <v>0</v>
      </c>
      <c r="BI468" s="157">
        <f>IF(N468="nulová",J468,0)</f>
        <v>0</v>
      </c>
      <c r="BJ468" s="17" t="s">
        <v>98</v>
      </c>
      <c r="BK468" s="158">
        <f>ROUND(I468*H468,3)</f>
        <v>0</v>
      </c>
      <c r="BL468" s="17" t="s">
        <v>351</v>
      </c>
      <c r="BM468" s="156" t="s">
        <v>837</v>
      </c>
    </row>
    <row r="469" spans="2:65" s="13" customFormat="1">
      <c r="B469" s="166"/>
      <c r="D469" s="160" t="s">
        <v>353</v>
      </c>
      <c r="E469" s="167" t="s">
        <v>1</v>
      </c>
      <c r="F469" s="168" t="s">
        <v>829</v>
      </c>
      <c r="H469" s="169">
        <v>86.59</v>
      </c>
      <c r="I469" s="170"/>
      <c r="L469" s="166"/>
      <c r="M469" s="171"/>
      <c r="T469" s="172"/>
      <c r="AT469" s="167" t="s">
        <v>353</v>
      </c>
      <c r="AU469" s="167" t="s">
        <v>98</v>
      </c>
      <c r="AV469" s="13" t="s">
        <v>98</v>
      </c>
      <c r="AW469" s="13" t="s">
        <v>30</v>
      </c>
      <c r="AX469" s="13" t="s">
        <v>84</v>
      </c>
      <c r="AY469" s="167" t="s">
        <v>345</v>
      </c>
    </row>
    <row r="470" spans="2:65" s="1" customFormat="1" ht="33" customHeight="1">
      <c r="B470" s="32"/>
      <c r="C470" s="145" t="s">
        <v>838</v>
      </c>
      <c r="D470" s="145" t="s">
        <v>347</v>
      </c>
      <c r="E470" s="146" t="s">
        <v>839</v>
      </c>
      <c r="F470" s="147" t="s">
        <v>840</v>
      </c>
      <c r="G470" s="148" t="s">
        <v>350</v>
      </c>
      <c r="H470" s="149">
        <v>113.79</v>
      </c>
      <c r="I470" s="150"/>
      <c r="J470" s="149">
        <f>ROUND(I470*H470,3)</f>
        <v>0</v>
      </c>
      <c r="K470" s="151"/>
      <c r="L470" s="32"/>
      <c r="M470" s="152" t="s">
        <v>1</v>
      </c>
      <c r="N470" s="153" t="s">
        <v>42</v>
      </c>
      <c r="P470" s="154">
        <f>O470*H470</f>
        <v>0</v>
      </c>
      <c r="Q470" s="154">
        <v>1.899E-2</v>
      </c>
      <c r="R470" s="154">
        <f>Q470*H470</f>
        <v>2.1608721000000002</v>
      </c>
      <c r="S470" s="154">
        <v>0</v>
      </c>
      <c r="T470" s="155">
        <f>S470*H470</f>
        <v>0</v>
      </c>
      <c r="AR470" s="156" t="s">
        <v>351</v>
      </c>
      <c r="AT470" s="156" t="s">
        <v>347</v>
      </c>
      <c r="AU470" s="156" t="s">
        <v>98</v>
      </c>
      <c r="AY470" s="17" t="s">
        <v>345</v>
      </c>
      <c r="BE470" s="157">
        <f>IF(N470="základná",J470,0)</f>
        <v>0</v>
      </c>
      <c r="BF470" s="157">
        <f>IF(N470="znížená",J470,0)</f>
        <v>0</v>
      </c>
      <c r="BG470" s="157">
        <f>IF(N470="zákl. prenesená",J470,0)</f>
        <v>0</v>
      </c>
      <c r="BH470" s="157">
        <f>IF(N470="zníž. prenesená",J470,0)</f>
        <v>0</v>
      </c>
      <c r="BI470" s="157">
        <f>IF(N470="nulová",J470,0)</f>
        <v>0</v>
      </c>
      <c r="BJ470" s="17" t="s">
        <v>98</v>
      </c>
      <c r="BK470" s="158">
        <f>ROUND(I470*H470,3)</f>
        <v>0</v>
      </c>
      <c r="BL470" s="17" t="s">
        <v>351</v>
      </c>
      <c r="BM470" s="156" t="s">
        <v>841</v>
      </c>
    </row>
    <row r="471" spans="2:65" s="13" customFormat="1">
      <c r="B471" s="166"/>
      <c r="D471" s="160" t="s">
        <v>353</v>
      </c>
      <c r="E471" s="167" t="s">
        <v>1</v>
      </c>
      <c r="F471" s="168" t="s">
        <v>224</v>
      </c>
      <c r="H471" s="169">
        <v>113.79</v>
      </c>
      <c r="I471" s="170"/>
      <c r="L471" s="166"/>
      <c r="M471" s="171"/>
      <c r="T471" s="172"/>
      <c r="AT471" s="167" t="s">
        <v>353</v>
      </c>
      <c r="AU471" s="167" t="s">
        <v>98</v>
      </c>
      <c r="AV471" s="13" t="s">
        <v>98</v>
      </c>
      <c r="AW471" s="13" t="s">
        <v>30</v>
      </c>
      <c r="AX471" s="13" t="s">
        <v>84</v>
      </c>
      <c r="AY471" s="167" t="s">
        <v>345</v>
      </c>
    </row>
    <row r="472" spans="2:65" s="1" customFormat="1" ht="24.2" customHeight="1">
      <c r="B472" s="32"/>
      <c r="C472" s="145" t="s">
        <v>842</v>
      </c>
      <c r="D472" s="145" t="s">
        <v>347</v>
      </c>
      <c r="E472" s="146" t="s">
        <v>843</v>
      </c>
      <c r="F472" s="147" t="s">
        <v>844</v>
      </c>
      <c r="G472" s="148" t="s">
        <v>350</v>
      </c>
      <c r="H472" s="149">
        <v>101.986</v>
      </c>
      <c r="I472" s="150"/>
      <c r="J472" s="149">
        <f>ROUND(I472*H472,3)</f>
        <v>0</v>
      </c>
      <c r="K472" s="151"/>
      <c r="L472" s="32"/>
      <c r="M472" s="152" t="s">
        <v>1</v>
      </c>
      <c r="N472" s="153" t="s">
        <v>42</v>
      </c>
      <c r="P472" s="154">
        <f>O472*H472</f>
        <v>0</v>
      </c>
      <c r="Q472" s="154">
        <v>2.3000000000000001E-4</v>
      </c>
      <c r="R472" s="154">
        <f>Q472*H472</f>
        <v>2.345678E-2</v>
      </c>
      <c r="S472" s="154">
        <v>0</v>
      </c>
      <c r="T472" s="155">
        <f>S472*H472</f>
        <v>0</v>
      </c>
      <c r="AR472" s="156" t="s">
        <v>351</v>
      </c>
      <c r="AT472" s="156" t="s">
        <v>347</v>
      </c>
      <c r="AU472" s="156" t="s">
        <v>98</v>
      </c>
      <c r="AY472" s="17" t="s">
        <v>345</v>
      </c>
      <c r="BE472" s="157">
        <f>IF(N472="základná",J472,0)</f>
        <v>0</v>
      </c>
      <c r="BF472" s="157">
        <f>IF(N472="znížená",J472,0)</f>
        <v>0</v>
      </c>
      <c r="BG472" s="157">
        <f>IF(N472="zákl. prenesená",J472,0)</f>
        <v>0</v>
      </c>
      <c r="BH472" s="157">
        <f>IF(N472="zníž. prenesená",J472,0)</f>
        <v>0</v>
      </c>
      <c r="BI472" s="157">
        <f>IF(N472="nulová",J472,0)</f>
        <v>0</v>
      </c>
      <c r="BJ472" s="17" t="s">
        <v>98</v>
      </c>
      <c r="BK472" s="158">
        <f>ROUND(I472*H472,3)</f>
        <v>0</v>
      </c>
      <c r="BL472" s="17" t="s">
        <v>351</v>
      </c>
      <c r="BM472" s="156" t="s">
        <v>845</v>
      </c>
    </row>
    <row r="473" spans="2:65" s="12" customFormat="1">
      <c r="B473" s="159"/>
      <c r="D473" s="160" t="s">
        <v>353</v>
      </c>
      <c r="E473" s="161" t="s">
        <v>1</v>
      </c>
      <c r="F473" s="162" t="s">
        <v>846</v>
      </c>
      <c r="H473" s="161" t="s">
        <v>1</v>
      </c>
      <c r="I473" s="163"/>
      <c r="L473" s="159"/>
      <c r="M473" s="164"/>
      <c r="T473" s="165"/>
      <c r="AT473" s="161" t="s">
        <v>353</v>
      </c>
      <c r="AU473" s="161" t="s">
        <v>98</v>
      </c>
      <c r="AV473" s="12" t="s">
        <v>84</v>
      </c>
      <c r="AW473" s="12" t="s">
        <v>30</v>
      </c>
      <c r="AX473" s="12" t="s">
        <v>76</v>
      </c>
      <c r="AY473" s="161" t="s">
        <v>345</v>
      </c>
    </row>
    <row r="474" spans="2:65" s="13" customFormat="1">
      <c r="B474" s="166"/>
      <c r="D474" s="160" t="s">
        <v>353</v>
      </c>
      <c r="E474" s="167" t="s">
        <v>1</v>
      </c>
      <c r="F474" s="168" t="s">
        <v>847</v>
      </c>
      <c r="H474" s="169">
        <v>1.08</v>
      </c>
      <c r="I474" s="170"/>
      <c r="L474" s="166"/>
      <c r="M474" s="171"/>
      <c r="T474" s="172"/>
      <c r="AT474" s="167" t="s">
        <v>353</v>
      </c>
      <c r="AU474" s="167" t="s">
        <v>98</v>
      </c>
      <c r="AV474" s="13" t="s">
        <v>98</v>
      </c>
      <c r="AW474" s="13" t="s">
        <v>30</v>
      </c>
      <c r="AX474" s="13" t="s">
        <v>76</v>
      </c>
      <c r="AY474" s="167" t="s">
        <v>345</v>
      </c>
    </row>
    <row r="475" spans="2:65" s="13" customFormat="1">
      <c r="B475" s="166"/>
      <c r="D475" s="160" t="s">
        <v>353</v>
      </c>
      <c r="E475" s="167" t="s">
        <v>1</v>
      </c>
      <c r="F475" s="168" t="s">
        <v>848</v>
      </c>
      <c r="H475" s="169">
        <v>0.18</v>
      </c>
      <c r="I475" s="170"/>
      <c r="L475" s="166"/>
      <c r="M475" s="171"/>
      <c r="T475" s="172"/>
      <c r="AT475" s="167" t="s">
        <v>353</v>
      </c>
      <c r="AU475" s="167" t="s">
        <v>98</v>
      </c>
      <c r="AV475" s="13" t="s">
        <v>98</v>
      </c>
      <c r="AW475" s="13" t="s">
        <v>30</v>
      </c>
      <c r="AX475" s="13" t="s">
        <v>76</v>
      </c>
      <c r="AY475" s="167" t="s">
        <v>345</v>
      </c>
    </row>
    <row r="476" spans="2:65" s="13" customFormat="1">
      <c r="B476" s="166"/>
      <c r="D476" s="160" t="s">
        <v>353</v>
      </c>
      <c r="E476" s="167" t="s">
        <v>1</v>
      </c>
      <c r="F476" s="168" t="s">
        <v>849</v>
      </c>
      <c r="H476" s="169">
        <v>9.84</v>
      </c>
      <c r="I476" s="170"/>
      <c r="L476" s="166"/>
      <c r="M476" s="171"/>
      <c r="T476" s="172"/>
      <c r="AT476" s="167" t="s">
        <v>353</v>
      </c>
      <c r="AU476" s="167" t="s">
        <v>98</v>
      </c>
      <c r="AV476" s="13" t="s">
        <v>98</v>
      </c>
      <c r="AW476" s="13" t="s">
        <v>30</v>
      </c>
      <c r="AX476" s="13" t="s">
        <v>76</v>
      </c>
      <c r="AY476" s="167" t="s">
        <v>345</v>
      </c>
    </row>
    <row r="477" spans="2:65" s="13" customFormat="1">
      <c r="B477" s="166"/>
      <c r="D477" s="160" t="s">
        <v>353</v>
      </c>
      <c r="E477" s="167" t="s">
        <v>1</v>
      </c>
      <c r="F477" s="168" t="s">
        <v>850</v>
      </c>
      <c r="H477" s="169">
        <v>1.3129999999999999</v>
      </c>
      <c r="I477" s="170"/>
      <c r="L477" s="166"/>
      <c r="M477" s="171"/>
      <c r="T477" s="172"/>
      <c r="AT477" s="167" t="s">
        <v>353</v>
      </c>
      <c r="AU477" s="167" t="s">
        <v>98</v>
      </c>
      <c r="AV477" s="13" t="s">
        <v>98</v>
      </c>
      <c r="AW477" s="13" t="s">
        <v>30</v>
      </c>
      <c r="AX477" s="13" t="s">
        <v>76</v>
      </c>
      <c r="AY477" s="167" t="s">
        <v>345</v>
      </c>
    </row>
    <row r="478" spans="2:65" s="13" customFormat="1">
      <c r="B478" s="166"/>
      <c r="D478" s="160" t="s">
        <v>353</v>
      </c>
      <c r="E478" s="167" t="s">
        <v>1</v>
      </c>
      <c r="F478" s="168" t="s">
        <v>851</v>
      </c>
      <c r="H478" s="169">
        <v>2.94</v>
      </c>
      <c r="I478" s="170"/>
      <c r="L478" s="166"/>
      <c r="M478" s="171"/>
      <c r="T478" s="172"/>
      <c r="AT478" s="167" t="s">
        <v>353</v>
      </c>
      <c r="AU478" s="167" t="s">
        <v>98</v>
      </c>
      <c r="AV478" s="13" t="s">
        <v>98</v>
      </c>
      <c r="AW478" s="13" t="s">
        <v>30</v>
      </c>
      <c r="AX478" s="13" t="s">
        <v>76</v>
      </c>
      <c r="AY478" s="167" t="s">
        <v>345</v>
      </c>
    </row>
    <row r="479" spans="2:65" s="13" customFormat="1">
      <c r="B479" s="166"/>
      <c r="D479" s="160" t="s">
        <v>353</v>
      </c>
      <c r="E479" s="167" t="s">
        <v>1</v>
      </c>
      <c r="F479" s="168" t="s">
        <v>852</v>
      </c>
      <c r="H479" s="169">
        <v>1.788</v>
      </c>
      <c r="I479" s="170"/>
      <c r="L479" s="166"/>
      <c r="M479" s="171"/>
      <c r="T479" s="172"/>
      <c r="AT479" s="167" t="s">
        <v>353</v>
      </c>
      <c r="AU479" s="167" t="s">
        <v>98</v>
      </c>
      <c r="AV479" s="13" t="s">
        <v>98</v>
      </c>
      <c r="AW479" s="13" t="s">
        <v>30</v>
      </c>
      <c r="AX479" s="13" t="s">
        <v>76</v>
      </c>
      <c r="AY479" s="167" t="s">
        <v>345</v>
      </c>
    </row>
    <row r="480" spans="2:65" s="13" customFormat="1">
      <c r="B480" s="166"/>
      <c r="D480" s="160" t="s">
        <v>353</v>
      </c>
      <c r="E480" s="167" t="s">
        <v>1</v>
      </c>
      <c r="F480" s="168" t="s">
        <v>853</v>
      </c>
      <c r="H480" s="169">
        <v>0.39</v>
      </c>
      <c r="I480" s="170"/>
      <c r="L480" s="166"/>
      <c r="M480" s="171"/>
      <c r="T480" s="172"/>
      <c r="AT480" s="167" t="s">
        <v>353</v>
      </c>
      <c r="AU480" s="167" t="s">
        <v>98</v>
      </c>
      <c r="AV480" s="13" t="s">
        <v>98</v>
      </c>
      <c r="AW480" s="13" t="s">
        <v>30</v>
      </c>
      <c r="AX480" s="13" t="s">
        <v>76</v>
      </c>
      <c r="AY480" s="167" t="s">
        <v>345</v>
      </c>
    </row>
    <row r="481" spans="2:51" s="13" customFormat="1">
      <c r="B481" s="166"/>
      <c r="D481" s="160" t="s">
        <v>353</v>
      </c>
      <c r="E481" s="167" t="s">
        <v>1</v>
      </c>
      <c r="F481" s="168" t="s">
        <v>854</v>
      </c>
      <c r="H481" s="169">
        <v>12.1</v>
      </c>
      <c r="I481" s="170"/>
      <c r="L481" s="166"/>
      <c r="M481" s="171"/>
      <c r="T481" s="172"/>
      <c r="AT481" s="167" t="s">
        <v>353</v>
      </c>
      <c r="AU481" s="167" t="s">
        <v>98</v>
      </c>
      <c r="AV481" s="13" t="s">
        <v>98</v>
      </c>
      <c r="AW481" s="13" t="s">
        <v>30</v>
      </c>
      <c r="AX481" s="13" t="s">
        <v>76</v>
      </c>
      <c r="AY481" s="167" t="s">
        <v>345</v>
      </c>
    </row>
    <row r="482" spans="2:51" s="13" customFormat="1">
      <c r="B482" s="166"/>
      <c r="D482" s="160" t="s">
        <v>353</v>
      </c>
      <c r="E482" s="167" t="s">
        <v>1</v>
      </c>
      <c r="F482" s="168" t="s">
        <v>855</v>
      </c>
      <c r="H482" s="169">
        <v>2.1930000000000001</v>
      </c>
      <c r="I482" s="170"/>
      <c r="L482" s="166"/>
      <c r="M482" s="171"/>
      <c r="T482" s="172"/>
      <c r="AT482" s="167" t="s">
        <v>353</v>
      </c>
      <c r="AU482" s="167" t="s">
        <v>98</v>
      </c>
      <c r="AV482" s="13" t="s">
        <v>98</v>
      </c>
      <c r="AW482" s="13" t="s">
        <v>30</v>
      </c>
      <c r="AX482" s="13" t="s">
        <v>76</v>
      </c>
      <c r="AY482" s="167" t="s">
        <v>345</v>
      </c>
    </row>
    <row r="483" spans="2:51" s="13" customFormat="1">
      <c r="B483" s="166"/>
      <c r="D483" s="160" t="s">
        <v>353</v>
      </c>
      <c r="E483" s="167" t="s">
        <v>1</v>
      </c>
      <c r="F483" s="168" t="s">
        <v>856</v>
      </c>
      <c r="H483" s="169">
        <v>2.258</v>
      </c>
      <c r="I483" s="170"/>
      <c r="L483" s="166"/>
      <c r="M483" s="171"/>
      <c r="T483" s="172"/>
      <c r="AT483" s="167" t="s">
        <v>353</v>
      </c>
      <c r="AU483" s="167" t="s">
        <v>98</v>
      </c>
      <c r="AV483" s="13" t="s">
        <v>98</v>
      </c>
      <c r="AW483" s="13" t="s">
        <v>30</v>
      </c>
      <c r="AX483" s="13" t="s">
        <v>76</v>
      </c>
      <c r="AY483" s="167" t="s">
        <v>345</v>
      </c>
    </row>
    <row r="484" spans="2:51" s="13" customFormat="1">
      <c r="B484" s="166"/>
      <c r="D484" s="160" t="s">
        <v>353</v>
      </c>
      <c r="E484" s="167" t="s">
        <v>1</v>
      </c>
      <c r="F484" s="168" t="s">
        <v>857</v>
      </c>
      <c r="H484" s="169">
        <v>0.73499999999999999</v>
      </c>
      <c r="I484" s="170"/>
      <c r="L484" s="166"/>
      <c r="M484" s="171"/>
      <c r="T484" s="172"/>
      <c r="AT484" s="167" t="s">
        <v>353</v>
      </c>
      <c r="AU484" s="167" t="s">
        <v>98</v>
      </c>
      <c r="AV484" s="13" t="s">
        <v>98</v>
      </c>
      <c r="AW484" s="13" t="s">
        <v>30</v>
      </c>
      <c r="AX484" s="13" t="s">
        <v>76</v>
      </c>
      <c r="AY484" s="167" t="s">
        <v>345</v>
      </c>
    </row>
    <row r="485" spans="2:51" s="13" customFormat="1">
      <c r="B485" s="166"/>
      <c r="D485" s="160" t="s">
        <v>353</v>
      </c>
      <c r="E485" s="167" t="s">
        <v>1</v>
      </c>
      <c r="F485" s="168" t="s">
        <v>858</v>
      </c>
      <c r="H485" s="169">
        <v>0.73499999999999999</v>
      </c>
      <c r="I485" s="170"/>
      <c r="L485" s="166"/>
      <c r="M485" s="171"/>
      <c r="T485" s="172"/>
      <c r="AT485" s="167" t="s">
        <v>353</v>
      </c>
      <c r="AU485" s="167" t="s">
        <v>98</v>
      </c>
      <c r="AV485" s="13" t="s">
        <v>98</v>
      </c>
      <c r="AW485" s="13" t="s">
        <v>30</v>
      </c>
      <c r="AX485" s="13" t="s">
        <v>76</v>
      </c>
      <c r="AY485" s="167" t="s">
        <v>345</v>
      </c>
    </row>
    <row r="486" spans="2:51" s="13" customFormat="1">
      <c r="B486" s="166"/>
      <c r="D486" s="160" t="s">
        <v>353</v>
      </c>
      <c r="E486" s="167" t="s">
        <v>1</v>
      </c>
      <c r="F486" s="168" t="s">
        <v>859</v>
      </c>
      <c r="H486" s="169">
        <v>0.20300000000000001</v>
      </c>
      <c r="I486" s="170"/>
      <c r="L486" s="166"/>
      <c r="M486" s="171"/>
      <c r="T486" s="172"/>
      <c r="AT486" s="167" t="s">
        <v>353</v>
      </c>
      <c r="AU486" s="167" t="s">
        <v>98</v>
      </c>
      <c r="AV486" s="13" t="s">
        <v>98</v>
      </c>
      <c r="AW486" s="13" t="s">
        <v>30</v>
      </c>
      <c r="AX486" s="13" t="s">
        <v>76</v>
      </c>
      <c r="AY486" s="167" t="s">
        <v>345</v>
      </c>
    </row>
    <row r="487" spans="2:51" s="13" customFormat="1">
      <c r="B487" s="166"/>
      <c r="D487" s="160" t="s">
        <v>353</v>
      </c>
      <c r="E487" s="167" t="s">
        <v>1</v>
      </c>
      <c r="F487" s="168" t="s">
        <v>860</v>
      </c>
      <c r="H487" s="169">
        <v>3.1320000000000001</v>
      </c>
      <c r="I487" s="170"/>
      <c r="L487" s="166"/>
      <c r="M487" s="171"/>
      <c r="T487" s="172"/>
      <c r="AT487" s="167" t="s">
        <v>353</v>
      </c>
      <c r="AU487" s="167" t="s">
        <v>98</v>
      </c>
      <c r="AV487" s="13" t="s">
        <v>98</v>
      </c>
      <c r="AW487" s="13" t="s">
        <v>30</v>
      </c>
      <c r="AX487" s="13" t="s">
        <v>76</v>
      </c>
      <c r="AY487" s="167" t="s">
        <v>345</v>
      </c>
    </row>
    <row r="488" spans="2:51" s="13" customFormat="1">
      <c r="B488" s="166"/>
      <c r="D488" s="160" t="s">
        <v>353</v>
      </c>
      <c r="E488" s="167" t="s">
        <v>1</v>
      </c>
      <c r="F488" s="168" t="s">
        <v>861</v>
      </c>
      <c r="H488" s="169">
        <v>2.12</v>
      </c>
      <c r="I488" s="170"/>
      <c r="L488" s="166"/>
      <c r="M488" s="171"/>
      <c r="T488" s="172"/>
      <c r="AT488" s="167" t="s">
        <v>353</v>
      </c>
      <c r="AU488" s="167" t="s">
        <v>98</v>
      </c>
      <c r="AV488" s="13" t="s">
        <v>98</v>
      </c>
      <c r="AW488" s="13" t="s">
        <v>30</v>
      </c>
      <c r="AX488" s="13" t="s">
        <v>76</v>
      </c>
      <c r="AY488" s="167" t="s">
        <v>345</v>
      </c>
    </row>
    <row r="489" spans="2:51" s="13" customFormat="1">
      <c r="B489" s="166"/>
      <c r="D489" s="160" t="s">
        <v>353</v>
      </c>
      <c r="E489" s="167" t="s">
        <v>1</v>
      </c>
      <c r="F489" s="168" t="s">
        <v>862</v>
      </c>
      <c r="H489" s="169">
        <v>1.944</v>
      </c>
      <c r="I489" s="170"/>
      <c r="L489" s="166"/>
      <c r="M489" s="171"/>
      <c r="T489" s="172"/>
      <c r="AT489" s="167" t="s">
        <v>353</v>
      </c>
      <c r="AU489" s="167" t="s">
        <v>98</v>
      </c>
      <c r="AV489" s="13" t="s">
        <v>98</v>
      </c>
      <c r="AW489" s="13" t="s">
        <v>30</v>
      </c>
      <c r="AX489" s="13" t="s">
        <v>76</v>
      </c>
      <c r="AY489" s="167" t="s">
        <v>345</v>
      </c>
    </row>
    <row r="490" spans="2:51" s="13" customFormat="1">
      <c r="B490" s="166"/>
      <c r="D490" s="160" t="s">
        <v>353</v>
      </c>
      <c r="E490" s="167" t="s">
        <v>1</v>
      </c>
      <c r="F490" s="168" t="s">
        <v>863</v>
      </c>
      <c r="H490" s="169">
        <v>5.6529999999999996</v>
      </c>
      <c r="I490" s="170"/>
      <c r="L490" s="166"/>
      <c r="M490" s="171"/>
      <c r="T490" s="172"/>
      <c r="AT490" s="167" t="s">
        <v>353</v>
      </c>
      <c r="AU490" s="167" t="s">
        <v>98</v>
      </c>
      <c r="AV490" s="13" t="s">
        <v>98</v>
      </c>
      <c r="AW490" s="13" t="s">
        <v>30</v>
      </c>
      <c r="AX490" s="13" t="s">
        <v>76</v>
      </c>
      <c r="AY490" s="167" t="s">
        <v>345</v>
      </c>
    </row>
    <row r="491" spans="2:51" s="13" customFormat="1">
      <c r="B491" s="166"/>
      <c r="D491" s="160" t="s">
        <v>353</v>
      </c>
      <c r="E491" s="167" t="s">
        <v>1</v>
      </c>
      <c r="F491" s="168" t="s">
        <v>864</v>
      </c>
      <c r="H491" s="169">
        <v>3.8650000000000002</v>
      </c>
      <c r="I491" s="170"/>
      <c r="L491" s="166"/>
      <c r="M491" s="171"/>
      <c r="T491" s="172"/>
      <c r="AT491" s="167" t="s">
        <v>353</v>
      </c>
      <c r="AU491" s="167" t="s">
        <v>98</v>
      </c>
      <c r="AV491" s="13" t="s">
        <v>98</v>
      </c>
      <c r="AW491" s="13" t="s">
        <v>30</v>
      </c>
      <c r="AX491" s="13" t="s">
        <v>76</v>
      </c>
      <c r="AY491" s="167" t="s">
        <v>345</v>
      </c>
    </row>
    <row r="492" spans="2:51" s="13" customFormat="1">
      <c r="B492" s="166"/>
      <c r="D492" s="160" t="s">
        <v>353</v>
      </c>
      <c r="E492" s="167" t="s">
        <v>1</v>
      </c>
      <c r="F492" s="168" t="s">
        <v>865</v>
      </c>
      <c r="H492" s="169">
        <v>0.79500000000000004</v>
      </c>
      <c r="I492" s="170"/>
      <c r="L492" s="166"/>
      <c r="M492" s="171"/>
      <c r="T492" s="172"/>
      <c r="AT492" s="167" t="s">
        <v>353</v>
      </c>
      <c r="AU492" s="167" t="s">
        <v>98</v>
      </c>
      <c r="AV492" s="13" t="s">
        <v>98</v>
      </c>
      <c r="AW492" s="13" t="s">
        <v>30</v>
      </c>
      <c r="AX492" s="13" t="s">
        <v>76</v>
      </c>
      <c r="AY492" s="167" t="s">
        <v>345</v>
      </c>
    </row>
    <row r="493" spans="2:51" s="13" customFormat="1">
      <c r="B493" s="166"/>
      <c r="D493" s="160" t="s">
        <v>353</v>
      </c>
      <c r="E493" s="167" t="s">
        <v>1</v>
      </c>
      <c r="F493" s="168" t="s">
        <v>866</v>
      </c>
      <c r="H493" s="169">
        <v>5.3090000000000002</v>
      </c>
      <c r="I493" s="170"/>
      <c r="L493" s="166"/>
      <c r="M493" s="171"/>
      <c r="T493" s="172"/>
      <c r="AT493" s="167" t="s">
        <v>353</v>
      </c>
      <c r="AU493" s="167" t="s">
        <v>98</v>
      </c>
      <c r="AV493" s="13" t="s">
        <v>98</v>
      </c>
      <c r="AW493" s="13" t="s">
        <v>30</v>
      </c>
      <c r="AX493" s="13" t="s">
        <v>76</v>
      </c>
      <c r="AY493" s="167" t="s">
        <v>345</v>
      </c>
    </row>
    <row r="494" spans="2:51" s="13" customFormat="1">
      <c r="B494" s="166"/>
      <c r="D494" s="160" t="s">
        <v>353</v>
      </c>
      <c r="E494" s="167" t="s">
        <v>1</v>
      </c>
      <c r="F494" s="168" t="s">
        <v>867</v>
      </c>
      <c r="H494" s="169">
        <v>2.31</v>
      </c>
      <c r="I494" s="170"/>
      <c r="L494" s="166"/>
      <c r="M494" s="171"/>
      <c r="T494" s="172"/>
      <c r="AT494" s="167" t="s">
        <v>353</v>
      </c>
      <c r="AU494" s="167" t="s">
        <v>98</v>
      </c>
      <c r="AV494" s="13" t="s">
        <v>98</v>
      </c>
      <c r="AW494" s="13" t="s">
        <v>30</v>
      </c>
      <c r="AX494" s="13" t="s">
        <v>76</v>
      </c>
      <c r="AY494" s="167" t="s">
        <v>345</v>
      </c>
    </row>
    <row r="495" spans="2:51" s="13" customFormat="1">
      <c r="B495" s="166"/>
      <c r="D495" s="160" t="s">
        <v>353</v>
      </c>
      <c r="E495" s="167" t="s">
        <v>1</v>
      </c>
      <c r="F495" s="168" t="s">
        <v>868</v>
      </c>
      <c r="H495" s="169">
        <v>0.42</v>
      </c>
      <c r="I495" s="170"/>
      <c r="L495" s="166"/>
      <c r="M495" s="171"/>
      <c r="T495" s="172"/>
      <c r="AT495" s="167" t="s">
        <v>353</v>
      </c>
      <c r="AU495" s="167" t="s">
        <v>98</v>
      </c>
      <c r="AV495" s="13" t="s">
        <v>98</v>
      </c>
      <c r="AW495" s="13" t="s">
        <v>30</v>
      </c>
      <c r="AX495" s="13" t="s">
        <v>76</v>
      </c>
      <c r="AY495" s="167" t="s">
        <v>345</v>
      </c>
    </row>
    <row r="496" spans="2:51" s="13" customFormat="1">
      <c r="B496" s="166"/>
      <c r="D496" s="160" t="s">
        <v>353</v>
      </c>
      <c r="E496" s="167" t="s">
        <v>1</v>
      </c>
      <c r="F496" s="168" t="s">
        <v>869</v>
      </c>
      <c r="H496" s="169">
        <v>0.75</v>
      </c>
      <c r="I496" s="170"/>
      <c r="L496" s="166"/>
      <c r="M496" s="171"/>
      <c r="T496" s="172"/>
      <c r="AT496" s="167" t="s">
        <v>353</v>
      </c>
      <c r="AU496" s="167" t="s">
        <v>98</v>
      </c>
      <c r="AV496" s="13" t="s">
        <v>98</v>
      </c>
      <c r="AW496" s="13" t="s">
        <v>30</v>
      </c>
      <c r="AX496" s="13" t="s">
        <v>76</v>
      </c>
      <c r="AY496" s="167" t="s">
        <v>345</v>
      </c>
    </row>
    <row r="497" spans="2:65" s="13" customFormat="1">
      <c r="B497" s="166"/>
      <c r="D497" s="160" t="s">
        <v>353</v>
      </c>
      <c r="E497" s="167" t="s">
        <v>1</v>
      </c>
      <c r="F497" s="168" t="s">
        <v>870</v>
      </c>
      <c r="H497" s="169">
        <v>0.20300000000000001</v>
      </c>
      <c r="I497" s="170"/>
      <c r="L497" s="166"/>
      <c r="M497" s="171"/>
      <c r="T497" s="172"/>
      <c r="AT497" s="167" t="s">
        <v>353</v>
      </c>
      <c r="AU497" s="167" t="s">
        <v>98</v>
      </c>
      <c r="AV497" s="13" t="s">
        <v>98</v>
      </c>
      <c r="AW497" s="13" t="s">
        <v>30</v>
      </c>
      <c r="AX497" s="13" t="s">
        <v>76</v>
      </c>
      <c r="AY497" s="167" t="s">
        <v>345</v>
      </c>
    </row>
    <row r="498" spans="2:65" s="13" customFormat="1">
      <c r="B498" s="166"/>
      <c r="D498" s="160" t="s">
        <v>353</v>
      </c>
      <c r="E498" s="167" t="s">
        <v>1</v>
      </c>
      <c r="F498" s="168" t="s">
        <v>871</v>
      </c>
      <c r="H498" s="169">
        <v>2.31</v>
      </c>
      <c r="I498" s="170"/>
      <c r="L498" s="166"/>
      <c r="M498" s="171"/>
      <c r="T498" s="172"/>
      <c r="AT498" s="167" t="s">
        <v>353</v>
      </c>
      <c r="AU498" s="167" t="s">
        <v>98</v>
      </c>
      <c r="AV498" s="13" t="s">
        <v>98</v>
      </c>
      <c r="AW498" s="13" t="s">
        <v>30</v>
      </c>
      <c r="AX498" s="13" t="s">
        <v>76</v>
      </c>
      <c r="AY498" s="167" t="s">
        <v>345</v>
      </c>
    </row>
    <row r="499" spans="2:65" s="13" customFormat="1">
      <c r="B499" s="166"/>
      <c r="D499" s="160" t="s">
        <v>353</v>
      </c>
      <c r="E499" s="167" t="s">
        <v>1</v>
      </c>
      <c r="F499" s="168" t="s">
        <v>872</v>
      </c>
      <c r="H499" s="169">
        <v>4.4039999999999999</v>
      </c>
      <c r="I499" s="170"/>
      <c r="L499" s="166"/>
      <c r="M499" s="171"/>
      <c r="T499" s="172"/>
      <c r="AT499" s="167" t="s">
        <v>353</v>
      </c>
      <c r="AU499" s="167" t="s">
        <v>98</v>
      </c>
      <c r="AV499" s="13" t="s">
        <v>98</v>
      </c>
      <c r="AW499" s="13" t="s">
        <v>30</v>
      </c>
      <c r="AX499" s="13" t="s">
        <v>76</v>
      </c>
      <c r="AY499" s="167" t="s">
        <v>345</v>
      </c>
    </row>
    <row r="500" spans="2:65" s="13" customFormat="1">
      <c r="B500" s="166"/>
      <c r="D500" s="160" t="s">
        <v>353</v>
      </c>
      <c r="E500" s="167" t="s">
        <v>1</v>
      </c>
      <c r="F500" s="168" t="s">
        <v>873</v>
      </c>
      <c r="H500" s="169">
        <v>8.1129999999999995</v>
      </c>
      <c r="I500" s="170"/>
      <c r="L500" s="166"/>
      <c r="M500" s="171"/>
      <c r="T500" s="172"/>
      <c r="AT500" s="167" t="s">
        <v>353</v>
      </c>
      <c r="AU500" s="167" t="s">
        <v>98</v>
      </c>
      <c r="AV500" s="13" t="s">
        <v>98</v>
      </c>
      <c r="AW500" s="13" t="s">
        <v>30</v>
      </c>
      <c r="AX500" s="13" t="s">
        <v>76</v>
      </c>
      <c r="AY500" s="167" t="s">
        <v>345</v>
      </c>
    </row>
    <row r="501" spans="2:65" s="13" customFormat="1">
      <c r="B501" s="166"/>
      <c r="D501" s="160" t="s">
        <v>353</v>
      </c>
      <c r="E501" s="167" t="s">
        <v>1</v>
      </c>
      <c r="F501" s="168" t="s">
        <v>864</v>
      </c>
      <c r="H501" s="169">
        <v>3.8650000000000002</v>
      </c>
      <c r="I501" s="170"/>
      <c r="L501" s="166"/>
      <c r="M501" s="171"/>
      <c r="T501" s="172"/>
      <c r="AT501" s="167" t="s">
        <v>353</v>
      </c>
      <c r="AU501" s="167" t="s">
        <v>98</v>
      </c>
      <c r="AV501" s="13" t="s">
        <v>98</v>
      </c>
      <c r="AW501" s="13" t="s">
        <v>30</v>
      </c>
      <c r="AX501" s="13" t="s">
        <v>76</v>
      </c>
      <c r="AY501" s="167" t="s">
        <v>345</v>
      </c>
    </row>
    <row r="502" spans="2:65" s="13" customFormat="1">
      <c r="B502" s="166"/>
      <c r="D502" s="160" t="s">
        <v>353</v>
      </c>
      <c r="E502" s="167" t="s">
        <v>1</v>
      </c>
      <c r="F502" s="168" t="s">
        <v>874</v>
      </c>
      <c r="H502" s="169">
        <v>0.81</v>
      </c>
      <c r="I502" s="170"/>
      <c r="L502" s="166"/>
      <c r="M502" s="171"/>
      <c r="T502" s="172"/>
      <c r="AT502" s="167" t="s">
        <v>353</v>
      </c>
      <c r="AU502" s="167" t="s">
        <v>98</v>
      </c>
      <c r="AV502" s="13" t="s">
        <v>98</v>
      </c>
      <c r="AW502" s="13" t="s">
        <v>30</v>
      </c>
      <c r="AX502" s="13" t="s">
        <v>76</v>
      </c>
      <c r="AY502" s="167" t="s">
        <v>345</v>
      </c>
    </row>
    <row r="503" spans="2:65" s="13" customFormat="1">
      <c r="B503" s="166"/>
      <c r="D503" s="160" t="s">
        <v>353</v>
      </c>
      <c r="E503" s="167" t="s">
        <v>1</v>
      </c>
      <c r="F503" s="168" t="s">
        <v>875</v>
      </c>
      <c r="H503" s="169">
        <v>5.3090000000000002</v>
      </c>
      <c r="I503" s="170"/>
      <c r="L503" s="166"/>
      <c r="M503" s="171"/>
      <c r="T503" s="172"/>
      <c r="AT503" s="167" t="s">
        <v>353</v>
      </c>
      <c r="AU503" s="167" t="s">
        <v>98</v>
      </c>
      <c r="AV503" s="13" t="s">
        <v>98</v>
      </c>
      <c r="AW503" s="13" t="s">
        <v>30</v>
      </c>
      <c r="AX503" s="13" t="s">
        <v>76</v>
      </c>
      <c r="AY503" s="167" t="s">
        <v>345</v>
      </c>
    </row>
    <row r="504" spans="2:65" s="13" customFormat="1">
      <c r="B504" s="166"/>
      <c r="D504" s="160" t="s">
        <v>353</v>
      </c>
      <c r="E504" s="167" t="s">
        <v>1</v>
      </c>
      <c r="F504" s="168" t="s">
        <v>876</v>
      </c>
      <c r="H504" s="169">
        <v>2.2050000000000001</v>
      </c>
      <c r="I504" s="170"/>
      <c r="L504" s="166"/>
      <c r="M504" s="171"/>
      <c r="T504" s="172"/>
      <c r="AT504" s="167" t="s">
        <v>353</v>
      </c>
      <c r="AU504" s="167" t="s">
        <v>98</v>
      </c>
      <c r="AV504" s="13" t="s">
        <v>98</v>
      </c>
      <c r="AW504" s="13" t="s">
        <v>30</v>
      </c>
      <c r="AX504" s="13" t="s">
        <v>76</v>
      </c>
      <c r="AY504" s="167" t="s">
        <v>345</v>
      </c>
    </row>
    <row r="505" spans="2:65" s="13" customFormat="1">
      <c r="B505" s="166"/>
      <c r="D505" s="160" t="s">
        <v>353</v>
      </c>
      <c r="E505" s="167" t="s">
        <v>1</v>
      </c>
      <c r="F505" s="168" t="s">
        <v>877</v>
      </c>
      <c r="H505" s="169">
        <v>2.2050000000000001</v>
      </c>
      <c r="I505" s="170"/>
      <c r="L505" s="166"/>
      <c r="M505" s="171"/>
      <c r="T505" s="172"/>
      <c r="AT505" s="167" t="s">
        <v>353</v>
      </c>
      <c r="AU505" s="167" t="s">
        <v>98</v>
      </c>
      <c r="AV505" s="13" t="s">
        <v>98</v>
      </c>
      <c r="AW505" s="13" t="s">
        <v>30</v>
      </c>
      <c r="AX505" s="13" t="s">
        <v>76</v>
      </c>
      <c r="AY505" s="167" t="s">
        <v>345</v>
      </c>
    </row>
    <row r="506" spans="2:65" s="13" customFormat="1">
      <c r="B506" s="166"/>
      <c r="D506" s="160" t="s">
        <v>353</v>
      </c>
      <c r="E506" s="167" t="s">
        <v>1</v>
      </c>
      <c r="F506" s="168" t="s">
        <v>878</v>
      </c>
      <c r="H506" s="169">
        <v>1.373</v>
      </c>
      <c r="I506" s="170"/>
      <c r="L506" s="166"/>
      <c r="M506" s="171"/>
      <c r="T506" s="172"/>
      <c r="AT506" s="167" t="s">
        <v>353</v>
      </c>
      <c r="AU506" s="167" t="s">
        <v>98</v>
      </c>
      <c r="AV506" s="13" t="s">
        <v>98</v>
      </c>
      <c r="AW506" s="13" t="s">
        <v>30</v>
      </c>
      <c r="AX506" s="13" t="s">
        <v>76</v>
      </c>
      <c r="AY506" s="167" t="s">
        <v>345</v>
      </c>
    </row>
    <row r="507" spans="2:65" s="13" customFormat="1">
      <c r="B507" s="166"/>
      <c r="D507" s="160" t="s">
        <v>353</v>
      </c>
      <c r="E507" s="167" t="s">
        <v>1</v>
      </c>
      <c r="F507" s="168" t="s">
        <v>879</v>
      </c>
      <c r="H507" s="169">
        <v>9.1359999999999992</v>
      </c>
      <c r="I507" s="170"/>
      <c r="L507" s="166"/>
      <c r="M507" s="171"/>
      <c r="T507" s="172"/>
      <c r="AT507" s="167" t="s">
        <v>353</v>
      </c>
      <c r="AU507" s="167" t="s">
        <v>98</v>
      </c>
      <c r="AV507" s="13" t="s">
        <v>98</v>
      </c>
      <c r="AW507" s="13" t="s">
        <v>30</v>
      </c>
      <c r="AX507" s="13" t="s">
        <v>76</v>
      </c>
      <c r="AY507" s="167" t="s">
        <v>345</v>
      </c>
    </row>
    <row r="508" spans="2:65" s="14" customFormat="1">
      <c r="B508" s="173"/>
      <c r="D508" s="160" t="s">
        <v>353</v>
      </c>
      <c r="E508" s="174" t="s">
        <v>226</v>
      </c>
      <c r="F508" s="175" t="s">
        <v>358</v>
      </c>
      <c r="H508" s="176">
        <v>101.986</v>
      </c>
      <c r="I508" s="177"/>
      <c r="L508" s="173"/>
      <c r="M508" s="178"/>
      <c r="T508" s="179"/>
      <c r="AT508" s="174" t="s">
        <v>353</v>
      </c>
      <c r="AU508" s="174" t="s">
        <v>98</v>
      </c>
      <c r="AV508" s="14" t="s">
        <v>359</v>
      </c>
      <c r="AW508" s="14" t="s">
        <v>30</v>
      </c>
      <c r="AX508" s="14" t="s">
        <v>84</v>
      </c>
      <c r="AY508" s="174" t="s">
        <v>345</v>
      </c>
    </row>
    <row r="509" spans="2:65" s="1" customFormat="1" ht="24.2" customHeight="1">
      <c r="B509" s="32"/>
      <c r="C509" s="145" t="s">
        <v>880</v>
      </c>
      <c r="D509" s="145" t="s">
        <v>347</v>
      </c>
      <c r="E509" s="146" t="s">
        <v>881</v>
      </c>
      <c r="F509" s="147" t="s">
        <v>882</v>
      </c>
      <c r="G509" s="148" t="s">
        <v>350</v>
      </c>
      <c r="H509" s="149">
        <v>1237.6980000000001</v>
      </c>
      <c r="I509" s="150"/>
      <c r="J509" s="149">
        <f>ROUND(I509*H509,3)</f>
        <v>0</v>
      </c>
      <c r="K509" s="151"/>
      <c r="L509" s="32"/>
      <c r="M509" s="152" t="s">
        <v>1</v>
      </c>
      <c r="N509" s="153" t="s">
        <v>42</v>
      </c>
      <c r="P509" s="154">
        <f>O509*H509</f>
        <v>0</v>
      </c>
      <c r="Q509" s="154">
        <v>2.0000000000000001E-4</v>
      </c>
      <c r="R509" s="154">
        <f>Q509*H509</f>
        <v>0.24753960000000003</v>
      </c>
      <c r="S509" s="154">
        <v>0</v>
      </c>
      <c r="T509" s="155">
        <f>S509*H509</f>
        <v>0</v>
      </c>
      <c r="AR509" s="156" t="s">
        <v>351</v>
      </c>
      <c r="AT509" s="156" t="s">
        <v>347</v>
      </c>
      <c r="AU509" s="156" t="s">
        <v>98</v>
      </c>
      <c r="AY509" s="17" t="s">
        <v>345</v>
      </c>
      <c r="BE509" s="157">
        <f>IF(N509="základná",J509,0)</f>
        <v>0</v>
      </c>
      <c r="BF509" s="157">
        <f>IF(N509="znížená",J509,0)</f>
        <v>0</v>
      </c>
      <c r="BG509" s="157">
        <f>IF(N509="zákl. prenesená",J509,0)</f>
        <v>0</v>
      </c>
      <c r="BH509" s="157">
        <f>IF(N509="zníž. prenesená",J509,0)</f>
        <v>0</v>
      </c>
      <c r="BI509" s="157">
        <f>IF(N509="nulová",J509,0)</f>
        <v>0</v>
      </c>
      <c r="BJ509" s="17" t="s">
        <v>98</v>
      </c>
      <c r="BK509" s="158">
        <f>ROUND(I509*H509,3)</f>
        <v>0</v>
      </c>
      <c r="BL509" s="17" t="s">
        <v>351</v>
      </c>
      <c r="BM509" s="156" t="s">
        <v>883</v>
      </c>
    </row>
    <row r="510" spans="2:65" s="13" customFormat="1">
      <c r="B510" s="166"/>
      <c r="D510" s="160" t="s">
        <v>353</v>
      </c>
      <c r="E510" s="167" t="s">
        <v>1</v>
      </c>
      <c r="F510" s="168" t="s">
        <v>884</v>
      </c>
      <c r="H510" s="169">
        <v>1237.6980000000001</v>
      </c>
      <c r="I510" s="170"/>
      <c r="L510" s="166"/>
      <c r="M510" s="171"/>
      <c r="T510" s="172"/>
      <c r="AT510" s="167" t="s">
        <v>353</v>
      </c>
      <c r="AU510" s="167" t="s">
        <v>98</v>
      </c>
      <c r="AV510" s="13" t="s">
        <v>98</v>
      </c>
      <c r="AW510" s="13" t="s">
        <v>30</v>
      </c>
      <c r="AX510" s="13" t="s">
        <v>84</v>
      </c>
      <c r="AY510" s="167" t="s">
        <v>345</v>
      </c>
    </row>
    <row r="511" spans="2:65" s="1" customFormat="1" ht="37.9" customHeight="1">
      <c r="B511" s="32"/>
      <c r="C511" s="145" t="s">
        <v>885</v>
      </c>
      <c r="D511" s="145" t="s">
        <v>347</v>
      </c>
      <c r="E511" s="146" t="s">
        <v>886</v>
      </c>
      <c r="F511" s="147" t="s">
        <v>887</v>
      </c>
      <c r="G511" s="148" t="s">
        <v>350</v>
      </c>
      <c r="H511" s="149">
        <v>1123.9079999999999</v>
      </c>
      <c r="I511" s="150"/>
      <c r="J511" s="149">
        <f>ROUND(I511*H511,3)</f>
        <v>0</v>
      </c>
      <c r="K511" s="151"/>
      <c r="L511" s="32"/>
      <c r="M511" s="152" t="s">
        <v>1</v>
      </c>
      <c r="N511" s="153" t="s">
        <v>42</v>
      </c>
      <c r="P511" s="154">
        <f>O511*H511</f>
        <v>0</v>
      </c>
      <c r="Q511" s="154">
        <v>2.6199999999999999E-3</v>
      </c>
      <c r="R511" s="154">
        <f>Q511*H511</f>
        <v>2.9446389599999998</v>
      </c>
      <c r="S511" s="154">
        <v>0</v>
      </c>
      <c r="T511" s="155">
        <f>S511*H511</f>
        <v>0</v>
      </c>
      <c r="AR511" s="156" t="s">
        <v>351</v>
      </c>
      <c r="AT511" s="156" t="s">
        <v>347</v>
      </c>
      <c r="AU511" s="156" t="s">
        <v>98</v>
      </c>
      <c r="AY511" s="17" t="s">
        <v>345</v>
      </c>
      <c r="BE511" s="157">
        <f>IF(N511="základná",J511,0)</f>
        <v>0</v>
      </c>
      <c r="BF511" s="157">
        <f>IF(N511="znížená",J511,0)</f>
        <v>0</v>
      </c>
      <c r="BG511" s="157">
        <f>IF(N511="zákl. prenesená",J511,0)</f>
        <v>0</v>
      </c>
      <c r="BH511" s="157">
        <f>IF(N511="zníž. prenesená",J511,0)</f>
        <v>0</v>
      </c>
      <c r="BI511" s="157">
        <f>IF(N511="nulová",J511,0)</f>
        <v>0</v>
      </c>
      <c r="BJ511" s="17" t="s">
        <v>98</v>
      </c>
      <c r="BK511" s="158">
        <f>ROUND(I511*H511,3)</f>
        <v>0</v>
      </c>
      <c r="BL511" s="17" t="s">
        <v>351</v>
      </c>
      <c r="BM511" s="156" t="s">
        <v>888</v>
      </c>
    </row>
    <row r="512" spans="2:65" s="13" customFormat="1">
      <c r="B512" s="166"/>
      <c r="D512" s="160" t="s">
        <v>353</v>
      </c>
      <c r="E512" s="167" t="s">
        <v>1</v>
      </c>
      <c r="F512" s="168" t="s">
        <v>889</v>
      </c>
      <c r="H512" s="169">
        <v>1123.9079999999999</v>
      </c>
      <c r="I512" s="170"/>
      <c r="L512" s="166"/>
      <c r="M512" s="171"/>
      <c r="T512" s="172"/>
      <c r="AT512" s="167" t="s">
        <v>353</v>
      </c>
      <c r="AU512" s="167" t="s">
        <v>98</v>
      </c>
      <c r="AV512" s="13" t="s">
        <v>98</v>
      </c>
      <c r="AW512" s="13" t="s">
        <v>30</v>
      </c>
      <c r="AX512" s="13" t="s">
        <v>84</v>
      </c>
      <c r="AY512" s="167" t="s">
        <v>345</v>
      </c>
    </row>
    <row r="513" spans="2:65" s="1" customFormat="1" ht="49.15" customHeight="1">
      <c r="B513" s="32"/>
      <c r="C513" s="145" t="s">
        <v>890</v>
      </c>
      <c r="D513" s="145" t="s">
        <v>347</v>
      </c>
      <c r="E513" s="146" t="s">
        <v>891</v>
      </c>
      <c r="F513" s="147" t="s">
        <v>892</v>
      </c>
      <c r="G513" s="148" t="s">
        <v>350</v>
      </c>
      <c r="H513" s="149">
        <v>67.375</v>
      </c>
      <c r="I513" s="150"/>
      <c r="J513" s="149">
        <f>ROUND(I513*H513,3)</f>
        <v>0</v>
      </c>
      <c r="K513" s="151"/>
      <c r="L513" s="32"/>
      <c r="M513" s="152" t="s">
        <v>1</v>
      </c>
      <c r="N513" s="153" t="s">
        <v>42</v>
      </c>
      <c r="P513" s="154">
        <f>O513*H513</f>
        <v>0</v>
      </c>
      <c r="Q513" s="154">
        <v>5.2500000000000003E-3</v>
      </c>
      <c r="R513" s="154">
        <f>Q513*H513</f>
        <v>0.35371875000000003</v>
      </c>
      <c r="S513" s="154">
        <v>0</v>
      </c>
      <c r="T513" s="155">
        <f>S513*H513</f>
        <v>0</v>
      </c>
      <c r="AR513" s="156" t="s">
        <v>351</v>
      </c>
      <c r="AT513" s="156" t="s">
        <v>347</v>
      </c>
      <c r="AU513" s="156" t="s">
        <v>98</v>
      </c>
      <c r="AY513" s="17" t="s">
        <v>345</v>
      </c>
      <c r="BE513" s="157">
        <f>IF(N513="základná",J513,0)</f>
        <v>0</v>
      </c>
      <c r="BF513" s="157">
        <f>IF(N513="znížená",J513,0)</f>
        <v>0</v>
      </c>
      <c r="BG513" s="157">
        <f>IF(N513="zákl. prenesená",J513,0)</f>
        <v>0</v>
      </c>
      <c r="BH513" s="157">
        <f>IF(N513="zníž. prenesená",J513,0)</f>
        <v>0</v>
      </c>
      <c r="BI513" s="157">
        <f>IF(N513="nulová",J513,0)</f>
        <v>0</v>
      </c>
      <c r="BJ513" s="17" t="s">
        <v>98</v>
      </c>
      <c r="BK513" s="158">
        <f>ROUND(I513*H513,3)</f>
        <v>0</v>
      </c>
      <c r="BL513" s="17" t="s">
        <v>351</v>
      </c>
      <c r="BM513" s="156" t="s">
        <v>893</v>
      </c>
    </row>
    <row r="514" spans="2:65" s="12" customFormat="1">
      <c r="B514" s="159"/>
      <c r="D514" s="160" t="s">
        <v>353</v>
      </c>
      <c r="E514" s="161" t="s">
        <v>1</v>
      </c>
      <c r="F514" s="162" t="s">
        <v>894</v>
      </c>
      <c r="H514" s="161" t="s">
        <v>1</v>
      </c>
      <c r="I514" s="163"/>
      <c r="L514" s="159"/>
      <c r="M514" s="164"/>
      <c r="T514" s="165"/>
      <c r="AT514" s="161" t="s">
        <v>353</v>
      </c>
      <c r="AU514" s="161" t="s">
        <v>98</v>
      </c>
      <c r="AV514" s="12" t="s">
        <v>84</v>
      </c>
      <c r="AW514" s="12" t="s">
        <v>30</v>
      </c>
      <c r="AX514" s="12" t="s">
        <v>76</v>
      </c>
      <c r="AY514" s="161" t="s">
        <v>345</v>
      </c>
    </row>
    <row r="515" spans="2:65" s="13" customFormat="1">
      <c r="B515" s="166"/>
      <c r="D515" s="160" t="s">
        <v>353</v>
      </c>
      <c r="E515" s="167" t="s">
        <v>1</v>
      </c>
      <c r="F515" s="168" t="s">
        <v>895</v>
      </c>
      <c r="H515" s="169">
        <v>67.375</v>
      </c>
      <c r="I515" s="170"/>
      <c r="L515" s="166"/>
      <c r="M515" s="171"/>
      <c r="T515" s="172"/>
      <c r="AT515" s="167" t="s">
        <v>353</v>
      </c>
      <c r="AU515" s="167" t="s">
        <v>98</v>
      </c>
      <c r="AV515" s="13" t="s">
        <v>98</v>
      </c>
      <c r="AW515" s="13" t="s">
        <v>30</v>
      </c>
      <c r="AX515" s="13" t="s">
        <v>76</v>
      </c>
      <c r="AY515" s="167" t="s">
        <v>345</v>
      </c>
    </row>
    <row r="516" spans="2:65" s="15" customFormat="1">
      <c r="B516" s="180"/>
      <c r="D516" s="160" t="s">
        <v>353</v>
      </c>
      <c r="E516" s="181" t="s">
        <v>169</v>
      </c>
      <c r="F516" s="182" t="s">
        <v>365</v>
      </c>
      <c r="H516" s="183">
        <v>67.375</v>
      </c>
      <c r="I516" s="184"/>
      <c r="L516" s="180"/>
      <c r="M516" s="185"/>
      <c r="T516" s="186"/>
      <c r="AT516" s="181" t="s">
        <v>353</v>
      </c>
      <c r="AU516" s="181" t="s">
        <v>98</v>
      </c>
      <c r="AV516" s="15" t="s">
        <v>351</v>
      </c>
      <c r="AW516" s="15" t="s">
        <v>30</v>
      </c>
      <c r="AX516" s="15" t="s">
        <v>84</v>
      </c>
      <c r="AY516" s="181" t="s">
        <v>345</v>
      </c>
    </row>
    <row r="517" spans="2:65" s="1" customFormat="1" ht="24.2" customHeight="1">
      <c r="B517" s="32"/>
      <c r="C517" s="145" t="s">
        <v>896</v>
      </c>
      <c r="D517" s="145" t="s">
        <v>347</v>
      </c>
      <c r="E517" s="146" t="s">
        <v>897</v>
      </c>
      <c r="F517" s="147" t="s">
        <v>898</v>
      </c>
      <c r="G517" s="148" t="s">
        <v>350</v>
      </c>
      <c r="H517" s="149">
        <v>94.007999999999996</v>
      </c>
      <c r="I517" s="150"/>
      <c r="J517" s="149">
        <f>ROUND(I517*H517,3)</f>
        <v>0</v>
      </c>
      <c r="K517" s="151"/>
      <c r="L517" s="32"/>
      <c r="M517" s="152" t="s">
        <v>1</v>
      </c>
      <c r="N517" s="153" t="s">
        <v>42</v>
      </c>
      <c r="P517" s="154">
        <f>O517*H517</f>
        <v>0</v>
      </c>
      <c r="Q517" s="154">
        <v>5.2500000000000003E-3</v>
      </c>
      <c r="R517" s="154">
        <f>Q517*H517</f>
        <v>0.49354199999999998</v>
      </c>
      <c r="S517" s="154">
        <v>0</v>
      </c>
      <c r="T517" s="155">
        <f>S517*H517</f>
        <v>0</v>
      </c>
      <c r="AR517" s="156" t="s">
        <v>351</v>
      </c>
      <c r="AT517" s="156" t="s">
        <v>347</v>
      </c>
      <c r="AU517" s="156" t="s">
        <v>98</v>
      </c>
      <c r="AY517" s="17" t="s">
        <v>345</v>
      </c>
      <c r="BE517" s="157">
        <f>IF(N517="základná",J517,0)</f>
        <v>0</v>
      </c>
      <c r="BF517" s="157">
        <f>IF(N517="znížená",J517,0)</f>
        <v>0</v>
      </c>
      <c r="BG517" s="157">
        <f>IF(N517="zákl. prenesená",J517,0)</f>
        <v>0</v>
      </c>
      <c r="BH517" s="157">
        <f>IF(N517="zníž. prenesená",J517,0)</f>
        <v>0</v>
      </c>
      <c r="BI517" s="157">
        <f>IF(N517="nulová",J517,0)</f>
        <v>0</v>
      </c>
      <c r="BJ517" s="17" t="s">
        <v>98</v>
      </c>
      <c r="BK517" s="158">
        <f>ROUND(I517*H517,3)</f>
        <v>0</v>
      </c>
      <c r="BL517" s="17" t="s">
        <v>351</v>
      </c>
      <c r="BM517" s="156" t="s">
        <v>899</v>
      </c>
    </row>
    <row r="518" spans="2:65" s="13" customFormat="1">
      <c r="B518" s="166"/>
      <c r="D518" s="160" t="s">
        <v>353</v>
      </c>
      <c r="E518" s="167" t="s">
        <v>1</v>
      </c>
      <c r="F518" s="168" t="s">
        <v>169</v>
      </c>
      <c r="H518" s="169">
        <v>67.375</v>
      </c>
      <c r="I518" s="170"/>
      <c r="L518" s="166"/>
      <c r="M518" s="171"/>
      <c r="T518" s="172"/>
      <c r="AT518" s="167" t="s">
        <v>353</v>
      </c>
      <c r="AU518" s="167" t="s">
        <v>98</v>
      </c>
      <c r="AV518" s="13" t="s">
        <v>98</v>
      </c>
      <c r="AW518" s="13" t="s">
        <v>30</v>
      </c>
      <c r="AX518" s="13" t="s">
        <v>76</v>
      </c>
      <c r="AY518" s="167" t="s">
        <v>345</v>
      </c>
    </row>
    <row r="519" spans="2:65" s="13" customFormat="1">
      <c r="B519" s="166"/>
      <c r="D519" s="160" t="s">
        <v>353</v>
      </c>
      <c r="E519" s="167" t="s">
        <v>1</v>
      </c>
      <c r="F519" s="168" t="s">
        <v>171</v>
      </c>
      <c r="H519" s="169">
        <v>26.632999999999999</v>
      </c>
      <c r="I519" s="170"/>
      <c r="L519" s="166"/>
      <c r="M519" s="171"/>
      <c r="T519" s="172"/>
      <c r="AT519" s="167" t="s">
        <v>353</v>
      </c>
      <c r="AU519" s="167" t="s">
        <v>98</v>
      </c>
      <c r="AV519" s="13" t="s">
        <v>98</v>
      </c>
      <c r="AW519" s="13" t="s">
        <v>30</v>
      </c>
      <c r="AX519" s="13" t="s">
        <v>76</v>
      </c>
      <c r="AY519" s="167" t="s">
        <v>345</v>
      </c>
    </row>
    <row r="520" spans="2:65" s="15" customFormat="1">
      <c r="B520" s="180"/>
      <c r="D520" s="160" t="s">
        <v>353</v>
      </c>
      <c r="E520" s="181" t="s">
        <v>1</v>
      </c>
      <c r="F520" s="182" t="s">
        <v>365</v>
      </c>
      <c r="H520" s="183">
        <v>94.007999999999996</v>
      </c>
      <c r="I520" s="184"/>
      <c r="L520" s="180"/>
      <c r="M520" s="185"/>
      <c r="T520" s="186"/>
      <c r="AT520" s="181" t="s">
        <v>353</v>
      </c>
      <c r="AU520" s="181" t="s">
        <v>98</v>
      </c>
      <c r="AV520" s="15" t="s">
        <v>351</v>
      </c>
      <c r="AW520" s="15" t="s">
        <v>30</v>
      </c>
      <c r="AX520" s="15" t="s">
        <v>84</v>
      </c>
      <c r="AY520" s="181" t="s">
        <v>345</v>
      </c>
    </row>
    <row r="521" spans="2:65" s="1" customFormat="1" ht="24.2" customHeight="1">
      <c r="B521" s="32"/>
      <c r="C521" s="145" t="s">
        <v>900</v>
      </c>
      <c r="D521" s="145" t="s">
        <v>347</v>
      </c>
      <c r="E521" s="146" t="s">
        <v>901</v>
      </c>
      <c r="F521" s="147" t="s">
        <v>902</v>
      </c>
      <c r="G521" s="148" t="s">
        <v>350</v>
      </c>
      <c r="H521" s="149">
        <v>94.007999999999996</v>
      </c>
      <c r="I521" s="150"/>
      <c r="J521" s="149">
        <f>ROUND(I521*H521,3)</f>
        <v>0</v>
      </c>
      <c r="K521" s="151"/>
      <c r="L521" s="32"/>
      <c r="M521" s="152" t="s">
        <v>1</v>
      </c>
      <c r="N521" s="153" t="s">
        <v>42</v>
      </c>
      <c r="P521" s="154">
        <f>O521*H521</f>
        <v>0</v>
      </c>
      <c r="Q521" s="154">
        <v>1.0500000000000001E-2</v>
      </c>
      <c r="R521" s="154">
        <f>Q521*H521</f>
        <v>0.98708399999999996</v>
      </c>
      <c r="S521" s="154">
        <v>0</v>
      </c>
      <c r="T521" s="155">
        <f>S521*H521</f>
        <v>0</v>
      </c>
      <c r="AR521" s="156" t="s">
        <v>351</v>
      </c>
      <c r="AT521" s="156" t="s">
        <v>347</v>
      </c>
      <c r="AU521" s="156" t="s">
        <v>98</v>
      </c>
      <c r="AY521" s="17" t="s">
        <v>345</v>
      </c>
      <c r="BE521" s="157">
        <f>IF(N521="základná",J521,0)</f>
        <v>0</v>
      </c>
      <c r="BF521" s="157">
        <f>IF(N521="znížená",J521,0)</f>
        <v>0</v>
      </c>
      <c r="BG521" s="157">
        <f>IF(N521="zákl. prenesená",J521,0)</f>
        <v>0</v>
      </c>
      <c r="BH521" s="157">
        <f>IF(N521="zníž. prenesená",J521,0)</f>
        <v>0</v>
      </c>
      <c r="BI521" s="157">
        <f>IF(N521="nulová",J521,0)</f>
        <v>0</v>
      </c>
      <c r="BJ521" s="17" t="s">
        <v>98</v>
      </c>
      <c r="BK521" s="158">
        <f>ROUND(I521*H521,3)</f>
        <v>0</v>
      </c>
      <c r="BL521" s="17" t="s">
        <v>351</v>
      </c>
      <c r="BM521" s="156" t="s">
        <v>903</v>
      </c>
    </row>
    <row r="522" spans="2:65" s="13" customFormat="1">
      <c r="B522" s="166"/>
      <c r="D522" s="160" t="s">
        <v>353</v>
      </c>
      <c r="E522" s="167" t="s">
        <v>1</v>
      </c>
      <c r="F522" s="168" t="s">
        <v>169</v>
      </c>
      <c r="H522" s="169">
        <v>67.375</v>
      </c>
      <c r="I522" s="170"/>
      <c r="L522" s="166"/>
      <c r="M522" s="171"/>
      <c r="T522" s="172"/>
      <c r="AT522" s="167" t="s">
        <v>353</v>
      </c>
      <c r="AU522" s="167" t="s">
        <v>98</v>
      </c>
      <c r="AV522" s="13" t="s">
        <v>98</v>
      </c>
      <c r="AW522" s="13" t="s">
        <v>30</v>
      </c>
      <c r="AX522" s="13" t="s">
        <v>76</v>
      </c>
      <c r="AY522" s="167" t="s">
        <v>345</v>
      </c>
    </row>
    <row r="523" spans="2:65" s="13" customFormat="1">
      <c r="B523" s="166"/>
      <c r="D523" s="160" t="s">
        <v>353</v>
      </c>
      <c r="E523" s="167" t="s">
        <v>1</v>
      </c>
      <c r="F523" s="168" t="s">
        <v>171</v>
      </c>
      <c r="H523" s="169">
        <v>26.632999999999999</v>
      </c>
      <c r="I523" s="170"/>
      <c r="L523" s="166"/>
      <c r="M523" s="171"/>
      <c r="T523" s="172"/>
      <c r="AT523" s="167" t="s">
        <v>353</v>
      </c>
      <c r="AU523" s="167" t="s">
        <v>98</v>
      </c>
      <c r="AV523" s="13" t="s">
        <v>98</v>
      </c>
      <c r="AW523" s="13" t="s">
        <v>30</v>
      </c>
      <c r="AX523" s="13" t="s">
        <v>76</v>
      </c>
      <c r="AY523" s="167" t="s">
        <v>345</v>
      </c>
    </row>
    <row r="524" spans="2:65" s="15" customFormat="1">
      <c r="B524" s="180"/>
      <c r="D524" s="160" t="s">
        <v>353</v>
      </c>
      <c r="E524" s="181" t="s">
        <v>1</v>
      </c>
      <c r="F524" s="182" t="s">
        <v>365</v>
      </c>
      <c r="H524" s="183">
        <v>94.007999999999996</v>
      </c>
      <c r="I524" s="184"/>
      <c r="L524" s="180"/>
      <c r="M524" s="185"/>
      <c r="T524" s="186"/>
      <c r="AT524" s="181" t="s">
        <v>353</v>
      </c>
      <c r="AU524" s="181" t="s">
        <v>98</v>
      </c>
      <c r="AV524" s="15" t="s">
        <v>351</v>
      </c>
      <c r="AW524" s="15" t="s">
        <v>30</v>
      </c>
      <c r="AX524" s="15" t="s">
        <v>84</v>
      </c>
      <c r="AY524" s="181" t="s">
        <v>345</v>
      </c>
    </row>
    <row r="525" spans="2:65" s="1" customFormat="1" ht="24.2" customHeight="1">
      <c r="B525" s="32"/>
      <c r="C525" s="145" t="s">
        <v>904</v>
      </c>
      <c r="D525" s="145" t="s">
        <v>347</v>
      </c>
      <c r="E525" s="146" t="s">
        <v>905</v>
      </c>
      <c r="F525" s="147" t="s">
        <v>906</v>
      </c>
      <c r="G525" s="148" t="s">
        <v>350</v>
      </c>
      <c r="H525" s="149">
        <v>67.375</v>
      </c>
      <c r="I525" s="150"/>
      <c r="J525" s="149">
        <f>ROUND(I525*H525,3)</f>
        <v>0</v>
      </c>
      <c r="K525" s="151"/>
      <c r="L525" s="32"/>
      <c r="M525" s="152" t="s">
        <v>1</v>
      </c>
      <c r="N525" s="153" t="s">
        <v>42</v>
      </c>
      <c r="P525" s="154">
        <f>O525*H525</f>
        <v>0</v>
      </c>
      <c r="Q525" s="154">
        <v>3.9059999999999997E-2</v>
      </c>
      <c r="R525" s="154">
        <f>Q525*H525</f>
        <v>2.6316674999999998</v>
      </c>
      <c r="S525" s="154">
        <v>0</v>
      </c>
      <c r="T525" s="155">
        <f>S525*H525</f>
        <v>0</v>
      </c>
      <c r="AR525" s="156" t="s">
        <v>351</v>
      </c>
      <c r="AT525" s="156" t="s">
        <v>347</v>
      </c>
      <c r="AU525" s="156" t="s">
        <v>98</v>
      </c>
      <c r="AY525" s="17" t="s">
        <v>345</v>
      </c>
      <c r="BE525" s="157">
        <f>IF(N525="základná",J525,0)</f>
        <v>0</v>
      </c>
      <c r="BF525" s="157">
        <f>IF(N525="znížená",J525,0)</f>
        <v>0</v>
      </c>
      <c r="BG525" s="157">
        <f>IF(N525="zákl. prenesená",J525,0)</f>
        <v>0</v>
      </c>
      <c r="BH525" s="157">
        <f>IF(N525="zníž. prenesená",J525,0)</f>
        <v>0</v>
      </c>
      <c r="BI525" s="157">
        <f>IF(N525="nulová",J525,0)</f>
        <v>0</v>
      </c>
      <c r="BJ525" s="17" t="s">
        <v>98</v>
      </c>
      <c r="BK525" s="158">
        <f>ROUND(I525*H525,3)</f>
        <v>0</v>
      </c>
      <c r="BL525" s="17" t="s">
        <v>351</v>
      </c>
      <c r="BM525" s="156" t="s">
        <v>907</v>
      </c>
    </row>
    <row r="526" spans="2:65" s="13" customFormat="1">
      <c r="B526" s="166"/>
      <c r="D526" s="160" t="s">
        <v>353</v>
      </c>
      <c r="E526" s="167" t="s">
        <v>1</v>
      </c>
      <c r="F526" s="168" t="s">
        <v>169</v>
      </c>
      <c r="H526" s="169">
        <v>67.375</v>
      </c>
      <c r="I526" s="170"/>
      <c r="L526" s="166"/>
      <c r="M526" s="171"/>
      <c r="T526" s="172"/>
      <c r="AT526" s="167" t="s">
        <v>353</v>
      </c>
      <c r="AU526" s="167" t="s">
        <v>98</v>
      </c>
      <c r="AV526" s="13" t="s">
        <v>98</v>
      </c>
      <c r="AW526" s="13" t="s">
        <v>30</v>
      </c>
      <c r="AX526" s="13" t="s">
        <v>84</v>
      </c>
      <c r="AY526" s="167" t="s">
        <v>345</v>
      </c>
    </row>
    <row r="527" spans="2:65" s="1" customFormat="1" ht="24.2" customHeight="1">
      <c r="B527" s="32"/>
      <c r="C527" s="145" t="s">
        <v>908</v>
      </c>
      <c r="D527" s="145" t="s">
        <v>347</v>
      </c>
      <c r="E527" s="146" t="s">
        <v>909</v>
      </c>
      <c r="F527" s="147" t="s">
        <v>910</v>
      </c>
      <c r="G527" s="148" t="s">
        <v>350</v>
      </c>
      <c r="H527" s="149">
        <v>67.375</v>
      </c>
      <c r="I527" s="150"/>
      <c r="J527" s="149">
        <f>ROUND(I527*H527,3)</f>
        <v>0</v>
      </c>
      <c r="K527" s="151"/>
      <c r="L527" s="32"/>
      <c r="M527" s="152" t="s">
        <v>1</v>
      </c>
      <c r="N527" s="153" t="s">
        <v>42</v>
      </c>
      <c r="P527" s="154">
        <f>O527*H527</f>
        <v>0</v>
      </c>
      <c r="Q527" s="154">
        <v>3.2599999999999999E-3</v>
      </c>
      <c r="R527" s="154">
        <f>Q527*H527</f>
        <v>0.21964249999999999</v>
      </c>
      <c r="S527" s="154">
        <v>0</v>
      </c>
      <c r="T527" s="155">
        <f>S527*H527</f>
        <v>0</v>
      </c>
      <c r="AR527" s="156" t="s">
        <v>351</v>
      </c>
      <c r="AT527" s="156" t="s">
        <v>347</v>
      </c>
      <c r="AU527" s="156" t="s">
        <v>98</v>
      </c>
      <c r="AY527" s="17" t="s">
        <v>345</v>
      </c>
      <c r="BE527" s="157">
        <f>IF(N527="základná",J527,0)</f>
        <v>0</v>
      </c>
      <c r="BF527" s="157">
        <f>IF(N527="znížená",J527,0)</f>
        <v>0</v>
      </c>
      <c r="BG527" s="157">
        <f>IF(N527="zákl. prenesená",J527,0)</f>
        <v>0</v>
      </c>
      <c r="BH527" s="157">
        <f>IF(N527="zníž. prenesená",J527,0)</f>
        <v>0</v>
      </c>
      <c r="BI527" s="157">
        <f>IF(N527="nulová",J527,0)</f>
        <v>0</v>
      </c>
      <c r="BJ527" s="17" t="s">
        <v>98</v>
      </c>
      <c r="BK527" s="158">
        <f>ROUND(I527*H527,3)</f>
        <v>0</v>
      </c>
      <c r="BL527" s="17" t="s">
        <v>351</v>
      </c>
      <c r="BM527" s="156" t="s">
        <v>911</v>
      </c>
    </row>
    <row r="528" spans="2:65" s="13" customFormat="1">
      <c r="B528" s="166"/>
      <c r="D528" s="160" t="s">
        <v>353</v>
      </c>
      <c r="E528" s="167" t="s">
        <v>1</v>
      </c>
      <c r="F528" s="168" t="s">
        <v>169</v>
      </c>
      <c r="H528" s="169">
        <v>67.375</v>
      </c>
      <c r="I528" s="170"/>
      <c r="L528" s="166"/>
      <c r="M528" s="171"/>
      <c r="T528" s="172"/>
      <c r="AT528" s="167" t="s">
        <v>353</v>
      </c>
      <c r="AU528" s="167" t="s">
        <v>98</v>
      </c>
      <c r="AV528" s="13" t="s">
        <v>98</v>
      </c>
      <c r="AW528" s="13" t="s">
        <v>30</v>
      </c>
      <c r="AX528" s="13" t="s">
        <v>84</v>
      </c>
      <c r="AY528" s="167" t="s">
        <v>345</v>
      </c>
    </row>
    <row r="529" spans="2:65" s="1" customFormat="1" ht="33" customHeight="1">
      <c r="B529" s="32"/>
      <c r="C529" s="145" t="s">
        <v>912</v>
      </c>
      <c r="D529" s="145" t="s">
        <v>347</v>
      </c>
      <c r="E529" s="146" t="s">
        <v>913</v>
      </c>
      <c r="F529" s="147" t="s">
        <v>914</v>
      </c>
      <c r="G529" s="148" t="s">
        <v>350</v>
      </c>
      <c r="H529" s="149">
        <v>26.632999999999999</v>
      </c>
      <c r="I529" s="150"/>
      <c r="J529" s="149">
        <f>ROUND(I529*H529,3)</f>
        <v>0</v>
      </c>
      <c r="K529" s="151"/>
      <c r="L529" s="32"/>
      <c r="M529" s="152" t="s">
        <v>1</v>
      </c>
      <c r="N529" s="153" t="s">
        <v>42</v>
      </c>
      <c r="P529" s="154">
        <f>O529*H529</f>
        <v>0</v>
      </c>
      <c r="Q529" s="154">
        <v>3.15E-2</v>
      </c>
      <c r="R529" s="154">
        <f>Q529*H529</f>
        <v>0.83893949999999995</v>
      </c>
      <c r="S529" s="154">
        <v>0</v>
      </c>
      <c r="T529" s="155">
        <f>S529*H529</f>
        <v>0</v>
      </c>
      <c r="AR529" s="156" t="s">
        <v>351</v>
      </c>
      <c r="AT529" s="156" t="s">
        <v>347</v>
      </c>
      <c r="AU529" s="156" t="s">
        <v>98</v>
      </c>
      <c r="AY529" s="17" t="s">
        <v>345</v>
      </c>
      <c r="BE529" s="157">
        <f>IF(N529="základná",J529,0)</f>
        <v>0</v>
      </c>
      <c r="BF529" s="157">
        <f>IF(N529="znížená",J529,0)</f>
        <v>0</v>
      </c>
      <c r="BG529" s="157">
        <f>IF(N529="zákl. prenesená",J529,0)</f>
        <v>0</v>
      </c>
      <c r="BH529" s="157">
        <f>IF(N529="zníž. prenesená",J529,0)</f>
        <v>0</v>
      </c>
      <c r="BI529" s="157">
        <f>IF(N529="nulová",J529,0)</f>
        <v>0</v>
      </c>
      <c r="BJ529" s="17" t="s">
        <v>98</v>
      </c>
      <c r="BK529" s="158">
        <f>ROUND(I529*H529,3)</f>
        <v>0</v>
      </c>
      <c r="BL529" s="17" t="s">
        <v>351</v>
      </c>
      <c r="BM529" s="156" t="s">
        <v>915</v>
      </c>
    </row>
    <row r="530" spans="2:65" s="12" customFormat="1">
      <c r="B530" s="159"/>
      <c r="D530" s="160" t="s">
        <v>353</v>
      </c>
      <c r="E530" s="161" t="s">
        <v>1</v>
      </c>
      <c r="F530" s="162" t="s">
        <v>916</v>
      </c>
      <c r="H530" s="161" t="s">
        <v>1</v>
      </c>
      <c r="I530" s="163"/>
      <c r="L530" s="159"/>
      <c r="M530" s="164"/>
      <c r="T530" s="165"/>
      <c r="AT530" s="161" t="s">
        <v>353</v>
      </c>
      <c r="AU530" s="161" t="s">
        <v>98</v>
      </c>
      <c r="AV530" s="12" t="s">
        <v>84</v>
      </c>
      <c r="AW530" s="12" t="s">
        <v>30</v>
      </c>
      <c r="AX530" s="12" t="s">
        <v>76</v>
      </c>
      <c r="AY530" s="161" t="s">
        <v>345</v>
      </c>
    </row>
    <row r="531" spans="2:65" s="13" customFormat="1">
      <c r="B531" s="166"/>
      <c r="D531" s="160" t="s">
        <v>353</v>
      </c>
      <c r="E531" s="167" t="s">
        <v>1</v>
      </c>
      <c r="F531" s="168" t="s">
        <v>917</v>
      </c>
      <c r="H531" s="169">
        <v>25.913</v>
      </c>
      <c r="I531" s="170"/>
      <c r="L531" s="166"/>
      <c r="M531" s="171"/>
      <c r="T531" s="172"/>
      <c r="AT531" s="167" t="s">
        <v>353</v>
      </c>
      <c r="AU531" s="167" t="s">
        <v>98</v>
      </c>
      <c r="AV531" s="13" t="s">
        <v>98</v>
      </c>
      <c r="AW531" s="13" t="s">
        <v>30</v>
      </c>
      <c r="AX531" s="13" t="s">
        <v>76</v>
      </c>
      <c r="AY531" s="167" t="s">
        <v>345</v>
      </c>
    </row>
    <row r="532" spans="2:65" s="13" customFormat="1">
      <c r="B532" s="166"/>
      <c r="D532" s="160" t="s">
        <v>353</v>
      </c>
      <c r="E532" s="167" t="s">
        <v>1</v>
      </c>
      <c r="F532" s="168" t="s">
        <v>918</v>
      </c>
      <c r="H532" s="169">
        <v>0.72</v>
      </c>
      <c r="I532" s="170"/>
      <c r="L532" s="166"/>
      <c r="M532" s="171"/>
      <c r="T532" s="172"/>
      <c r="AT532" s="167" t="s">
        <v>353</v>
      </c>
      <c r="AU532" s="167" t="s">
        <v>98</v>
      </c>
      <c r="AV532" s="13" t="s">
        <v>98</v>
      </c>
      <c r="AW532" s="13" t="s">
        <v>30</v>
      </c>
      <c r="AX532" s="13" t="s">
        <v>76</v>
      </c>
      <c r="AY532" s="167" t="s">
        <v>345</v>
      </c>
    </row>
    <row r="533" spans="2:65" s="15" customFormat="1">
      <c r="B533" s="180"/>
      <c r="D533" s="160" t="s">
        <v>353</v>
      </c>
      <c r="E533" s="181" t="s">
        <v>171</v>
      </c>
      <c r="F533" s="182" t="s">
        <v>365</v>
      </c>
      <c r="H533" s="183">
        <v>26.632999999999999</v>
      </c>
      <c r="I533" s="184"/>
      <c r="L533" s="180"/>
      <c r="M533" s="185"/>
      <c r="T533" s="186"/>
      <c r="AT533" s="181" t="s">
        <v>353</v>
      </c>
      <c r="AU533" s="181" t="s">
        <v>98</v>
      </c>
      <c r="AV533" s="15" t="s">
        <v>351</v>
      </c>
      <c r="AW533" s="15" t="s">
        <v>30</v>
      </c>
      <c r="AX533" s="15" t="s">
        <v>84</v>
      </c>
      <c r="AY533" s="181" t="s">
        <v>345</v>
      </c>
    </row>
    <row r="534" spans="2:65" s="1" customFormat="1" ht="24.2" customHeight="1">
      <c r="B534" s="32"/>
      <c r="C534" s="145" t="s">
        <v>919</v>
      </c>
      <c r="D534" s="145" t="s">
        <v>347</v>
      </c>
      <c r="E534" s="146" t="s">
        <v>920</v>
      </c>
      <c r="F534" s="147" t="s">
        <v>921</v>
      </c>
      <c r="G534" s="148" t="s">
        <v>350</v>
      </c>
      <c r="H534" s="149">
        <v>101.986</v>
      </c>
      <c r="I534" s="150"/>
      <c r="J534" s="149">
        <f>ROUND(I534*H534,3)</f>
        <v>0</v>
      </c>
      <c r="K534" s="151"/>
      <c r="L534" s="32"/>
      <c r="M534" s="152" t="s">
        <v>1</v>
      </c>
      <c r="N534" s="153" t="s">
        <v>42</v>
      </c>
      <c r="P534" s="154">
        <f>O534*H534</f>
        <v>0</v>
      </c>
      <c r="Q534" s="154">
        <v>4.15E-3</v>
      </c>
      <c r="R534" s="154">
        <f>Q534*H534</f>
        <v>0.4232419</v>
      </c>
      <c r="S534" s="154">
        <v>0</v>
      </c>
      <c r="T534" s="155">
        <f>S534*H534</f>
        <v>0</v>
      </c>
      <c r="AR534" s="156" t="s">
        <v>351</v>
      </c>
      <c r="AT534" s="156" t="s">
        <v>347</v>
      </c>
      <c r="AU534" s="156" t="s">
        <v>98</v>
      </c>
      <c r="AY534" s="17" t="s">
        <v>345</v>
      </c>
      <c r="BE534" s="157">
        <f>IF(N534="základná",J534,0)</f>
        <v>0</v>
      </c>
      <c r="BF534" s="157">
        <f>IF(N534="znížená",J534,0)</f>
        <v>0</v>
      </c>
      <c r="BG534" s="157">
        <f>IF(N534="zákl. prenesená",J534,0)</f>
        <v>0</v>
      </c>
      <c r="BH534" s="157">
        <f>IF(N534="zníž. prenesená",J534,0)</f>
        <v>0</v>
      </c>
      <c r="BI534" s="157">
        <f>IF(N534="nulová",J534,0)</f>
        <v>0</v>
      </c>
      <c r="BJ534" s="17" t="s">
        <v>98</v>
      </c>
      <c r="BK534" s="158">
        <f>ROUND(I534*H534,3)</f>
        <v>0</v>
      </c>
      <c r="BL534" s="17" t="s">
        <v>351</v>
      </c>
      <c r="BM534" s="156" t="s">
        <v>922</v>
      </c>
    </row>
    <row r="535" spans="2:65" s="13" customFormat="1">
      <c r="B535" s="166"/>
      <c r="D535" s="160" t="s">
        <v>353</v>
      </c>
      <c r="E535" s="167" t="s">
        <v>1</v>
      </c>
      <c r="F535" s="168" t="s">
        <v>226</v>
      </c>
      <c r="H535" s="169">
        <v>101.986</v>
      </c>
      <c r="I535" s="170"/>
      <c r="L535" s="166"/>
      <c r="M535" s="171"/>
      <c r="T535" s="172"/>
      <c r="AT535" s="167" t="s">
        <v>353</v>
      </c>
      <c r="AU535" s="167" t="s">
        <v>98</v>
      </c>
      <c r="AV535" s="13" t="s">
        <v>98</v>
      </c>
      <c r="AW535" s="13" t="s">
        <v>30</v>
      </c>
      <c r="AX535" s="13" t="s">
        <v>84</v>
      </c>
      <c r="AY535" s="167" t="s">
        <v>345</v>
      </c>
    </row>
    <row r="536" spans="2:65" s="1" customFormat="1" ht="24.2" customHeight="1">
      <c r="B536" s="32"/>
      <c r="C536" s="145" t="s">
        <v>923</v>
      </c>
      <c r="D536" s="145" t="s">
        <v>347</v>
      </c>
      <c r="E536" s="146" t="s">
        <v>924</v>
      </c>
      <c r="F536" s="147" t="s">
        <v>925</v>
      </c>
      <c r="G536" s="148" t="s">
        <v>597</v>
      </c>
      <c r="H536" s="149">
        <v>31.95</v>
      </c>
      <c r="I536" s="150"/>
      <c r="J536" s="149">
        <f>ROUND(I536*H536,3)</f>
        <v>0</v>
      </c>
      <c r="K536" s="151"/>
      <c r="L536" s="32"/>
      <c r="M536" s="152" t="s">
        <v>1</v>
      </c>
      <c r="N536" s="153" t="s">
        <v>42</v>
      </c>
      <c r="P536" s="154">
        <f>O536*H536</f>
        <v>0</v>
      </c>
      <c r="Q536" s="154">
        <v>1.255E-2</v>
      </c>
      <c r="R536" s="154">
        <f>Q536*H536</f>
        <v>0.40097250000000001</v>
      </c>
      <c r="S536" s="154">
        <v>0</v>
      </c>
      <c r="T536" s="155">
        <f>S536*H536</f>
        <v>0</v>
      </c>
      <c r="AR536" s="156" t="s">
        <v>351</v>
      </c>
      <c r="AT536" s="156" t="s">
        <v>347</v>
      </c>
      <c r="AU536" s="156" t="s">
        <v>98</v>
      </c>
      <c r="AY536" s="17" t="s">
        <v>345</v>
      </c>
      <c r="BE536" s="157">
        <f>IF(N536="základná",J536,0)</f>
        <v>0</v>
      </c>
      <c r="BF536" s="157">
        <f>IF(N536="znížená",J536,0)</f>
        <v>0</v>
      </c>
      <c r="BG536" s="157">
        <f>IF(N536="zákl. prenesená",J536,0)</f>
        <v>0</v>
      </c>
      <c r="BH536" s="157">
        <f>IF(N536="zníž. prenesená",J536,0)</f>
        <v>0</v>
      </c>
      <c r="BI536" s="157">
        <f>IF(N536="nulová",J536,0)</f>
        <v>0</v>
      </c>
      <c r="BJ536" s="17" t="s">
        <v>98</v>
      </c>
      <c r="BK536" s="158">
        <f>ROUND(I536*H536,3)</f>
        <v>0</v>
      </c>
      <c r="BL536" s="17" t="s">
        <v>351</v>
      </c>
      <c r="BM536" s="156" t="s">
        <v>926</v>
      </c>
    </row>
    <row r="537" spans="2:65" s="12" customFormat="1">
      <c r="B537" s="159"/>
      <c r="D537" s="160" t="s">
        <v>353</v>
      </c>
      <c r="E537" s="161" t="s">
        <v>1</v>
      </c>
      <c r="F537" s="162" t="s">
        <v>696</v>
      </c>
      <c r="H537" s="161" t="s">
        <v>1</v>
      </c>
      <c r="I537" s="163"/>
      <c r="L537" s="159"/>
      <c r="M537" s="164"/>
      <c r="T537" s="165"/>
      <c r="AT537" s="161" t="s">
        <v>353</v>
      </c>
      <c r="AU537" s="161" t="s">
        <v>98</v>
      </c>
      <c r="AV537" s="12" t="s">
        <v>84</v>
      </c>
      <c r="AW537" s="12" t="s">
        <v>30</v>
      </c>
      <c r="AX537" s="12" t="s">
        <v>76</v>
      </c>
      <c r="AY537" s="161" t="s">
        <v>345</v>
      </c>
    </row>
    <row r="538" spans="2:65" s="12" customFormat="1">
      <c r="B538" s="159"/>
      <c r="D538" s="160" t="s">
        <v>353</v>
      </c>
      <c r="E538" s="161" t="s">
        <v>1</v>
      </c>
      <c r="F538" s="162" t="s">
        <v>361</v>
      </c>
      <c r="H538" s="161" t="s">
        <v>1</v>
      </c>
      <c r="I538" s="163"/>
      <c r="L538" s="159"/>
      <c r="M538" s="164"/>
      <c r="T538" s="165"/>
      <c r="AT538" s="161" t="s">
        <v>353</v>
      </c>
      <c r="AU538" s="161" t="s">
        <v>98</v>
      </c>
      <c r="AV538" s="12" t="s">
        <v>84</v>
      </c>
      <c r="AW538" s="12" t="s">
        <v>30</v>
      </c>
      <c r="AX538" s="12" t="s">
        <v>76</v>
      </c>
      <c r="AY538" s="161" t="s">
        <v>345</v>
      </c>
    </row>
    <row r="539" spans="2:65" s="13" customFormat="1">
      <c r="B539" s="166"/>
      <c r="D539" s="160" t="s">
        <v>353</v>
      </c>
      <c r="E539" s="167" t="s">
        <v>1</v>
      </c>
      <c r="F539" s="168" t="s">
        <v>927</v>
      </c>
      <c r="H539" s="169">
        <v>15.425000000000001</v>
      </c>
      <c r="I539" s="170"/>
      <c r="L539" s="166"/>
      <c r="M539" s="171"/>
      <c r="T539" s="172"/>
      <c r="AT539" s="167" t="s">
        <v>353</v>
      </c>
      <c r="AU539" s="167" t="s">
        <v>98</v>
      </c>
      <c r="AV539" s="13" t="s">
        <v>98</v>
      </c>
      <c r="AW539" s="13" t="s">
        <v>30</v>
      </c>
      <c r="AX539" s="13" t="s">
        <v>76</v>
      </c>
      <c r="AY539" s="167" t="s">
        <v>345</v>
      </c>
    </row>
    <row r="540" spans="2:65" s="12" customFormat="1">
      <c r="B540" s="159"/>
      <c r="D540" s="160" t="s">
        <v>353</v>
      </c>
      <c r="E540" s="161" t="s">
        <v>1</v>
      </c>
      <c r="F540" s="162" t="s">
        <v>928</v>
      </c>
      <c r="H540" s="161" t="s">
        <v>1</v>
      </c>
      <c r="I540" s="163"/>
      <c r="L540" s="159"/>
      <c r="M540" s="164"/>
      <c r="T540" s="165"/>
      <c r="AT540" s="161" t="s">
        <v>353</v>
      </c>
      <c r="AU540" s="161" t="s">
        <v>98</v>
      </c>
      <c r="AV540" s="12" t="s">
        <v>84</v>
      </c>
      <c r="AW540" s="12" t="s">
        <v>30</v>
      </c>
      <c r="AX540" s="12" t="s">
        <v>76</v>
      </c>
      <c r="AY540" s="161" t="s">
        <v>345</v>
      </c>
    </row>
    <row r="541" spans="2:65" s="13" customFormat="1">
      <c r="B541" s="166"/>
      <c r="D541" s="160" t="s">
        <v>353</v>
      </c>
      <c r="E541" s="167" t="s">
        <v>1</v>
      </c>
      <c r="F541" s="168" t="s">
        <v>929</v>
      </c>
      <c r="H541" s="169">
        <v>16.524999999999999</v>
      </c>
      <c r="I541" s="170"/>
      <c r="L541" s="166"/>
      <c r="M541" s="171"/>
      <c r="T541" s="172"/>
      <c r="AT541" s="167" t="s">
        <v>353</v>
      </c>
      <c r="AU541" s="167" t="s">
        <v>98</v>
      </c>
      <c r="AV541" s="13" t="s">
        <v>98</v>
      </c>
      <c r="AW541" s="13" t="s">
        <v>30</v>
      </c>
      <c r="AX541" s="13" t="s">
        <v>76</v>
      </c>
      <c r="AY541" s="167" t="s">
        <v>345</v>
      </c>
    </row>
    <row r="542" spans="2:65" s="15" customFormat="1">
      <c r="B542" s="180"/>
      <c r="D542" s="160" t="s">
        <v>353</v>
      </c>
      <c r="E542" s="181" t="s">
        <v>1</v>
      </c>
      <c r="F542" s="182" t="s">
        <v>365</v>
      </c>
      <c r="H542" s="183">
        <v>31.95</v>
      </c>
      <c r="I542" s="184"/>
      <c r="L542" s="180"/>
      <c r="M542" s="185"/>
      <c r="T542" s="186"/>
      <c r="AT542" s="181" t="s">
        <v>353</v>
      </c>
      <c r="AU542" s="181" t="s">
        <v>98</v>
      </c>
      <c r="AV542" s="15" t="s">
        <v>351</v>
      </c>
      <c r="AW542" s="15" t="s">
        <v>30</v>
      </c>
      <c r="AX542" s="15" t="s">
        <v>84</v>
      </c>
      <c r="AY542" s="181" t="s">
        <v>345</v>
      </c>
    </row>
    <row r="543" spans="2:65" s="1" customFormat="1" ht="37.9" customHeight="1">
      <c r="B543" s="32"/>
      <c r="C543" s="145" t="s">
        <v>930</v>
      </c>
      <c r="D543" s="145" t="s">
        <v>347</v>
      </c>
      <c r="E543" s="146" t="s">
        <v>931</v>
      </c>
      <c r="F543" s="147" t="s">
        <v>932</v>
      </c>
      <c r="G543" s="148" t="s">
        <v>350</v>
      </c>
      <c r="H543" s="149">
        <v>99.45</v>
      </c>
      <c r="I543" s="150"/>
      <c r="J543" s="149">
        <f>ROUND(I543*H543,3)</f>
        <v>0</v>
      </c>
      <c r="K543" s="151"/>
      <c r="L543" s="32"/>
      <c r="M543" s="152" t="s">
        <v>1</v>
      </c>
      <c r="N543" s="153" t="s">
        <v>42</v>
      </c>
      <c r="P543" s="154">
        <f>O543*H543</f>
        <v>0</v>
      </c>
      <c r="Q543" s="154">
        <v>1.9000000000000001E-4</v>
      </c>
      <c r="R543" s="154">
        <f>Q543*H543</f>
        <v>1.8895500000000003E-2</v>
      </c>
      <c r="S543" s="154">
        <v>0</v>
      </c>
      <c r="T543" s="155">
        <f>S543*H543</f>
        <v>0</v>
      </c>
      <c r="AR543" s="156" t="s">
        <v>351</v>
      </c>
      <c r="AT543" s="156" t="s">
        <v>347</v>
      </c>
      <c r="AU543" s="156" t="s">
        <v>98</v>
      </c>
      <c r="AY543" s="17" t="s">
        <v>345</v>
      </c>
      <c r="BE543" s="157">
        <f>IF(N543="základná",J543,0)</f>
        <v>0</v>
      </c>
      <c r="BF543" s="157">
        <f>IF(N543="znížená",J543,0)</f>
        <v>0</v>
      </c>
      <c r="BG543" s="157">
        <f>IF(N543="zákl. prenesená",J543,0)</f>
        <v>0</v>
      </c>
      <c r="BH543" s="157">
        <f>IF(N543="zníž. prenesená",J543,0)</f>
        <v>0</v>
      </c>
      <c r="BI543" s="157">
        <f>IF(N543="nulová",J543,0)</f>
        <v>0</v>
      </c>
      <c r="BJ543" s="17" t="s">
        <v>98</v>
      </c>
      <c r="BK543" s="158">
        <f>ROUND(I543*H543,3)</f>
        <v>0</v>
      </c>
      <c r="BL543" s="17" t="s">
        <v>351</v>
      </c>
      <c r="BM543" s="156" t="s">
        <v>933</v>
      </c>
    </row>
    <row r="544" spans="2:65" s="12" customFormat="1">
      <c r="B544" s="159"/>
      <c r="D544" s="160" t="s">
        <v>353</v>
      </c>
      <c r="E544" s="161" t="s">
        <v>1</v>
      </c>
      <c r="F544" s="162" t="s">
        <v>934</v>
      </c>
      <c r="H544" s="161" t="s">
        <v>1</v>
      </c>
      <c r="I544" s="163"/>
      <c r="L544" s="159"/>
      <c r="M544" s="164"/>
      <c r="T544" s="165"/>
      <c r="AT544" s="161" t="s">
        <v>353</v>
      </c>
      <c r="AU544" s="161" t="s">
        <v>98</v>
      </c>
      <c r="AV544" s="12" t="s">
        <v>84</v>
      </c>
      <c r="AW544" s="12" t="s">
        <v>30</v>
      </c>
      <c r="AX544" s="12" t="s">
        <v>76</v>
      </c>
      <c r="AY544" s="161" t="s">
        <v>345</v>
      </c>
    </row>
    <row r="545" spans="2:65" s="13" customFormat="1">
      <c r="B545" s="166"/>
      <c r="D545" s="160" t="s">
        <v>353</v>
      </c>
      <c r="E545" s="167" t="s">
        <v>1</v>
      </c>
      <c r="F545" s="168" t="s">
        <v>935</v>
      </c>
      <c r="H545" s="169">
        <v>14.805</v>
      </c>
      <c r="I545" s="170"/>
      <c r="L545" s="166"/>
      <c r="M545" s="171"/>
      <c r="T545" s="172"/>
      <c r="AT545" s="167" t="s">
        <v>353</v>
      </c>
      <c r="AU545" s="167" t="s">
        <v>98</v>
      </c>
      <c r="AV545" s="13" t="s">
        <v>98</v>
      </c>
      <c r="AW545" s="13" t="s">
        <v>30</v>
      </c>
      <c r="AX545" s="13" t="s">
        <v>76</v>
      </c>
      <c r="AY545" s="167" t="s">
        <v>345</v>
      </c>
    </row>
    <row r="546" spans="2:65" s="13" customFormat="1">
      <c r="B546" s="166"/>
      <c r="D546" s="160" t="s">
        <v>353</v>
      </c>
      <c r="E546" s="167" t="s">
        <v>1</v>
      </c>
      <c r="F546" s="168" t="s">
        <v>876</v>
      </c>
      <c r="H546" s="169">
        <v>2.2050000000000001</v>
      </c>
      <c r="I546" s="170"/>
      <c r="L546" s="166"/>
      <c r="M546" s="171"/>
      <c r="T546" s="172"/>
      <c r="AT546" s="167" t="s">
        <v>353</v>
      </c>
      <c r="AU546" s="167" t="s">
        <v>98</v>
      </c>
      <c r="AV546" s="13" t="s">
        <v>98</v>
      </c>
      <c r="AW546" s="13" t="s">
        <v>30</v>
      </c>
      <c r="AX546" s="13" t="s">
        <v>76</v>
      </c>
      <c r="AY546" s="167" t="s">
        <v>345</v>
      </c>
    </row>
    <row r="547" spans="2:65" s="13" customFormat="1">
      <c r="B547" s="166"/>
      <c r="D547" s="160" t="s">
        <v>353</v>
      </c>
      <c r="E547" s="167" t="s">
        <v>1</v>
      </c>
      <c r="F547" s="168" t="s">
        <v>936</v>
      </c>
      <c r="H547" s="169">
        <v>1.56</v>
      </c>
      <c r="I547" s="170"/>
      <c r="L547" s="166"/>
      <c r="M547" s="171"/>
      <c r="T547" s="172"/>
      <c r="AT547" s="167" t="s">
        <v>353</v>
      </c>
      <c r="AU547" s="167" t="s">
        <v>98</v>
      </c>
      <c r="AV547" s="13" t="s">
        <v>98</v>
      </c>
      <c r="AW547" s="13" t="s">
        <v>30</v>
      </c>
      <c r="AX547" s="13" t="s">
        <v>76</v>
      </c>
      <c r="AY547" s="167" t="s">
        <v>345</v>
      </c>
    </row>
    <row r="548" spans="2:65" s="13" customFormat="1">
      <c r="B548" s="166"/>
      <c r="D548" s="160" t="s">
        <v>353</v>
      </c>
      <c r="E548" s="167" t="s">
        <v>1</v>
      </c>
      <c r="F548" s="168" t="s">
        <v>937</v>
      </c>
      <c r="H548" s="169">
        <v>6.48</v>
      </c>
      <c r="I548" s="170"/>
      <c r="L548" s="166"/>
      <c r="M548" s="171"/>
      <c r="T548" s="172"/>
      <c r="AT548" s="167" t="s">
        <v>353</v>
      </c>
      <c r="AU548" s="167" t="s">
        <v>98</v>
      </c>
      <c r="AV548" s="13" t="s">
        <v>98</v>
      </c>
      <c r="AW548" s="13" t="s">
        <v>30</v>
      </c>
      <c r="AX548" s="13" t="s">
        <v>76</v>
      </c>
      <c r="AY548" s="167" t="s">
        <v>345</v>
      </c>
    </row>
    <row r="549" spans="2:65" s="13" customFormat="1">
      <c r="B549" s="166"/>
      <c r="D549" s="160" t="s">
        <v>353</v>
      </c>
      <c r="E549" s="167" t="s">
        <v>1</v>
      </c>
      <c r="F549" s="168" t="s">
        <v>938</v>
      </c>
      <c r="H549" s="169">
        <v>45</v>
      </c>
      <c r="I549" s="170"/>
      <c r="L549" s="166"/>
      <c r="M549" s="171"/>
      <c r="T549" s="172"/>
      <c r="AT549" s="167" t="s">
        <v>353</v>
      </c>
      <c r="AU549" s="167" t="s">
        <v>98</v>
      </c>
      <c r="AV549" s="13" t="s">
        <v>98</v>
      </c>
      <c r="AW549" s="13" t="s">
        <v>30</v>
      </c>
      <c r="AX549" s="13" t="s">
        <v>76</v>
      </c>
      <c r="AY549" s="167" t="s">
        <v>345</v>
      </c>
    </row>
    <row r="550" spans="2:65" s="13" customFormat="1">
      <c r="B550" s="166"/>
      <c r="D550" s="160" t="s">
        <v>353</v>
      </c>
      <c r="E550" s="167" t="s">
        <v>1</v>
      </c>
      <c r="F550" s="168" t="s">
        <v>939</v>
      </c>
      <c r="H550" s="169">
        <v>29.4</v>
      </c>
      <c r="I550" s="170"/>
      <c r="L550" s="166"/>
      <c r="M550" s="171"/>
      <c r="T550" s="172"/>
      <c r="AT550" s="167" t="s">
        <v>353</v>
      </c>
      <c r="AU550" s="167" t="s">
        <v>98</v>
      </c>
      <c r="AV550" s="13" t="s">
        <v>98</v>
      </c>
      <c r="AW550" s="13" t="s">
        <v>30</v>
      </c>
      <c r="AX550" s="13" t="s">
        <v>76</v>
      </c>
      <c r="AY550" s="167" t="s">
        <v>345</v>
      </c>
    </row>
    <row r="551" spans="2:65" s="15" customFormat="1">
      <c r="B551" s="180"/>
      <c r="D551" s="160" t="s">
        <v>353</v>
      </c>
      <c r="E551" s="181" t="s">
        <v>1</v>
      </c>
      <c r="F551" s="182" t="s">
        <v>365</v>
      </c>
      <c r="H551" s="183">
        <v>99.45</v>
      </c>
      <c r="I551" s="184"/>
      <c r="L551" s="180"/>
      <c r="M551" s="185"/>
      <c r="T551" s="186"/>
      <c r="AT551" s="181" t="s">
        <v>353</v>
      </c>
      <c r="AU551" s="181" t="s">
        <v>98</v>
      </c>
      <c r="AV551" s="15" t="s">
        <v>351</v>
      </c>
      <c r="AW551" s="15" t="s">
        <v>30</v>
      </c>
      <c r="AX551" s="15" t="s">
        <v>84</v>
      </c>
      <c r="AY551" s="181" t="s">
        <v>345</v>
      </c>
    </row>
    <row r="552" spans="2:65" s="1" customFormat="1" ht="37.9" customHeight="1">
      <c r="B552" s="32"/>
      <c r="C552" s="145" t="s">
        <v>940</v>
      </c>
      <c r="D552" s="145" t="s">
        <v>347</v>
      </c>
      <c r="E552" s="146" t="s">
        <v>941</v>
      </c>
      <c r="F552" s="147" t="s">
        <v>942</v>
      </c>
      <c r="G552" s="148" t="s">
        <v>350</v>
      </c>
      <c r="H552" s="149">
        <v>113.07599999999999</v>
      </c>
      <c r="I552" s="150"/>
      <c r="J552" s="149">
        <f>ROUND(I552*H552,3)</f>
        <v>0</v>
      </c>
      <c r="K552" s="151"/>
      <c r="L552" s="32"/>
      <c r="M552" s="152" t="s">
        <v>1</v>
      </c>
      <c r="N552" s="153" t="s">
        <v>42</v>
      </c>
      <c r="P552" s="154">
        <f>O552*H552</f>
        <v>0</v>
      </c>
      <c r="Q552" s="154">
        <v>2.6800000000000001E-3</v>
      </c>
      <c r="R552" s="154">
        <f>Q552*H552</f>
        <v>0.30304367999999998</v>
      </c>
      <c r="S552" s="154">
        <v>0</v>
      </c>
      <c r="T552" s="155">
        <f>S552*H552</f>
        <v>0</v>
      </c>
      <c r="AR552" s="156" t="s">
        <v>351</v>
      </c>
      <c r="AT552" s="156" t="s">
        <v>347</v>
      </c>
      <c r="AU552" s="156" t="s">
        <v>98</v>
      </c>
      <c r="AY552" s="17" t="s">
        <v>345</v>
      </c>
      <c r="BE552" s="157">
        <f>IF(N552="základná",J552,0)</f>
        <v>0</v>
      </c>
      <c r="BF552" s="157">
        <f>IF(N552="znížená",J552,0)</f>
        <v>0</v>
      </c>
      <c r="BG552" s="157">
        <f>IF(N552="zákl. prenesená",J552,0)</f>
        <v>0</v>
      </c>
      <c r="BH552" s="157">
        <f>IF(N552="zníž. prenesená",J552,0)</f>
        <v>0</v>
      </c>
      <c r="BI552" s="157">
        <f>IF(N552="nulová",J552,0)</f>
        <v>0</v>
      </c>
      <c r="BJ552" s="17" t="s">
        <v>98</v>
      </c>
      <c r="BK552" s="158">
        <f>ROUND(I552*H552,3)</f>
        <v>0</v>
      </c>
      <c r="BL552" s="17" t="s">
        <v>351</v>
      </c>
      <c r="BM552" s="156" t="s">
        <v>943</v>
      </c>
    </row>
    <row r="553" spans="2:65" s="13" customFormat="1">
      <c r="B553" s="166"/>
      <c r="D553" s="160" t="s">
        <v>353</v>
      </c>
      <c r="E553" s="167" t="s">
        <v>1</v>
      </c>
      <c r="F553" s="168" t="s">
        <v>177</v>
      </c>
      <c r="H553" s="169">
        <v>113.07599999999999</v>
      </c>
      <c r="I553" s="170"/>
      <c r="L553" s="166"/>
      <c r="M553" s="171"/>
      <c r="T553" s="172"/>
      <c r="AT553" s="167" t="s">
        <v>353</v>
      </c>
      <c r="AU553" s="167" t="s">
        <v>98</v>
      </c>
      <c r="AV553" s="13" t="s">
        <v>98</v>
      </c>
      <c r="AW553" s="13" t="s">
        <v>30</v>
      </c>
      <c r="AX553" s="13" t="s">
        <v>84</v>
      </c>
      <c r="AY553" s="167" t="s">
        <v>345</v>
      </c>
    </row>
    <row r="554" spans="2:65" s="1" customFormat="1" ht="37.9" customHeight="1">
      <c r="B554" s="32"/>
      <c r="C554" s="145" t="s">
        <v>944</v>
      </c>
      <c r="D554" s="145" t="s">
        <v>347</v>
      </c>
      <c r="E554" s="146" t="s">
        <v>945</v>
      </c>
      <c r="F554" s="147" t="s">
        <v>946</v>
      </c>
      <c r="G554" s="148" t="s">
        <v>350</v>
      </c>
      <c r="H554" s="149">
        <v>692.74900000000002</v>
      </c>
      <c r="I554" s="150"/>
      <c r="J554" s="149">
        <f>ROUND(I554*H554,3)</f>
        <v>0</v>
      </c>
      <c r="K554" s="151"/>
      <c r="L554" s="32"/>
      <c r="M554" s="152" t="s">
        <v>1</v>
      </c>
      <c r="N554" s="153" t="s">
        <v>42</v>
      </c>
      <c r="P554" s="154">
        <f>O554*H554</f>
        <v>0</v>
      </c>
      <c r="Q554" s="154">
        <v>7.6400000000000001E-3</v>
      </c>
      <c r="R554" s="154">
        <f>Q554*H554</f>
        <v>5.2926023600000001</v>
      </c>
      <c r="S554" s="154">
        <v>0</v>
      </c>
      <c r="T554" s="155">
        <f>S554*H554</f>
        <v>0</v>
      </c>
      <c r="AR554" s="156" t="s">
        <v>351</v>
      </c>
      <c r="AT554" s="156" t="s">
        <v>347</v>
      </c>
      <c r="AU554" s="156" t="s">
        <v>98</v>
      </c>
      <c r="AY554" s="17" t="s">
        <v>345</v>
      </c>
      <c r="BE554" s="157">
        <f>IF(N554="základná",J554,0)</f>
        <v>0</v>
      </c>
      <c r="BF554" s="157">
        <f>IF(N554="znížená",J554,0)</f>
        <v>0</v>
      </c>
      <c r="BG554" s="157">
        <f>IF(N554="zákl. prenesená",J554,0)</f>
        <v>0</v>
      </c>
      <c r="BH554" s="157">
        <f>IF(N554="zníž. prenesená",J554,0)</f>
        <v>0</v>
      </c>
      <c r="BI554" s="157">
        <f>IF(N554="nulová",J554,0)</f>
        <v>0</v>
      </c>
      <c r="BJ554" s="17" t="s">
        <v>98</v>
      </c>
      <c r="BK554" s="158">
        <f>ROUND(I554*H554,3)</f>
        <v>0</v>
      </c>
      <c r="BL554" s="17" t="s">
        <v>351</v>
      </c>
      <c r="BM554" s="156" t="s">
        <v>947</v>
      </c>
    </row>
    <row r="555" spans="2:65" s="13" customFormat="1">
      <c r="B555" s="166"/>
      <c r="D555" s="160" t="s">
        <v>353</v>
      </c>
      <c r="E555" s="167" t="s">
        <v>1</v>
      </c>
      <c r="F555" s="168" t="s">
        <v>198</v>
      </c>
      <c r="H555" s="169">
        <v>692.74900000000002</v>
      </c>
      <c r="I555" s="170"/>
      <c r="L555" s="166"/>
      <c r="M555" s="171"/>
      <c r="T555" s="172"/>
      <c r="AT555" s="167" t="s">
        <v>353</v>
      </c>
      <c r="AU555" s="167" t="s">
        <v>98</v>
      </c>
      <c r="AV555" s="13" t="s">
        <v>98</v>
      </c>
      <c r="AW555" s="13" t="s">
        <v>30</v>
      </c>
      <c r="AX555" s="13" t="s">
        <v>84</v>
      </c>
      <c r="AY555" s="167" t="s">
        <v>345</v>
      </c>
    </row>
    <row r="556" spans="2:65" s="1" customFormat="1" ht="24.2" customHeight="1">
      <c r="B556" s="32"/>
      <c r="C556" s="145" t="s">
        <v>948</v>
      </c>
      <c r="D556" s="145" t="s">
        <v>347</v>
      </c>
      <c r="E556" s="146" t="s">
        <v>949</v>
      </c>
      <c r="F556" s="147" t="s">
        <v>950</v>
      </c>
      <c r="G556" s="148" t="s">
        <v>350</v>
      </c>
      <c r="H556" s="149">
        <v>46.045999999999999</v>
      </c>
      <c r="I556" s="150"/>
      <c r="J556" s="149">
        <f>ROUND(I556*H556,3)</f>
        <v>0</v>
      </c>
      <c r="K556" s="151"/>
      <c r="L556" s="32"/>
      <c r="M556" s="152" t="s">
        <v>1</v>
      </c>
      <c r="N556" s="153" t="s">
        <v>42</v>
      </c>
      <c r="P556" s="154">
        <f>O556*H556</f>
        <v>0</v>
      </c>
      <c r="Q556" s="154">
        <v>4.9300000000000004E-3</v>
      </c>
      <c r="R556" s="154">
        <f>Q556*H556</f>
        <v>0.22700678000000002</v>
      </c>
      <c r="S556" s="154">
        <v>0</v>
      </c>
      <c r="T556" s="155">
        <f>S556*H556</f>
        <v>0</v>
      </c>
      <c r="AR556" s="156" t="s">
        <v>351</v>
      </c>
      <c r="AT556" s="156" t="s">
        <v>347</v>
      </c>
      <c r="AU556" s="156" t="s">
        <v>98</v>
      </c>
      <c r="AY556" s="17" t="s">
        <v>345</v>
      </c>
      <c r="BE556" s="157">
        <f>IF(N556="základná",J556,0)</f>
        <v>0</v>
      </c>
      <c r="BF556" s="157">
        <f>IF(N556="znížená",J556,0)</f>
        <v>0</v>
      </c>
      <c r="BG556" s="157">
        <f>IF(N556="zákl. prenesená",J556,0)</f>
        <v>0</v>
      </c>
      <c r="BH556" s="157">
        <f>IF(N556="zníž. prenesená",J556,0)</f>
        <v>0</v>
      </c>
      <c r="BI556" s="157">
        <f>IF(N556="nulová",J556,0)</f>
        <v>0</v>
      </c>
      <c r="BJ556" s="17" t="s">
        <v>98</v>
      </c>
      <c r="BK556" s="158">
        <f>ROUND(I556*H556,3)</f>
        <v>0</v>
      </c>
      <c r="BL556" s="17" t="s">
        <v>351</v>
      </c>
      <c r="BM556" s="156" t="s">
        <v>951</v>
      </c>
    </row>
    <row r="557" spans="2:65" s="13" customFormat="1">
      <c r="B557" s="166"/>
      <c r="D557" s="160" t="s">
        <v>353</v>
      </c>
      <c r="E557" s="167" t="s">
        <v>1</v>
      </c>
      <c r="F557" s="168" t="s">
        <v>204</v>
      </c>
      <c r="H557" s="169">
        <v>46.045999999999999</v>
      </c>
      <c r="I557" s="170"/>
      <c r="L557" s="166"/>
      <c r="M557" s="171"/>
      <c r="T557" s="172"/>
      <c r="AT557" s="167" t="s">
        <v>353</v>
      </c>
      <c r="AU557" s="167" t="s">
        <v>98</v>
      </c>
      <c r="AV557" s="13" t="s">
        <v>98</v>
      </c>
      <c r="AW557" s="13" t="s">
        <v>30</v>
      </c>
      <c r="AX557" s="13" t="s">
        <v>84</v>
      </c>
      <c r="AY557" s="167" t="s">
        <v>345</v>
      </c>
    </row>
    <row r="558" spans="2:65" s="1" customFormat="1" ht="24.2" customHeight="1">
      <c r="B558" s="32"/>
      <c r="C558" s="145" t="s">
        <v>952</v>
      </c>
      <c r="D558" s="145" t="s">
        <v>347</v>
      </c>
      <c r="E558" s="146" t="s">
        <v>953</v>
      </c>
      <c r="F558" s="147" t="s">
        <v>954</v>
      </c>
      <c r="G558" s="148" t="s">
        <v>350</v>
      </c>
      <c r="H558" s="149">
        <v>46.045999999999999</v>
      </c>
      <c r="I558" s="150"/>
      <c r="J558" s="149">
        <f>ROUND(I558*H558,3)</f>
        <v>0</v>
      </c>
      <c r="K558" s="151"/>
      <c r="L558" s="32"/>
      <c r="M558" s="152" t="s">
        <v>1</v>
      </c>
      <c r="N558" s="153" t="s">
        <v>42</v>
      </c>
      <c r="P558" s="154">
        <f>O558*H558</f>
        <v>0</v>
      </c>
      <c r="Q558" s="154">
        <v>1.575E-2</v>
      </c>
      <c r="R558" s="154">
        <f>Q558*H558</f>
        <v>0.72522450000000005</v>
      </c>
      <c r="S558" s="154">
        <v>0</v>
      </c>
      <c r="T558" s="155">
        <f>S558*H558</f>
        <v>0</v>
      </c>
      <c r="AR558" s="156" t="s">
        <v>351</v>
      </c>
      <c r="AT558" s="156" t="s">
        <v>347</v>
      </c>
      <c r="AU558" s="156" t="s">
        <v>98</v>
      </c>
      <c r="AY558" s="17" t="s">
        <v>345</v>
      </c>
      <c r="BE558" s="157">
        <f>IF(N558="základná",J558,0)</f>
        <v>0</v>
      </c>
      <c r="BF558" s="157">
        <f>IF(N558="znížená",J558,0)</f>
        <v>0</v>
      </c>
      <c r="BG558" s="157">
        <f>IF(N558="zákl. prenesená",J558,0)</f>
        <v>0</v>
      </c>
      <c r="BH558" s="157">
        <f>IF(N558="zníž. prenesená",J558,0)</f>
        <v>0</v>
      </c>
      <c r="BI558" s="157">
        <f>IF(N558="nulová",J558,0)</f>
        <v>0</v>
      </c>
      <c r="BJ558" s="17" t="s">
        <v>98</v>
      </c>
      <c r="BK558" s="158">
        <f>ROUND(I558*H558,3)</f>
        <v>0</v>
      </c>
      <c r="BL558" s="17" t="s">
        <v>351</v>
      </c>
      <c r="BM558" s="156" t="s">
        <v>955</v>
      </c>
    </row>
    <row r="559" spans="2:65" s="13" customFormat="1">
      <c r="B559" s="166"/>
      <c r="D559" s="160" t="s">
        <v>353</v>
      </c>
      <c r="E559" s="167" t="s">
        <v>1</v>
      </c>
      <c r="F559" s="168" t="s">
        <v>204</v>
      </c>
      <c r="H559" s="169">
        <v>46.045999999999999</v>
      </c>
      <c r="I559" s="170"/>
      <c r="L559" s="166"/>
      <c r="M559" s="171"/>
      <c r="T559" s="172"/>
      <c r="AT559" s="167" t="s">
        <v>353</v>
      </c>
      <c r="AU559" s="167" t="s">
        <v>98</v>
      </c>
      <c r="AV559" s="13" t="s">
        <v>98</v>
      </c>
      <c r="AW559" s="13" t="s">
        <v>30</v>
      </c>
      <c r="AX559" s="13" t="s">
        <v>84</v>
      </c>
      <c r="AY559" s="167" t="s">
        <v>345</v>
      </c>
    </row>
    <row r="560" spans="2:65" s="1" customFormat="1" ht="24.2" customHeight="1">
      <c r="B560" s="32"/>
      <c r="C560" s="145" t="s">
        <v>956</v>
      </c>
      <c r="D560" s="145" t="s">
        <v>347</v>
      </c>
      <c r="E560" s="146" t="s">
        <v>957</v>
      </c>
      <c r="F560" s="147" t="s">
        <v>958</v>
      </c>
      <c r="G560" s="148" t="s">
        <v>350</v>
      </c>
      <c r="H560" s="149">
        <v>14.058999999999999</v>
      </c>
      <c r="I560" s="150"/>
      <c r="J560" s="149">
        <f>ROUND(I560*H560,3)</f>
        <v>0</v>
      </c>
      <c r="K560" s="151"/>
      <c r="L560" s="32"/>
      <c r="M560" s="152" t="s">
        <v>1</v>
      </c>
      <c r="N560" s="153" t="s">
        <v>42</v>
      </c>
      <c r="P560" s="154">
        <f>O560*H560</f>
        <v>0</v>
      </c>
      <c r="Q560" s="154">
        <v>4.15E-3</v>
      </c>
      <c r="R560" s="154">
        <f>Q560*H560</f>
        <v>5.8344849999999997E-2</v>
      </c>
      <c r="S560" s="154">
        <v>0</v>
      </c>
      <c r="T560" s="155">
        <f>S560*H560</f>
        <v>0</v>
      </c>
      <c r="AR560" s="156" t="s">
        <v>351</v>
      </c>
      <c r="AT560" s="156" t="s">
        <v>347</v>
      </c>
      <c r="AU560" s="156" t="s">
        <v>98</v>
      </c>
      <c r="AY560" s="17" t="s">
        <v>345</v>
      </c>
      <c r="BE560" s="157">
        <f>IF(N560="základná",J560,0)</f>
        <v>0</v>
      </c>
      <c r="BF560" s="157">
        <f>IF(N560="znížená",J560,0)</f>
        <v>0</v>
      </c>
      <c r="BG560" s="157">
        <f>IF(N560="zákl. prenesená",J560,0)</f>
        <v>0</v>
      </c>
      <c r="BH560" s="157">
        <f>IF(N560="zníž. prenesená",J560,0)</f>
        <v>0</v>
      </c>
      <c r="BI560" s="157">
        <f>IF(N560="nulová",J560,0)</f>
        <v>0</v>
      </c>
      <c r="BJ560" s="17" t="s">
        <v>98</v>
      </c>
      <c r="BK560" s="158">
        <f>ROUND(I560*H560,3)</f>
        <v>0</v>
      </c>
      <c r="BL560" s="17" t="s">
        <v>351</v>
      </c>
      <c r="BM560" s="156" t="s">
        <v>959</v>
      </c>
    </row>
    <row r="561" spans="2:51" s="12" customFormat="1">
      <c r="B561" s="159"/>
      <c r="D561" s="160" t="s">
        <v>353</v>
      </c>
      <c r="E561" s="161" t="s">
        <v>1</v>
      </c>
      <c r="F561" s="162" t="s">
        <v>960</v>
      </c>
      <c r="H561" s="161" t="s">
        <v>1</v>
      </c>
      <c r="I561" s="163"/>
      <c r="L561" s="159"/>
      <c r="M561" s="164"/>
      <c r="T561" s="165"/>
      <c r="AT561" s="161" t="s">
        <v>353</v>
      </c>
      <c r="AU561" s="161" t="s">
        <v>98</v>
      </c>
      <c r="AV561" s="12" t="s">
        <v>84</v>
      </c>
      <c r="AW561" s="12" t="s">
        <v>30</v>
      </c>
      <c r="AX561" s="12" t="s">
        <v>76</v>
      </c>
      <c r="AY561" s="161" t="s">
        <v>345</v>
      </c>
    </row>
    <row r="562" spans="2:51" s="12" customFormat="1">
      <c r="B562" s="159"/>
      <c r="D562" s="160" t="s">
        <v>353</v>
      </c>
      <c r="E562" s="161" t="s">
        <v>1</v>
      </c>
      <c r="F562" s="162" t="s">
        <v>961</v>
      </c>
      <c r="H562" s="161" t="s">
        <v>1</v>
      </c>
      <c r="I562" s="163"/>
      <c r="L562" s="159"/>
      <c r="M562" s="164"/>
      <c r="T562" s="165"/>
      <c r="AT562" s="161" t="s">
        <v>353</v>
      </c>
      <c r="AU562" s="161" t="s">
        <v>98</v>
      </c>
      <c r="AV562" s="12" t="s">
        <v>84</v>
      </c>
      <c r="AW562" s="12" t="s">
        <v>30</v>
      </c>
      <c r="AX562" s="12" t="s">
        <v>76</v>
      </c>
      <c r="AY562" s="161" t="s">
        <v>345</v>
      </c>
    </row>
    <row r="563" spans="2:51" s="13" customFormat="1">
      <c r="B563" s="166"/>
      <c r="D563" s="160" t="s">
        <v>353</v>
      </c>
      <c r="E563" s="167" t="s">
        <v>1</v>
      </c>
      <c r="F563" s="168" t="s">
        <v>962</v>
      </c>
      <c r="H563" s="169">
        <v>0.45</v>
      </c>
      <c r="I563" s="170"/>
      <c r="L563" s="166"/>
      <c r="M563" s="171"/>
      <c r="T563" s="172"/>
      <c r="AT563" s="167" t="s">
        <v>353</v>
      </c>
      <c r="AU563" s="167" t="s">
        <v>98</v>
      </c>
      <c r="AV563" s="13" t="s">
        <v>98</v>
      </c>
      <c r="AW563" s="13" t="s">
        <v>30</v>
      </c>
      <c r="AX563" s="13" t="s">
        <v>76</v>
      </c>
      <c r="AY563" s="167" t="s">
        <v>345</v>
      </c>
    </row>
    <row r="564" spans="2:51" s="13" customFormat="1">
      <c r="B564" s="166"/>
      <c r="D564" s="160" t="s">
        <v>353</v>
      </c>
      <c r="E564" s="167" t="s">
        <v>1</v>
      </c>
      <c r="F564" s="168" t="s">
        <v>963</v>
      </c>
      <c r="H564" s="169">
        <v>0.18</v>
      </c>
      <c r="I564" s="170"/>
      <c r="L564" s="166"/>
      <c r="M564" s="171"/>
      <c r="T564" s="172"/>
      <c r="AT564" s="167" t="s">
        <v>353</v>
      </c>
      <c r="AU564" s="167" t="s">
        <v>98</v>
      </c>
      <c r="AV564" s="13" t="s">
        <v>98</v>
      </c>
      <c r="AW564" s="13" t="s">
        <v>30</v>
      </c>
      <c r="AX564" s="13" t="s">
        <v>76</v>
      </c>
      <c r="AY564" s="167" t="s">
        <v>345</v>
      </c>
    </row>
    <row r="565" spans="2:51" s="13" customFormat="1">
      <c r="B565" s="166"/>
      <c r="D565" s="160" t="s">
        <v>353</v>
      </c>
      <c r="E565" s="167" t="s">
        <v>1</v>
      </c>
      <c r="F565" s="168" t="s">
        <v>964</v>
      </c>
      <c r="H565" s="169">
        <v>2.5</v>
      </c>
      <c r="I565" s="170"/>
      <c r="L565" s="166"/>
      <c r="M565" s="171"/>
      <c r="T565" s="172"/>
      <c r="AT565" s="167" t="s">
        <v>353</v>
      </c>
      <c r="AU565" s="167" t="s">
        <v>98</v>
      </c>
      <c r="AV565" s="13" t="s">
        <v>98</v>
      </c>
      <c r="AW565" s="13" t="s">
        <v>30</v>
      </c>
      <c r="AX565" s="13" t="s">
        <v>76</v>
      </c>
      <c r="AY565" s="167" t="s">
        <v>345</v>
      </c>
    </row>
    <row r="566" spans="2:51" s="13" customFormat="1">
      <c r="B566" s="166"/>
      <c r="D566" s="160" t="s">
        <v>353</v>
      </c>
      <c r="E566" s="167" t="s">
        <v>1</v>
      </c>
      <c r="F566" s="168" t="s">
        <v>965</v>
      </c>
      <c r="H566" s="169">
        <v>1.5</v>
      </c>
      <c r="I566" s="170"/>
      <c r="L566" s="166"/>
      <c r="M566" s="171"/>
      <c r="T566" s="172"/>
      <c r="AT566" s="167" t="s">
        <v>353</v>
      </c>
      <c r="AU566" s="167" t="s">
        <v>98</v>
      </c>
      <c r="AV566" s="13" t="s">
        <v>98</v>
      </c>
      <c r="AW566" s="13" t="s">
        <v>30</v>
      </c>
      <c r="AX566" s="13" t="s">
        <v>76</v>
      </c>
      <c r="AY566" s="167" t="s">
        <v>345</v>
      </c>
    </row>
    <row r="567" spans="2:51" s="13" customFormat="1">
      <c r="B567" s="166"/>
      <c r="D567" s="160" t="s">
        <v>353</v>
      </c>
      <c r="E567" s="167" t="s">
        <v>1</v>
      </c>
      <c r="F567" s="168" t="s">
        <v>966</v>
      </c>
      <c r="H567" s="169">
        <v>0.48</v>
      </c>
      <c r="I567" s="170"/>
      <c r="L567" s="166"/>
      <c r="M567" s="171"/>
      <c r="T567" s="172"/>
      <c r="AT567" s="167" t="s">
        <v>353</v>
      </c>
      <c r="AU567" s="167" t="s">
        <v>98</v>
      </c>
      <c r="AV567" s="13" t="s">
        <v>98</v>
      </c>
      <c r="AW567" s="13" t="s">
        <v>30</v>
      </c>
      <c r="AX567" s="13" t="s">
        <v>76</v>
      </c>
      <c r="AY567" s="167" t="s">
        <v>345</v>
      </c>
    </row>
    <row r="568" spans="2:51" s="13" customFormat="1">
      <c r="B568" s="166"/>
      <c r="D568" s="160" t="s">
        <v>353</v>
      </c>
      <c r="E568" s="167" t="s">
        <v>1</v>
      </c>
      <c r="F568" s="168" t="s">
        <v>967</v>
      </c>
      <c r="H568" s="169">
        <v>-0.54</v>
      </c>
      <c r="I568" s="170"/>
      <c r="L568" s="166"/>
      <c r="M568" s="171"/>
      <c r="T568" s="172"/>
      <c r="AT568" s="167" t="s">
        <v>353</v>
      </c>
      <c r="AU568" s="167" t="s">
        <v>98</v>
      </c>
      <c r="AV568" s="13" t="s">
        <v>98</v>
      </c>
      <c r="AW568" s="13" t="s">
        <v>30</v>
      </c>
      <c r="AX568" s="13" t="s">
        <v>76</v>
      </c>
      <c r="AY568" s="167" t="s">
        <v>345</v>
      </c>
    </row>
    <row r="569" spans="2:51" s="13" customFormat="1">
      <c r="B569" s="166"/>
      <c r="D569" s="160" t="s">
        <v>353</v>
      </c>
      <c r="E569" s="167" t="s">
        <v>1</v>
      </c>
      <c r="F569" s="168" t="s">
        <v>968</v>
      </c>
      <c r="H569" s="169">
        <v>-0.72</v>
      </c>
      <c r="I569" s="170"/>
      <c r="L569" s="166"/>
      <c r="M569" s="171"/>
      <c r="T569" s="172"/>
      <c r="AT569" s="167" t="s">
        <v>353</v>
      </c>
      <c r="AU569" s="167" t="s">
        <v>98</v>
      </c>
      <c r="AV569" s="13" t="s">
        <v>98</v>
      </c>
      <c r="AW569" s="13" t="s">
        <v>30</v>
      </c>
      <c r="AX569" s="13" t="s">
        <v>76</v>
      </c>
      <c r="AY569" s="167" t="s">
        <v>345</v>
      </c>
    </row>
    <row r="570" spans="2:51" s="12" customFormat="1">
      <c r="B570" s="159"/>
      <c r="D570" s="160" t="s">
        <v>353</v>
      </c>
      <c r="E570" s="161" t="s">
        <v>1</v>
      </c>
      <c r="F570" s="162" t="s">
        <v>969</v>
      </c>
      <c r="H570" s="161" t="s">
        <v>1</v>
      </c>
      <c r="I570" s="163"/>
      <c r="L570" s="159"/>
      <c r="M570" s="164"/>
      <c r="T570" s="165"/>
      <c r="AT570" s="161" t="s">
        <v>353</v>
      </c>
      <c r="AU570" s="161" t="s">
        <v>98</v>
      </c>
      <c r="AV570" s="12" t="s">
        <v>84</v>
      </c>
      <c r="AW570" s="12" t="s">
        <v>30</v>
      </c>
      <c r="AX570" s="12" t="s">
        <v>76</v>
      </c>
      <c r="AY570" s="161" t="s">
        <v>345</v>
      </c>
    </row>
    <row r="571" spans="2:51" s="13" customFormat="1">
      <c r="B571" s="166"/>
      <c r="D571" s="160" t="s">
        <v>353</v>
      </c>
      <c r="E571" s="167" t="s">
        <v>1</v>
      </c>
      <c r="F571" s="168" t="s">
        <v>970</v>
      </c>
      <c r="H571" s="169">
        <v>4.0250000000000004</v>
      </c>
      <c r="I571" s="170"/>
      <c r="L571" s="166"/>
      <c r="M571" s="171"/>
      <c r="T571" s="172"/>
      <c r="AT571" s="167" t="s">
        <v>353</v>
      </c>
      <c r="AU571" s="167" t="s">
        <v>98</v>
      </c>
      <c r="AV571" s="13" t="s">
        <v>98</v>
      </c>
      <c r="AW571" s="13" t="s">
        <v>30</v>
      </c>
      <c r="AX571" s="13" t="s">
        <v>76</v>
      </c>
      <c r="AY571" s="167" t="s">
        <v>345</v>
      </c>
    </row>
    <row r="572" spans="2:51" s="13" customFormat="1">
      <c r="B572" s="166"/>
      <c r="D572" s="160" t="s">
        <v>353</v>
      </c>
      <c r="E572" s="167" t="s">
        <v>1</v>
      </c>
      <c r="F572" s="168" t="s">
        <v>971</v>
      </c>
      <c r="H572" s="169">
        <v>1.5629999999999999</v>
      </c>
      <c r="I572" s="170"/>
      <c r="L572" s="166"/>
      <c r="M572" s="171"/>
      <c r="T572" s="172"/>
      <c r="AT572" s="167" t="s">
        <v>353</v>
      </c>
      <c r="AU572" s="167" t="s">
        <v>98</v>
      </c>
      <c r="AV572" s="13" t="s">
        <v>98</v>
      </c>
      <c r="AW572" s="13" t="s">
        <v>30</v>
      </c>
      <c r="AX572" s="13" t="s">
        <v>76</v>
      </c>
      <c r="AY572" s="167" t="s">
        <v>345</v>
      </c>
    </row>
    <row r="573" spans="2:51" s="13" customFormat="1">
      <c r="B573" s="166"/>
      <c r="D573" s="160" t="s">
        <v>353</v>
      </c>
      <c r="E573" s="167" t="s">
        <v>1</v>
      </c>
      <c r="F573" s="168" t="s">
        <v>972</v>
      </c>
      <c r="H573" s="169">
        <v>1.331</v>
      </c>
      <c r="I573" s="170"/>
      <c r="L573" s="166"/>
      <c r="M573" s="171"/>
      <c r="T573" s="172"/>
      <c r="AT573" s="167" t="s">
        <v>353</v>
      </c>
      <c r="AU573" s="167" t="s">
        <v>98</v>
      </c>
      <c r="AV573" s="13" t="s">
        <v>98</v>
      </c>
      <c r="AW573" s="13" t="s">
        <v>30</v>
      </c>
      <c r="AX573" s="13" t="s">
        <v>76</v>
      </c>
      <c r="AY573" s="167" t="s">
        <v>345</v>
      </c>
    </row>
    <row r="574" spans="2:51" s="13" customFormat="1">
      <c r="B574" s="166"/>
      <c r="D574" s="160" t="s">
        <v>353</v>
      </c>
      <c r="E574" s="167" t="s">
        <v>1</v>
      </c>
      <c r="F574" s="168" t="s">
        <v>973</v>
      </c>
      <c r="H574" s="169">
        <v>0.52500000000000002</v>
      </c>
      <c r="I574" s="170"/>
      <c r="L574" s="166"/>
      <c r="M574" s="171"/>
      <c r="T574" s="172"/>
      <c r="AT574" s="167" t="s">
        <v>353</v>
      </c>
      <c r="AU574" s="167" t="s">
        <v>98</v>
      </c>
      <c r="AV574" s="13" t="s">
        <v>98</v>
      </c>
      <c r="AW574" s="13" t="s">
        <v>30</v>
      </c>
      <c r="AX574" s="13" t="s">
        <v>76</v>
      </c>
      <c r="AY574" s="167" t="s">
        <v>345</v>
      </c>
    </row>
    <row r="575" spans="2:51" s="13" customFormat="1">
      <c r="B575" s="166"/>
      <c r="D575" s="160" t="s">
        <v>353</v>
      </c>
      <c r="E575" s="167" t="s">
        <v>1</v>
      </c>
      <c r="F575" s="168" t="s">
        <v>974</v>
      </c>
      <c r="H575" s="169">
        <v>2.0670000000000002</v>
      </c>
      <c r="I575" s="170"/>
      <c r="L575" s="166"/>
      <c r="M575" s="171"/>
      <c r="T575" s="172"/>
      <c r="AT575" s="167" t="s">
        <v>353</v>
      </c>
      <c r="AU575" s="167" t="s">
        <v>98</v>
      </c>
      <c r="AV575" s="13" t="s">
        <v>98</v>
      </c>
      <c r="AW575" s="13" t="s">
        <v>30</v>
      </c>
      <c r="AX575" s="13" t="s">
        <v>76</v>
      </c>
      <c r="AY575" s="167" t="s">
        <v>345</v>
      </c>
    </row>
    <row r="576" spans="2:51" s="13" customFormat="1">
      <c r="B576" s="166"/>
      <c r="D576" s="160" t="s">
        <v>353</v>
      </c>
      <c r="E576" s="167" t="s">
        <v>1</v>
      </c>
      <c r="F576" s="168" t="s">
        <v>975</v>
      </c>
      <c r="H576" s="169">
        <v>0.56299999999999994</v>
      </c>
      <c r="I576" s="170"/>
      <c r="L576" s="166"/>
      <c r="M576" s="171"/>
      <c r="T576" s="172"/>
      <c r="AT576" s="167" t="s">
        <v>353</v>
      </c>
      <c r="AU576" s="167" t="s">
        <v>98</v>
      </c>
      <c r="AV576" s="13" t="s">
        <v>98</v>
      </c>
      <c r="AW576" s="13" t="s">
        <v>30</v>
      </c>
      <c r="AX576" s="13" t="s">
        <v>76</v>
      </c>
      <c r="AY576" s="167" t="s">
        <v>345</v>
      </c>
    </row>
    <row r="577" spans="2:65" s="13" customFormat="1">
      <c r="B577" s="166"/>
      <c r="D577" s="160" t="s">
        <v>353</v>
      </c>
      <c r="E577" s="167" t="s">
        <v>1</v>
      </c>
      <c r="F577" s="168" t="s">
        <v>976</v>
      </c>
      <c r="H577" s="169">
        <v>0.13500000000000001</v>
      </c>
      <c r="I577" s="170"/>
      <c r="L577" s="166"/>
      <c r="M577" s="171"/>
      <c r="T577" s="172"/>
      <c r="AT577" s="167" t="s">
        <v>353</v>
      </c>
      <c r="AU577" s="167" t="s">
        <v>98</v>
      </c>
      <c r="AV577" s="13" t="s">
        <v>98</v>
      </c>
      <c r="AW577" s="13" t="s">
        <v>30</v>
      </c>
      <c r="AX577" s="13" t="s">
        <v>76</v>
      </c>
      <c r="AY577" s="167" t="s">
        <v>345</v>
      </c>
    </row>
    <row r="578" spans="2:65" s="15" customFormat="1">
      <c r="B578" s="180"/>
      <c r="D578" s="160" t="s">
        <v>353</v>
      </c>
      <c r="E578" s="181" t="s">
        <v>977</v>
      </c>
      <c r="F578" s="182" t="s">
        <v>365</v>
      </c>
      <c r="H578" s="183">
        <v>14.058999999999999</v>
      </c>
      <c r="I578" s="184"/>
      <c r="L578" s="180"/>
      <c r="M578" s="185"/>
      <c r="T578" s="186"/>
      <c r="AT578" s="181" t="s">
        <v>353</v>
      </c>
      <c r="AU578" s="181" t="s">
        <v>98</v>
      </c>
      <c r="AV578" s="15" t="s">
        <v>351</v>
      </c>
      <c r="AW578" s="15" t="s">
        <v>30</v>
      </c>
      <c r="AX578" s="15" t="s">
        <v>84</v>
      </c>
      <c r="AY578" s="181" t="s">
        <v>345</v>
      </c>
    </row>
    <row r="579" spans="2:65" s="1" customFormat="1" ht="37.9" customHeight="1">
      <c r="B579" s="32"/>
      <c r="C579" s="145" t="s">
        <v>978</v>
      </c>
      <c r="D579" s="145" t="s">
        <v>347</v>
      </c>
      <c r="E579" s="146" t="s">
        <v>979</v>
      </c>
      <c r="F579" s="147" t="s">
        <v>980</v>
      </c>
      <c r="G579" s="148" t="s">
        <v>597</v>
      </c>
      <c r="H579" s="149">
        <v>2.63</v>
      </c>
      <c r="I579" s="150"/>
      <c r="J579" s="149">
        <f>ROUND(I579*H579,3)</f>
        <v>0</v>
      </c>
      <c r="K579" s="151"/>
      <c r="L579" s="32"/>
      <c r="M579" s="152" t="s">
        <v>1</v>
      </c>
      <c r="N579" s="153" t="s">
        <v>42</v>
      </c>
      <c r="P579" s="154">
        <f>O579*H579</f>
        <v>0</v>
      </c>
      <c r="Q579" s="154">
        <v>4.7699999999999999E-3</v>
      </c>
      <c r="R579" s="154">
        <f>Q579*H579</f>
        <v>1.25451E-2</v>
      </c>
      <c r="S579" s="154">
        <v>0</v>
      </c>
      <c r="T579" s="155">
        <f>S579*H579</f>
        <v>0</v>
      </c>
      <c r="AR579" s="156" t="s">
        <v>351</v>
      </c>
      <c r="AT579" s="156" t="s">
        <v>347</v>
      </c>
      <c r="AU579" s="156" t="s">
        <v>98</v>
      </c>
      <c r="AY579" s="17" t="s">
        <v>345</v>
      </c>
      <c r="BE579" s="157">
        <f>IF(N579="základná",J579,0)</f>
        <v>0</v>
      </c>
      <c r="BF579" s="157">
        <f>IF(N579="znížená",J579,0)</f>
        <v>0</v>
      </c>
      <c r="BG579" s="157">
        <f>IF(N579="zákl. prenesená",J579,0)</f>
        <v>0</v>
      </c>
      <c r="BH579" s="157">
        <f>IF(N579="zníž. prenesená",J579,0)</f>
        <v>0</v>
      </c>
      <c r="BI579" s="157">
        <f>IF(N579="nulová",J579,0)</f>
        <v>0</v>
      </c>
      <c r="BJ579" s="17" t="s">
        <v>98</v>
      </c>
      <c r="BK579" s="158">
        <f>ROUND(I579*H579,3)</f>
        <v>0</v>
      </c>
      <c r="BL579" s="17" t="s">
        <v>351</v>
      </c>
      <c r="BM579" s="156" t="s">
        <v>981</v>
      </c>
    </row>
    <row r="580" spans="2:65" s="13" customFormat="1">
      <c r="B580" s="166"/>
      <c r="D580" s="160" t="s">
        <v>353</v>
      </c>
      <c r="E580" s="167" t="s">
        <v>1</v>
      </c>
      <c r="F580" s="168" t="s">
        <v>982</v>
      </c>
      <c r="H580" s="169">
        <v>2.63</v>
      </c>
      <c r="I580" s="170"/>
      <c r="L580" s="166"/>
      <c r="M580" s="171"/>
      <c r="T580" s="172"/>
      <c r="AT580" s="167" t="s">
        <v>353</v>
      </c>
      <c r="AU580" s="167" t="s">
        <v>98</v>
      </c>
      <c r="AV580" s="13" t="s">
        <v>98</v>
      </c>
      <c r="AW580" s="13" t="s">
        <v>30</v>
      </c>
      <c r="AX580" s="13" t="s">
        <v>84</v>
      </c>
      <c r="AY580" s="167" t="s">
        <v>345</v>
      </c>
    </row>
    <row r="581" spans="2:65" s="1" customFormat="1" ht="24.2" customHeight="1">
      <c r="B581" s="32"/>
      <c r="C581" s="145" t="s">
        <v>983</v>
      </c>
      <c r="D581" s="145" t="s">
        <v>347</v>
      </c>
      <c r="E581" s="146" t="s">
        <v>984</v>
      </c>
      <c r="F581" s="147" t="s">
        <v>985</v>
      </c>
      <c r="G581" s="148" t="s">
        <v>597</v>
      </c>
      <c r="H581" s="149">
        <v>206.1</v>
      </c>
      <c r="I581" s="150"/>
      <c r="J581" s="149">
        <f>ROUND(I581*H581,3)</f>
        <v>0</v>
      </c>
      <c r="K581" s="151"/>
      <c r="L581" s="32"/>
      <c r="M581" s="152" t="s">
        <v>1</v>
      </c>
      <c r="N581" s="153" t="s">
        <v>42</v>
      </c>
      <c r="P581" s="154">
        <f>O581*H581</f>
        <v>0</v>
      </c>
      <c r="Q581" s="154">
        <v>2.0000000000000001E-4</v>
      </c>
      <c r="R581" s="154">
        <f>Q581*H581</f>
        <v>4.122E-2</v>
      </c>
      <c r="S581" s="154">
        <v>0</v>
      </c>
      <c r="T581" s="155">
        <f>S581*H581</f>
        <v>0</v>
      </c>
      <c r="AR581" s="156" t="s">
        <v>351</v>
      </c>
      <c r="AT581" s="156" t="s">
        <v>347</v>
      </c>
      <c r="AU581" s="156" t="s">
        <v>98</v>
      </c>
      <c r="AY581" s="17" t="s">
        <v>345</v>
      </c>
      <c r="BE581" s="157">
        <f>IF(N581="základná",J581,0)</f>
        <v>0</v>
      </c>
      <c r="BF581" s="157">
        <f>IF(N581="znížená",J581,0)</f>
        <v>0</v>
      </c>
      <c r="BG581" s="157">
        <f>IF(N581="zákl. prenesená",J581,0)</f>
        <v>0</v>
      </c>
      <c r="BH581" s="157">
        <f>IF(N581="zníž. prenesená",J581,0)</f>
        <v>0</v>
      </c>
      <c r="BI581" s="157">
        <f>IF(N581="nulová",J581,0)</f>
        <v>0</v>
      </c>
      <c r="BJ581" s="17" t="s">
        <v>98</v>
      </c>
      <c r="BK581" s="158">
        <f>ROUND(I581*H581,3)</f>
        <v>0</v>
      </c>
      <c r="BL581" s="17" t="s">
        <v>351</v>
      </c>
      <c r="BM581" s="156" t="s">
        <v>986</v>
      </c>
    </row>
    <row r="582" spans="2:65" s="13" customFormat="1">
      <c r="B582" s="166"/>
      <c r="D582" s="160" t="s">
        <v>353</v>
      </c>
      <c r="E582" s="167" t="s">
        <v>1</v>
      </c>
      <c r="F582" s="168" t="s">
        <v>987</v>
      </c>
      <c r="H582" s="169">
        <v>206.1</v>
      </c>
      <c r="I582" s="170"/>
      <c r="L582" s="166"/>
      <c r="M582" s="171"/>
      <c r="T582" s="172"/>
      <c r="AT582" s="167" t="s">
        <v>353</v>
      </c>
      <c r="AU582" s="167" t="s">
        <v>98</v>
      </c>
      <c r="AV582" s="13" t="s">
        <v>98</v>
      </c>
      <c r="AW582" s="13" t="s">
        <v>30</v>
      </c>
      <c r="AX582" s="13" t="s">
        <v>84</v>
      </c>
      <c r="AY582" s="167" t="s">
        <v>345</v>
      </c>
    </row>
    <row r="583" spans="2:65" s="1" customFormat="1" ht="37.9" customHeight="1">
      <c r="B583" s="32"/>
      <c r="C583" s="145" t="s">
        <v>988</v>
      </c>
      <c r="D583" s="145" t="s">
        <v>347</v>
      </c>
      <c r="E583" s="146" t="s">
        <v>989</v>
      </c>
      <c r="F583" s="147" t="s">
        <v>990</v>
      </c>
      <c r="G583" s="148" t="s">
        <v>597</v>
      </c>
      <c r="H583" s="149">
        <v>13</v>
      </c>
      <c r="I583" s="150"/>
      <c r="J583" s="149">
        <f>ROUND(I583*H583,3)</f>
        <v>0</v>
      </c>
      <c r="K583" s="151"/>
      <c r="L583" s="32"/>
      <c r="M583" s="152" t="s">
        <v>1</v>
      </c>
      <c r="N583" s="153" t="s">
        <v>42</v>
      </c>
      <c r="P583" s="154">
        <f>O583*H583</f>
        <v>0</v>
      </c>
      <c r="Q583" s="154">
        <v>1.5900000000000001E-3</v>
      </c>
      <c r="R583" s="154">
        <f>Q583*H583</f>
        <v>2.0670000000000001E-2</v>
      </c>
      <c r="S583" s="154">
        <v>0</v>
      </c>
      <c r="T583" s="155">
        <f>S583*H583</f>
        <v>0</v>
      </c>
      <c r="AR583" s="156" t="s">
        <v>351</v>
      </c>
      <c r="AT583" s="156" t="s">
        <v>347</v>
      </c>
      <c r="AU583" s="156" t="s">
        <v>98</v>
      </c>
      <c r="AY583" s="17" t="s">
        <v>345</v>
      </c>
      <c r="BE583" s="157">
        <f>IF(N583="základná",J583,0)</f>
        <v>0</v>
      </c>
      <c r="BF583" s="157">
        <f>IF(N583="znížená",J583,0)</f>
        <v>0</v>
      </c>
      <c r="BG583" s="157">
        <f>IF(N583="zákl. prenesená",J583,0)</f>
        <v>0</v>
      </c>
      <c r="BH583" s="157">
        <f>IF(N583="zníž. prenesená",J583,0)</f>
        <v>0</v>
      </c>
      <c r="BI583" s="157">
        <f>IF(N583="nulová",J583,0)</f>
        <v>0</v>
      </c>
      <c r="BJ583" s="17" t="s">
        <v>98</v>
      </c>
      <c r="BK583" s="158">
        <f>ROUND(I583*H583,3)</f>
        <v>0</v>
      </c>
      <c r="BL583" s="17" t="s">
        <v>351</v>
      </c>
      <c r="BM583" s="156" t="s">
        <v>991</v>
      </c>
    </row>
    <row r="584" spans="2:65" s="13" customFormat="1">
      <c r="B584" s="166"/>
      <c r="D584" s="160" t="s">
        <v>353</v>
      </c>
      <c r="E584" s="167" t="s">
        <v>1</v>
      </c>
      <c r="F584" s="168" t="s">
        <v>992</v>
      </c>
      <c r="H584" s="169">
        <v>13</v>
      </c>
      <c r="I584" s="170"/>
      <c r="L584" s="166"/>
      <c r="M584" s="171"/>
      <c r="T584" s="172"/>
      <c r="AT584" s="167" t="s">
        <v>353</v>
      </c>
      <c r="AU584" s="167" t="s">
        <v>98</v>
      </c>
      <c r="AV584" s="13" t="s">
        <v>98</v>
      </c>
      <c r="AW584" s="13" t="s">
        <v>30</v>
      </c>
      <c r="AX584" s="13" t="s">
        <v>84</v>
      </c>
      <c r="AY584" s="167" t="s">
        <v>345</v>
      </c>
    </row>
    <row r="585" spans="2:65" s="1" customFormat="1" ht="24.2" customHeight="1">
      <c r="B585" s="32"/>
      <c r="C585" s="145" t="s">
        <v>993</v>
      </c>
      <c r="D585" s="145" t="s">
        <v>347</v>
      </c>
      <c r="E585" s="146" t="s">
        <v>994</v>
      </c>
      <c r="F585" s="147" t="s">
        <v>995</v>
      </c>
      <c r="G585" s="148" t="s">
        <v>374</v>
      </c>
      <c r="H585" s="149">
        <v>0.748</v>
      </c>
      <c r="I585" s="150"/>
      <c r="J585" s="149">
        <f>ROUND(I585*H585,3)</f>
        <v>0</v>
      </c>
      <c r="K585" s="151"/>
      <c r="L585" s="32"/>
      <c r="M585" s="152" t="s">
        <v>1</v>
      </c>
      <c r="N585" s="153" t="s">
        <v>42</v>
      </c>
      <c r="P585" s="154">
        <f>O585*H585</f>
        <v>0</v>
      </c>
      <c r="Q585" s="154">
        <v>2.23543</v>
      </c>
      <c r="R585" s="154">
        <f>Q585*H585</f>
        <v>1.6721016399999999</v>
      </c>
      <c r="S585" s="154">
        <v>0</v>
      </c>
      <c r="T585" s="155">
        <f>S585*H585</f>
        <v>0</v>
      </c>
      <c r="AR585" s="156" t="s">
        <v>351</v>
      </c>
      <c r="AT585" s="156" t="s">
        <v>347</v>
      </c>
      <c r="AU585" s="156" t="s">
        <v>98</v>
      </c>
      <c r="AY585" s="17" t="s">
        <v>345</v>
      </c>
      <c r="BE585" s="157">
        <f>IF(N585="základná",J585,0)</f>
        <v>0</v>
      </c>
      <c r="BF585" s="157">
        <f>IF(N585="znížená",J585,0)</f>
        <v>0</v>
      </c>
      <c r="BG585" s="157">
        <f>IF(N585="zákl. prenesená",J585,0)</f>
        <v>0</v>
      </c>
      <c r="BH585" s="157">
        <f>IF(N585="zníž. prenesená",J585,0)</f>
        <v>0</v>
      </c>
      <c r="BI585" s="157">
        <f>IF(N585="nulová",J585,0)</f>
        <v>0</v>
      </c>
      <c r="BJ585" s="17" t="s">
        <v>98</v>
      </c>
      <c r="BK585" s="158">
        <f>ROUND(I585*H585,3)</f>
        <v>0</v>
      </c>
      <c r="BL585" s="17" t="s">
        <v>351</v>
      </c>
      <c r="BM585" s="156" t="s">
        <v>996</v>
      </c>
    </row>
    <row r="586" spans="2:65" s="13" customFormat="1">
      <c r="B586" s="166"/>
      <c r="D586" s="160" t="s">
        <v>353</v>
      </c>
      <c r="E586" s="167" t="s">
        <v>1</v>
      </c>
      <c r="F586" s="168" t="s">
        <v>997</v>
      </c>
      <c r="H586" s="169">
        <v>0.748</v>
      </c>
      <c r="I586" s="170"/>
      <c r="L586" s="166"/>
      <c r="M586" s="171"/>
      <c r="T586" s="172"/>
      <c r="AT586" s="167" t="s">
        <v>353</v>
      </c>
      <c r="AU586" s="167" t="s">
        <v>98</v>
      </c>
      <c r="AV586" s="13" t="s">
        <v>98</v>
      </c>
      <c r="AW586" s="13" t="s">
        <v>30</v>
      </c>
      <c r="AX586" s="13" t="s">
        <v>84</v>
      </c>
      <c r="AY586" s="167" t="s">
        <v>345</v>
      </c>
    </row>
    <row r="587" spans="2:65" s="1" customFormat="1" ht="24.2" customHeight="1">
      <c r="B587" s="32"/>
      <c r="C587" s="145" t="s">
        <v>998</v>
      </c>
      <c r="D587" s="145" t="s">
        <v>347</v>
      </c>
      <c r="E587" s="146" t="s">
        <v>999</v>
      </c>
      <c r="F587" s="147" t="s">
        <v>1000</v>
      </c>
      <c r="G587" s="148" t="s">
        <v>374</v>
      </c>
      <c r="H587" s="149">
        <v>6.2549999999999999</v>
      </c>
      <c r="I587" s="150"/>
      <c r="J587" s="149">
        <f>ROUND(I587*H587,3)</f>
        <v>0</v>
      </c>
      <c r="K587" s="151"/>
      <c r="L587" s="32"/>
      <c r="M587" s="152" t="s">
        <v>1</v>
      </c>
      <c r="N587" s="153" t="s">
        <v>42</v>
      </c>
      <c r="P587" s="154">
        <f>O587*H587</f>
        <v>0</v>
      </c>
      <c r="Q587" s="154">
        <v>2.23543</v>
      </c>
      <c r="R587" s="154">
        <f>Q587*H587</f>
        <v>13.98261465</v>
      </c>
      <c r="S587" s="154">
        <v>0</v>
      </c>
      <c r="T587" s="155">
        <f>S587*H587</f>
        <v>0</v>
      </c>
      <c r="AR587" s="156" t="s">
        <v>351</v>
      </c>
      <c r="AT587" s="156" t="s">
        <v>347</v>
      </c>
      <c r="AU587" s="156" t="s">
        <v>98</v>
      </c>
      <c r="AY587" s="17" t="s">
        <v>345</v>
      </c>
      <c r="BE587" s="157">
        <f>IF(N587="základná",J587,0)</f>
        <v>0</v>
      </c>
      <c r="BF587" s="157">
        <f>IF(N587="znížená",J587,0)</f>
        <v>0</v>
      </c>
      <c r="BG587" s="157">
        <f>IF(N587="zákl. prenesená",J587,0)</f>
        <v>0</v>
      </c>
      <c r="BH587" s="157">
        <f>IF(N587="zníž. prenesená",J587,0)</f>
        <v>0</v>
      </c>
      <c r="BI587" s="157">
        <f>IF(N587="nulová",J587,0)</f>
        <v>0</v>
      </c>
      <c r="BJ587" s="17" t="s">
        <v>98</v>
      </c>
      <c r="BK587" s="158">
        <f>ROUND(I587*H587,3)</f>
        <v>0</v>
      </c>
      <c r="BL587" s="17" t="s">
        <v>351</v>
      </c>
      <c r="BM587" s="156" t="s">
        <v>1001</v>
      </c>
    </row>
    <row r="588" spans="2:65" s="13" customFormat="1">
      <c r="B588" s="166"/>
      <c r="D588" s="160" t="s">
        <v>353</v>
      </c>
      <c r="E588" s="167" t="s">
        <v>1</v>
      </c>
      <c r="F588" s="168" t="s">
        <v>1002</v>
      </c>
      <c r="H588" s="169">
        <v>1.08</v>
      </c>
      <c r="I588" s="170"/>
      <c r="L588" s="166"/>
      <c r="M588" s="171"/>
      <c r="T588" s="172"/>
      <c r="AT588" s="167" t="s">
        <v>353</v>
      </c>
      <c r="AU588" s="167" t="s">
        <v>98</v>
      </c>
      <c r="AV588" s="13" t="s">
        <v>98</v>
      </c>
      <c r="AW588" s="13" t="s">
        <v>30</v>
      </c>
      <c r="AX588" s="13" t="s">
        <v>76</v>
      </c>
      <c r="AY588" s="167" t="s">
        <v>345</v>
      </c>
    </row>
    <row r="589" spans="2:65" s="13" customFormat="1">
      <c r="B589" s="166"/>
      <c r="D589" s="160" t="s">
        <v>353</v>
      </c>
      <c r="E589" s="167" t="s">
        <v>1</v>
      </c>
      <c r="F589" s="168" t="s">
        <v>379</v>
      </c>
      <c r="H589" s="169">
        <v>5.1749999999999998</v>
      </c>
      <c r="I589" s="170"/>
      <c r="L589" s="166"/>
      <c r="M589" s="171"/>
      <c r="T589" s="172"/>
      <c r="AT589" s="167" t="s">
        <v>353</v>
      </c>
      <c r="AU589" s="167" t="s">
        <v>98</v>
      </c>
      <c r="AV589" s="13" t="s">
        <v>98</v>
      </c>
      <c r="AW589" s="13" t="s">
        <v>30</v>
      </c>
      <c r="AX589" s="13" t="s">
        <v>76</v>
      </c>
      <c r="AY589" s="167" t="s">
        <v>345</v>
      </c>
    </row>
    <row r="590" spans="2:65" s="15" customFormat="1">
      <c r="B590" s="180"/>
      <c r="D590" s="160" t="s">
        <v>353</v>
      </c>
      <c r="E590" s="181" t="s">
        <v>1</v>
      </c>
      <c r="F590" s="182" t="s">
        <v>365</v>
      </c>
      <c r="H590" s="183">
        <v>6.2549999999999999</v>
      </c>
      <c r="I590" s="184"/>
      <c r="L590" s="180"/>
      <c r="M590" s="185"/>
      <c r="T590" s="186"/>
      <c r="AT590" s="181" t="s">
        <v>353</v>
      </c>
      <c r="AU590" s="181" t="s">
        <v>98</v>
      </c>
      <c r="AV590" s="15" t="s">
        <v>351</v>
      </c>
      <c r="AW590" s="15" t="s">
        <v>30</v>
      </c>
      <c r="AX590" s="15" t="s">
        <v>84</v>
      </c>
      <c r="AY590" s="181" t="s">
        <v>345</v>
      </c>
    </row>
    <row r="591" spans="2:65" s="1" customFormat="1" ht="24.2" customHeight="1">
      <c r="B591" s="32"/>
      <c r="C591" s="145" t="s">
        <v>1003</v>
      </c>
      <c r="D591" s="145" t="s">
        <v>347</v>
      </c>
      <c r="E591" s="146" t="s">
        <v>1004</v>
      </c>
      <c r="F591" s="147" t="s">
        <v>1005</v>
      </c>
      <c r="G591" s="148" t="s">
        <v>374</v>
      </c>
      <c r="H591" s="149">
        <v>0.748</v>
      </c>
      <c r="I591" s="150"/>
      <c r="J591" s="149">
        <f>ROUND(I591*H591,3)</f>
        <v>0</v>
      </c>
      <c r="K591" s="151"/>
      <c r="L591" s="32"/>
      <c r="M591" s="152" t="s">
        <v>1</v>
      </c>
      <c r="N591" s="153" t="s">
        <v>42</v>
      </c>
      <c r="P591" s="154">
        <f>O591*H591</f>
        <v>0</v>
      </c>
      <c r="Q591" s="154">
        <v>0</v>
      </c>
      <c r="R591" s="154">
        <f>Q591*H591</f>
        <v>0</v>
      </c>
      <c r="S591" s="154">
        <v>0</v>
      </c>
      <c r="T591" s="155">
        <f>S591*H591</f>
        <v>0</v>
      </c>
      <c r="AR591" s="156" t="s">
        <v>351</v>
      </c>
      <c r="AT591" s="156" t="s">
        <v>347</v>
      </c>
      <c r="AU591" s="156" t="s">
        <v>98</v>
      </c>
      <c r="AY591" s="17" t="s">
        <v>345</v>
      </c>
      <c r="BE591" s="157">
        <f>IF(N591="základná",J591,0)</f>
        <v>0</v>
      </c>
      <c r="BF591" s="157">
        <f>IF(N591="znížená",J591,0)</f>
        <v>0</v>
      </c>
      <c r="BG591" s="157">
        <f>IF(N591="zákl. prenesená",J591,0)</f>
        <v>0</v>
      </c>
      <c r="BH591" s="157">
        <f>IF(N591="zníž. prenesená",J591,0)</f>
        <v>0</v>
      </c>
      <c r="BI591" s="157">
        <f>IF(N591="nulová",J591,0)</f>
        <v>0</v>
      </c>
      <c r="BJ591" s="17" t="s">
        <v>98</v>
      </c>
      <c r="BK591" s="158">
        <f>ROUND(I591*H591,3)</f>
        <v>0</v>
      </c>
      <c r="BL591" s="17" t="s">
        <v>351</v>
      </c>
      <c r="BM591" s="156" t="s">
        <v>1006</v>
      </c>
    </row>
    <row r="592" spans="2:65" s="13" customFormat="1">
      <c r="B592" s="166"/>
      <c r="D592" s="160" t="s">
        <v>353</v>
      </c>
      <c r="E592" s="167" t="s">
        <v>1</v>
      </c>
      <c r="F592" s="168" t="s">
        <v>997</v>
      </c>
      <c r="H592" s="169">
        <v>0.748</v>
      </c>
      <c r="I592" s="170"/>
      <c r="L592" s="166"/>
      <c r="M592" s="171"/>
      <c r="T592" s="172"/>
      <c r="AT592" s="167" t="s">
        <v>353</v>
      </c>
      <c r="AU592" s="167" t="s">
        <v>98</v>
      </c>
      <c r="AV592" s="13" t="s">
        <v>98</v>
      </c>
      <c r="AW592" s="13" t="s">
        <v>30</v>
      </c>
      <c r="AX592" s="13" t="s">
        <v>84</v>
      </c>
      <c r="AY592" s="167" t="s">
        <v>345</v>
      </c>
    </row>
    <row r="593" spans="2:65" s="1" customFormat="1" ht="24.2" customHeight="1">
      <c r="B593" s="32"/>
      <c r="C593" s="145" t="s">
        <v>1007</v>
      </c>
      <c r="D593" s="145" t="s">
        <v>347</v>
      </c>
      <c r="E593" s="146" t="s">
        <v>1008</v>
      </c>
      <c r="F593" s="147" t="s">
        <v>1009</v>
      </c>
      <c r="G593" s="148" t="s">
        <v>374</v>
      </c>
      <c r="H593" s="149">
        <v>6.2549999999999999</v>
      </c>
      <c r="I593" s="150"/>
      <c r="J593" s="149">
        <f>ROUND(I593*H593,3)</f>
        <v>0</v>
      </c>
      <c r="K593" s="151"/>
      <c r="L593" s="32"/>
      <c r="M593" s="152" t="s">
        <v>1</v>
      </c>
      <c r="N593" s="153" t="s">
        <v>42</v>
      </c>
      <c r="P593" s="154">
        <f>O593*H593</f>
        <v>0</v>
      </c>
      <c r="Q593" s="154">
        <v>0</v>
      </c>
      <c r="R593" s="154">
        <f>Q593*H593</f>
        <v>0</v>
      </c>
      <c r="S593" s="154">
        <v>0</v>
      </c>
      <c r="T593" s="155">
        <f>S593*H593</f>
        <v>0</v>
      </c>
      <c r="AR593" s="156" t="s">
        <v>351</v>
      </c>
      <c r="AT593" s="156" t="s">
        <v>347</v>
      </c>
      <c r="AU593" s="156" t="s">
        <v>98</v>
      </c>
      <c r="AY593" s="17" t="s">
        <v>345</v>
      </c>
      <c r="BE593" s="157">
        <f>IF(N593="základná",J593,0)</f>
        <v>0</v>
      </c>
      <c r="BF593" s="157">
        <f>IF(N593="znížená",J593,0)</f>
        <v>0</v>
      </c>
      <c r="BG593" s="157">
        <f>IF(N593="zákl. prenesená",J593,0)</f>
        <v>0</v>
      </c>
      <c r="BH593" s="157">
        <f>IF(N593="zníž. prenesená",J593,0)</f>
        <v>0</v>
      </c>
      <c r="BI593" s="157">
        <f>IF(N593="nulová",J593,0)</f>
        <v>0</v>
      </c>
      <c r="BJ593" s="17" t="s">
        <v>98</v>
      </c>
      <c r="BK593" s="158">
        <f>ROUND(I593*H593,3)</f>
        <v>0</v>
      </c>
      <c r="BL593" s="17" t="s">
        <v>351</v>
      </c>
      <c r="BM593" s="156" t="s">
        <v>1010</v>
      </c>
    </row>
    <row r="594" spans="2:65" s="13" customFormat="1">
      <c r="B594" s="166"/>
      <c r="D594" s="160" t="s">
        <v>353</v>
      </c>
      <c r="E594" s="167" t="s">
        <v>1</v>
      </c>
      <c r="F594" s="168" t="s">
        <v>1002</v>
      </c>
      <c r="H594" s="169">
        <v>1.08</v>
      </c>
      <c r="I594" s="170"/>
      <c r="L594" s="166"/>
      <c r="M594" s="171"/>
      <c r="T594" s="172"/>
      <c r="AT594" s="167" t="s">
        <v>353</v>
      </c>
      <c r="AU594" s="167" t="s">
        <v>98</v>
      </c>
      <c r="AV594" s="13" t="s">
        <v>98</v>
      </c>
      <c r="AW594" s="13" t="s">
        <v>30</v>
      </c>
      <c r="AX594" s="13" t="s">
        <v>76</v>
      </c>
      <c r="AY594" s="167" t="s">
        <v>345</v>
      </c>
    </row>
    <row r="595" spans="2:65" s="13" customFormat="1">
      <c r="B595" s="166"/>
      <c r="D595" s="160" t="s">
        <v>353</v>
      </c>
      <c r="E595" s="167" t="s">
        <v>1</v>
      </c>
      <c r="F595" s="168" t="s">
        <v>379</v>
      </c>
      <c r="H595" s="169">
        <v>5.1749999999999998</v>
      </c>
      <c r="I595" s="170"/>
      <c r="L595" s="166"/>
      <c r="M595" s="171"/>
      <c r="T595" s="172"/>
      <c r="AT595" s="167" t="s">
        <v>353</v>
      </c>
      <c r="AU595" s="167" t="s">
        <v>98</v>
      </c>
      <c r="AV595" s="13" t="s">
        <v>98</v>
      </c>
      <c r="AW595" s="13" t="s">
        <v>30</v>
      </c>
      <c r="AX595" s="13" t="s">
        <v>76</v>
      </c>
      <c r="AY595" s="167" t="s">
        <v>345</v>
      </c>
    </row>
    <row r="596" spans="2:65" s="15" customFormat="1">
      <c r="B596" s="180"/>
      <c r="D596" s="160" t="s">
        <v>353</v>
      </c>
      <c r="E596" s="181" t="s">
        <v>1</v>
      </c>
      <c r="F596" s="182" t="s">
        <v>365</v>
      </c>
      <c r="H596" s="183">
        <v>6.2549999999999999</v>
      </c>
      <c r="I596" s="184"/>
      <c r="L596" s="180"/>
      <c r="M596" s="185"/>
      <c r="T596" s="186"/>
      <c r="AT596" s="181" t="s">
        <v>353</v>
      </c>
      <c r="AU596" s="181" t="s">
        <v>98</v>
      </c>
      <c r="AV596" s="15" t="s">
        <v>351</v>
      </c>
      <c r="AW596" s="15" t="s">
        <v>30</v>
      </c>
      <c r="AX596" s="15" t="s">
        <v>84</v>
      </c>
      <c r="AY596" s="181" t="s">
        <v>345</v>
      </c>
    </row>
    <row r="597" spans="2:65" s="1" customFormat="1" ht="33" customHeight="1">
      <c r="B597" s="32"/>
      <c r="C597" s="145" t="s">
        <v>1011</v>
      </c>
      <c r="D597" s="145" t="s">
        <v>347</v>
      </c>
      <c r="E597" s="146" t="s">
        <v>1012</v>
      </c>
      <c r="F597" s="147" t="s">
        <v>1013</v>
      </c>
      <c r="G597" s="148" t="s">
        <v>374</v>
      </c>
      <c r="H597" s="149">
        <v>7.5750000000000002</v>
      </c>
      <c r="I597" s="150"/>
      <c r="J597" s="149">
        <f>ROUND(I597*H597,3)</f>
        <v>0</v>
      </c>
      <c r="K597" s="151"/>
      <c r="L597" s="32"/>
      <c r="M597" s="152" t="s">
        <v>1</v>
      </c>
      <c r="N597" s="153" t="s">
        <v>42</v>
      </c>
      <c r="P597" s="154">
        <f>O597*H597</f>
        <v>0</v>
      </c>
      <c r="Q597" s="154">
        <v>0</v>
      </c>
      <c r="R597" s="154">
        <f>Q597*H597</f>
        <v>0</v>
      </c>
      <c r="S597" s="154">
        <v>0</v>
      </c>
      <c r="T597" s="155">
        <f>S597*H597</f>
        <v>0</v>
      </c>
      <c r="AR597" s="156" t="s">
        <v>351</v>
      </c>
      <c r="AT597" s="156" t="s">
        <v>347</v>
      </c>
      <c r="AU597" s="156" t="s">
        <v>98</v>
      </c>
      <c r="AY597" s="17" t="s">
        <v>345</v>
      </c>
      <c r="BE597" s="157">
        <f>IF(N597="základná",J597,0)</f>
        <v>0</v>
      </c>
      <c r="BF597" s="157">
        <f>IF(N597="znížená",J597,0)</f>
        <v>0</v>
      </c>
      <c r="BG597" s="157">
        <f>IF(N597="zákl. prenesená",J597,0)</f>
        <v>0</v>
      </c>
      <c r="BH597" s="157">
        <f>IF(N597="zníž. prenesená",J597,0)</f>
        <v>0</v>
      </c>
      <c r="BI597" s="157">
        <f>IF(N597="nulová",J597,0)</f>
        <v>0</v>
      </c>
      <c r="BJ597" s="17" t="s">
        <v>98</v>
      </c>
      <c r="BK597" s="158">
        <f>ROUND(I597*H597,3)</f>
        <v>0</v>
      </c>
      <c r="BL597" s="17" t="s">
        <v>351</v>
      </c>
      <c r="BM597" s="156" t="s">
        <v>1014</v>
      </c>
    </row>
    <row r="598" spans="2:65" s="13" customFormat="1">
      <c r="B598" s="166"/>
      <c r="D598" s="160" t="s">
        <v>353</v>
      </c>
      <c r="E598" s="167" t="s">
        <v>1</v>
      </c>
      <c r="F598" s="168" t="s">
        <v>1015</v>
      </c>
      <c r="H598" s="169">
        <v>1.32</v>
      </c>
      <c r="I598" s="170"/>
      <c r="L598" s="166"/>
      <c r="M598" s="171"/>
      <c r="T598" s="172"/>
      <c r="AT598" s="167" t="s">
        <v>353</v>
      </c>
      <c r="AU598" s="167" t="s">
        <v>98</v>
      </c>
      <c r="AV598" s="13" t="s">
        <v>98</v>
      </c>
      <c r="AW598" s="13" t="s">
        <v>30</v>
      </c>
      <c r="AX598" s="13" t="s">
        <v>76</v>
      </c>
      <c r="AY598" s="167" t="s">
        <v>345</v>
      </c>
    </row>
    <row r="599" spans="2:65" s="13" customFormat="1">
      <c r="B599" s="166"/>
      <c r="D599" s="160" t="s">
        <v>353</v>
      </c>
      <c r="E599" s="167" t="s">
        <v>1</v>
      </c>
      <c r="F599" s="168" t="s">
        <v>1002</v>
      </c>
      <c r="H599" s="169">
        <v>1.08</v>
      </c>
      <c r="I599" s="170"/>
      <c r="L599" s="166"/>
      <c r="M599" s="171"/>
      <c r="T599" s="172"/>
      <c r="AT599" s="167" t="s">
        <v>353</v>
      </c>
      <c r="AU599" s="167" t="s">
        <v>98</v>
      </c>
      <c r="AV599" s="13" t="s">
        <v>98</v>
      </c>
      <c r="AW599" s="13" t="s">
        <v>30</v>
      </c>
      <c r="AX599" s="13" t="s">
        <v>76</v>
      </c>
      <c r="AY599" s="167" t="s">
        <v>345</v>
      </c>
    </row>
    <row r="600" spans="2:65" s="13" customFormat="1">
      <c r="B600" s="166"/>
      <c r="D600" s="160" t="s">
        <v>353</v>
      </c>
      <c r="E600" s="167" t="s">
        <v>1</v>
      </c>
      <c r="F600" s="168" t="s">
        <v>379</v>
      </c>
      <c r="H600" s="169">
        <v>5.1749999999999998</v>
      </c>
      <c r="I600" s="170"/>
      <c r="L600" s="166"/>
      <c r="M600" s="171"/>
      <c r="T600" s="172"/>
      <c r="AT600" s="167" t="s">
        <v>353</v>
      </c>
      <c r="AU600" s="167" t="s">
        <v>98</v>
      </c>
      <c r="AV600" s="13" t="s">
        <v>98</v>
      </c>
      <c r="AW600" s="13" t="s">
        <v>30</v>
      </c>
      <c r="AX600" s="13" t="s">
        <v>76</v>
      </c>
      <c r="AY600" s="167" t="s">
        <v>345</v>
      </c>
    </row>
    <row r="601" spans="2:65" s="15" customFormat="1">
      <c r="B601" s="180"/>
      <c r="D601" s="160" t="s">
        <v>353</v>
      </c>
      <c r="E601" s="181" t="s">
        <v>1</v>
      </c>
      <c r="F601" s="182" t="s">
        <v>365</v>
      </c>
      <c r="H601" s="183">
        <v>7.5750000000000002</v>
      </c>
      <c r="I601" s="184"/>
      <c r="L601" s="180"/>
      <c r="M601" s="185"/>
      <c r="T601" s="186"/>
      <c r="AT601" s="181" t="s">
        <v>353</v>
      </c>
      <c r="AU601" s="181" t="s">
        <v>98</v>
      </c>
      <c r="AV601" s="15" t="s">
        <v>351</v>
      </c>
      <c r="AW601" s="15" t="s">
        <v>30</v>
      </c>
      <c r="AX601" s="15" t="s">
        <v>84</v>
      </c>
      <c r="AY601" s="181" t="s">
        <v>345</v>
      </c>
    </row>
    <row r="602" spans="2:65" s="1" customFormat="1" ht="33" customHeight="1">
      <c r="B602" s="32"/>
      <c r="C602" s="145" t="s">
        <v>1016</v>
      </c>
      <c r="D602" s="145" t="s">
        <v>347</v>
      </c>
      <c r="E602" s="146" t="s">
        <v>1017</v>
      </c>
      <c r="F602" s="147" t="s">
        <v>1018</v>
      </c>
      <c r="G602" s="148" t="s">
        <v>374</v>
      </c>
      <c r="H602" s="149">
        <v>0.77400000000000002</v>
      </c>
      <c r="I602" s="150"/>
      <c r="J602" s="149">
        <f>ROUND(I602*H602,3)</f>
        <v>0</v>
      </c>
      <c r="K602" s="151"/>
      <c r="L602" s="32"/>
      <c r="M602" s="152" t="s">
        <v>1</v>
      </c>
      <c r="N602" s="153" t="s">
        <v>42</v>
      </c>
      <c r="P602" s="154">
        <f>O602*H602</f>
        <v>0</v>
      </c>
      <c r="Q602" s="154">
        <v>0.52393999999999996</v>
      </c>
      <c r="R602" s="154">
        <f>Q602*H602</f>
        <v>0.40552955999999996</v>
      </c>
      <c r="S602" s="154">
        <v>0</v>
      </c>
      <c r="T602" s="155">
        <f>S602*H602</f>
        <v>0</v>
      </c>
      <c r="AR602" s="156" t="s">
        <v>351</v>
      </c>
      <c r="AT602" s="156" t="s">
        <v>347</v>
      </c>
      <c r="AU602" s="156" t="s">
        <v>98</v>
      </c>
      <c r="AY602" s="17" t="s">
        <v>345</v>
      </c>
      <c r="BE602" s="157">
        <f>IF(N602="základná",J602,0)</f>
        <v>0</v>
      </c>
      <c r="BF602" s="157">
        <f>IF(N602="znížená",J602,0)</f>
        <v>0</v>
      </c>
      <c r="BG602" s="157">
        <f>IF(N602="zákl. prenesená",J602,0)</f>
        <v>0</v>
      </c>
      <c r="BH602" s="157">
        <f>IF(N602="zníž. prenesená",J602,0)</f>
        <v>0</v>
      </c>
      <c r="BI602" s="157">
        <f>IF(N602="nulová",J602,0)</f>
        <v>0</v>
      </c>
      <c r="BJ602" s="17" t="s">
        <v>98</v>
      </c>
      <c r="BK602" s="158">
        <f>ROUND(I602*H602,3)</f>
        <v>0</v>
      </c>
      <c r="BL602" s="17" t="s">
        <v>351</v>
      </c>
      <c r="BM602" s="156" t="s">
        <v>1019</v>
      </c>
    </row>
    <row r="603" spans="2:65" s="12" customFormat="1">
      <c r="B603" s="159"/>
      <c r="D603" s="160" t="s">
        <v>353</v>
      </c>
      <c r="E603" s="161" t="s">
        <v>1</v>
      </c>
      <c r="F603" s="162" t="s">
        <v>1020</v>
      </c>
      <c r="H603" s="161" t="s">
        <v>1</v>
      </c>
      <c r="I603" s="163"/>
      <c r="L603" s="159"/>
      <c r="M603" s="164"/>
      <c r="T603" s="165"/>
      <c r="AT603" s="161" t="s">
        <v>353</v>
      </c>
      <c r="AU603" s="161" t="s">
        <v>98</v>
      </c>
      <c r="AV603" s="12" t="s">
        <v>84</v>
      </c>
      <c r="AW603" s="12" t="s">
        <v>30</v>
      </c>
      <c r="AX603" s="12" t="s">
        <v>76</v>
      </c>
      <c r="AY603" s="161" t="s">
        <v>345</v>
      </c>
    </row>
    <row r="604" spans="2:65" s="13" customFormat="1">
      <c r="B604" s="166"/>
      <c r="D604" s="160" t="s">
        <v>353</v>
      </c>
      <c r="E604" s="167" t="s">
        <v>1</v>
      </c>
      <c r="F604" s="168" t="s">
        <v>1021</v>
      </c>
      <c r="H604" s="169">
        <v>0.62</v>
      </c>
      <c r="I604" s="170"/>
      <c r="L604" s="166"/>
      <c r="M604" s="171"/>
      <c r="T604" s="172"/>
      <c r="AT604" s="167" t="s">
        <v>353</v>
      </c>
      <c r="AU604" s="167" t="s">
        <v>98</v>
      </c>
      <c r="AV604" s="13" t="s">
        <v>98</v>
      </c>
      <c r="AW604" s="13" t="s">
        <v>30</v>
      </c>
      <c r="AX604" s="13" t="s">
        <v>76</v>
      </c>
      <c r="AY604" s="167" t="s">
        <v>345</v>
      </c>
    </row>
    <row r="605" spans="2:65" s="13" customFormat="1">
      <c r="B605" s="166"/>
      <c r="D605" s="160" t="s">
        <v>353</v>
      </c>
      <c r="E605" s="167" t="s">
        <v>1</v>
      </c>
      <c r="F605" s="168" t="s">
        <v>1022</v>
      </c>
      <c r="H605" s="169">
        <v>0.154</v>
      </c>
      <c r="I605" s="170"/>
      <c r="L605" s="166"/>
      <c r="M605" s="171"/>
      <c r="T605" s="172"/>
      <c r="AT605" s="167" t="s">
        <v>353</v>
      </c>
      <c r="AU605" s="167" t="s">
        <v>98</v>
      </c>
      <c r="AV605" s="13" t="s">
        <v>98</v>
      </c>
      <c r="AW605" s="13" t="s">
        <v>30</v>
      </c>
      <c r="AX605" s="13" t="s">
        <v>76</v>
      </c>
      <c r="AY605" s="167" t="s">
        <v>345</v>
      </c>
    </row>
    <row r="606" spans="2:65" s="15" customFormat="1">
      <c r="B606" s="180"/>
      <c r="D606" s="160" t="s">
        <v>353</v>
      </c>
      <c r="E606" s="181" t="s">
        <v>1</v>
      </c>
      <c r="F606" s="182" t="s">
        <v>365</v>
      </c>
      <c r="H606" s="183">
        <v>0.77400000000000002</v>
      </c>
      <c r="I606" s="184"/>
      <c r="L606" s="180"/>
      <c r="M606" s="185"/>
      <c r="T606" s="186"/>
      <c r="AT606" s="181" t="s">
        <v>353</v>
      </c>
      <c r="AU606" s="181" t="s">
        <v>98</v>
      </c>
      <c r="AV606" s="15" t="s">
        <v>351</v>
      </c>
      <c r="AW606" s="15" t="s">
        <v>30</v>
      </c>
      <c r="AX606" s="15" t="s">
        <v>84</v>
      </c>
      <c r="AY606" s="181" t="s">
        <v>345</v>
      </c>
    </row>
    <row r="607" spans="2:65" s="1" customFormat="1" ht="37.9" customHeight="1">
      <c r="B607" s="32"/>
      <c r="C607" s="145" t="s">
        <v>1023</v>
      </c>
      <c r="D607" s="145" t="s">
        <v>347</v>
      </c>
      <c r="E607" s="146" t="s">
        <v>1024</v>
      </c>
      <c r="F607" s="147" t="s">
        <v>1025</v>
      </c>
      <c r="G607" s="148" t="s">
        <v>350</v>
      </c>
      <c r="H607" s="149">
        <v>60.6</v>
      </c>
      <c r="I607" s="150"/>
      <c r="J607" s="149">
        <f>ROUND(I607*H607,3)</f>
        <v>0</v>
      </c>
      <c r="K607" s="151"/>
      <c r="L607" s="32"/>
      <c r="M607" s="152" t="s">
        <v>1</v>
      </c>
      <c r="N607" s="153" t="s">
        <v>42</v>
      </c>
      <c r="P607" s="154">
        <f>O607*H607</f>
        <v>0</v>
      </c>
      <c r="Q607" s="154">
        <v>3.5200000000000001E-3</v>
      </c>
      <c r="R607" s="154">
        <f>Q607*H607</f>
        <v>0.213312</v>
      </c>
      <c r="S607" s="154">
        <v>0</v>
      </c>
      <c r="T607" s="155">
        <f>S607*H607</f>
        <v>0</v>
      </c>
      <c r="AR607" s="156" t="s">
        <v>351</v>
      </c>
      <c r="AT607" s="156" t="s">
        <v>347</v>
      </c>
      <c r="AU607" s="156" t="s">
        <v>98</v>
      </c>
      <c r="AY607" s="17" t="s">
        <v>345</v>
      </c>
      <c r="BE607" s="157">
        <f>IF(N607="základná",J607,0)</f>
        <v>0</v>
      </c>
      <c r="BF607" s="157">
        <f>IF(N607="znížená",J607,0)</f>
        <v>0</v>
      </c>
      <c r="BG607" s="157">
        <f>IF(N607="zákl. prenesená",J607,0)</f>
        <v>0</v>
      </c>
      <c r="BH607" s="157">
        <f>IF(N607="zníž. prenesená",J607,0)</f>
        <v>0</v>
      </c>
      <c r="BI607" s="157">
        <f>IF(N607="nulová",J607,0)</f>
        <v>0</v>
      </c>
      <c r="BJ607" s="17" t="s">
        <v>98</v>
      </c>
      <c r="BK607" s="158">
        <f>ROUND(I607*H607,3)</f>
        <v>0</v>
      </c>
      <c r="BL607" s="17" t="s">
        <v>351</v>
      </c>
      <c r="BM607" s="156" t="s">
        <v>1026</v>
      </c>
    </row>
    <row r="608" spans="2:65" s="13" customFormat="1">
      <c r="B608" s="166"/>
      <c r="D608" s="160" t="s">
        <v>353</v>
      </c>
      <c r="E608" s="167" t="s">
        <v>1</v>
      </c>
      <c r="F608" s="168" t="s">
        <v>1027</v>
      </c>
      <c r="H608" s="169">
        <v>10.56</v>
      </c>
      <c r="I608" s="170"/>
      <c r="L608" s="166"/>
      <c r="M608" s="171"/>
      <c r="T608" s="172"/>
      <c r="AT608" s="167" t="s">
        <v>353</v>
      </c>
      <c r="AU608" s="167" t="s">
        <v>98</v>
      </c>
      <c r="AV608" s="13" t="s">
        <v>98</v>
      </c>
      <c r="AW608" s="13" t="s">
        <v>30</v>
      </c>
      <c r="AX608" s="13" t="s">
        <v>76</v>
      </c>
      <c r="AY608" s="167" t="s">
        <v>345</v>
      </c>
    </row>
    <row r="609" spans="2:65" s="13" customFormat="1">
      <c r="B609" s="166"/>
      <c r="D609" s="160" t="s">
        <v>353</v>
      </c>
      <c r="E609" s="167" t="s">
        <v>1</v>
      </c>
      <c r="F609" s="168" t="s">
        <v>1028</v>
      </c>
      <c r="H609" s="169">
        <v>8.64</v>
      </c>
      <c r="I609" s="170"/>
      <c r="L609" s="166"/>
      <c r="M609" s="171"/>
      <c r="T609" s="172"/>
      <c r="AT609" s="167" t="s">
        <v>353</v>
      </c>
      <c r="AU609" s="167" t="s">
        <v>98</v>
      </c>
      <c r="AV609" s="13" t="s">
        <v>98</v>
      </c>
      <c r="AW609" s="13" t="s">
        <v>30</v>
      </c>
      <c r="AX609" s="13" t="s">
        <v>76</v>
      </c>
      <c r="AY609" s="167" t="s">
        <v>345</v>
      </c>
    </row>
    <row r="610" spans="2:65" s="13" customFormat="1">
      <c r="B610" s="166"/>
      <c r="D610" s="160" t="s">
        <v>353</v>
      </c>
      <c r="E610" s="167" t="s">
        <v>1</v>
      </c>
      <c r="F610" s="168" t="s">
        <v>1029</v>
      </c>
      <c r="H610" s="169">
        <v>41.4</v>
      </c>
      <c r="I610" s="170"/>
      <c r="L610" s="166"/>
      <c r="M610" s="171"/>
      <c r="T610" s="172"/>
      <c r="AT610" s="167" t="s">
        <v>353</v>
      </c>
      <c r="AU610" s="167" t="s">
        <v>98</v>
      </c>
      <c r="AV610" s="13" t="s">
        <v>98</v>
      </c>
      <c r="AW610" s="13" t="s">
        <v>30</v>
      </c>
      <c r="AX610" s="13" t="s">
        <v>76</v>
      </c>
      <c r="AY610" s="167" t="s">
        <v>345</v>
      </c>
    </row>
    <row r="611" spans="2:65" s="15" customFormat="1">
      <c r="B611" s="180"/>
      <c r="D611" s="160" t="s">
        <v>353</v>
      </c>
      <c r="E611" s="181" t="s">
        <v>1</v>
      </c>
      <c r="F611" s="182" t="s">
        <v>365</v>
      </c>
      <c r="H611" s="183">
        <v>60.6</v>
      </c>
      <c r="I611" s="184"/>
      <c r="L611" s="180"/>
      <c r="M611" s="185"/>
      <c r="T611" s="186"/>
      <c r="AT611" s="181" t="s">
        <v>353</v>
      </c>
      <c r="AU611" s="181" t="s">
        <v>98</v>
      </c>
      <c r="AV611" s="15" t="s">
        <v>351</v>
      </c>
      <c r="AW611" s="15" t="s">
        <v>30</v>
      </c>
      <c r="AX611" s="15" t="s">
        <v>84</v>
      </c>
      <c r="AY611" s="181" t="s">
        <v>345</v>
      </c>
    </row>
    <row r="612" spans="2:65" s="1" customFormat="1" ht="24.2" customHeight="1">
      <c r="B612" s="32"/>
      <c r="C612" s="145" t="s">
        <v>1030</v>
      </c>
      <c r="D612" s="145" t="s">
        <v>347</v>
      </c>
      <c r="E612" s="146" t="s">
        <v>1031</v>
      </c>
      <c r="F612" s="147" t="s">
        <v>1032</v>
      </c>
      <c r="G612" s="148" t="s">
        <v>374</v>
      </c>
      <c r="H612" s="149">
        <v>12.625</v>
      </c>
      <c r="I612" s="150"/>
      <c r="J612" s="149">
        <f>ROUND(I612*H612,3)</f>
        <v>0</v>
      </c>
      <c r="K612" s="151"/>
      <c r="L612" s="32"/>
      <c r="M612" s="152" t="s">
        <v>1</v>
      </c>
      <c r="N612" s="153" t="s">
        <v>42</v>
      </c>
      <c r="P612" s="154">
        <f>O612*H612</f>
        <v>0</v>
      </c>
      <c r="Q612" s="154">
        <v>1.7126999999999999</v>
      </c>
      <c r="R612" s="154">
        <f>Q612*H612</f>
        <v>21.622837499999999</v>
      </c>
      <c r="S612" s="154">
        <v>0</v>
      </c>
      <c r="T612" s="155">
        <f>S612*H612</f>
        <v>0</v>
      </c>
      <c r="AR612" s="156" t="s">
        <v>351</v>
      </c>
      <c r="AT612" s="156" t="s">
        <v>347</v>
      </c>
      <c r="AU612" s="156" t="s">
        <v>98</v>
      </c>
      <c r="AY612" s="17" t="s">
        <v>345</v>
      </c>
      <c r="BE612" s="157">
        <f>IF(N612="základná",J612,0)</f>
        <v>0</v>
      </c>
      <c r="BF612" s="157">
        <f>IF(N612="znížená",J612,0)</f>
        <v>0</v>
      </c>
      <c r="BG612" s="157">
        <f>IF(N612="zákl. prenesená",J612,0)</f>
        <v>0</v>
      </c>
      <c r="BH612" s="157">
        <f>IF(N612="zníž. prenesená",J612,0)</f>
        <v>0</v>
      </c>
      <c r="BI612" s="157">
        <f>IF(N612="nulová",J612,0)</f>
        <v>0</v>
      </c>
      <c r="BJ612" s="17" t="s">
        <v>98</v>
      </c>
      <c r="BK612" s="158">
        <f>ROUND(I612*H612,3)</f>
        <v>0</v>
      </c>
      <c r="BL612" s="17" t="s">
        <v>351</v>
      </c>
      <c r="BM612" s="156" t="s">
        <v>1033</v>
      </c>
    </row>
    <row r="613" spans="2:65" s="13" customFormat="1">
      <c r="B613" s="166"/>
      <c r="D613" s="160" t="s">
        <v>353</v>
      </c>
      <c r="E613" s="167" t="s">
        <v>1</v>
      </c>
      <c r="F613" s="168" t="s">
        <v>1034</v>
      </c>
      <c r="H613" s="169">
        <v>2.2000000000000002</v>
      </c>
      <c r="I613" s="170"/>
      <c r="L613" s="166"/>
      <c r="M613" s="171"/>
      <c r="T613" s="172"/>
      <c r="AT613" s="167" t="s">
        <v>353</v>
      </c>
      <c r="AU613" s="167" t="s">
        <v>98</v>
      </c>
      <c r="AV613" s="13" t="s">
        <v>98</v>
      </c>
      <c r="AW613" s="13" t="s">
        <v>30</v>
      </c>
      <c r="AX613" s="13" t="s">
        <v>76</v>
      </c>
      <c r="AY613" s="167" t="s">
        <v>345</v>
      </c>
    </row>
    <row r="614" spans="2:65" s="13" customFormat="1">
      <c r="B614" s="166"/>
      <c r="D614" s="160" t="s">
        <v>353</v>
      </c>
      <c r="E614" s="167" t="s">
        <v>1</v>
      </c>
      <c r="F614" s="168" t="s">
        <v>378</v>
      </c>
      <c r="H614" s="169">
        <v>1.8</v>
      </c>
      <c r="I614" s="170"/>
      <c r="L614" s="166"/>
      <c r="M614" s="171"/>
      <c r="T614" s="172"/>
      <c r="AT614" s="167" t="s">
        <v>353</v>
      </c>
      <c r="AU614" s="167" t="s">
        <v>98</v>
      </c>
      <c r="AV614" s="13" t="s">
        <v>98</v>
      </c>
      <c r="AW614" s="13" t="s">
        <v>30</v>
      </c>
      <c r="AX614" s="13" t="s">
        <v>76</v>
      </c>
      <c r="AY614" s="167" t="s">
        <v>345</v>
      </c>
    </row>
    <row r="615" spans="2:65" s="13" customFormat="1">
      <c r="B615" s="166"/>
      <c r="D615" s="160" t="s">
        <v>353</v>
      </c>
      <c r="E615" s="167" t="s">
        <v>1</v>
      </c>
      <c r="F615" s="168" t="s">
        <v>1035</v>
      </c>
      <c r="H615" s="169">
        <v>8.625</v>
      </c>
      <c r="I615" s="170"/>
      <c r="L615" s="166"/>
      <c r="M615" s="171"/>
      <c r="T615" s="172"/>
      <c r="AT615" s="167" t="s">
        <v>353</v>
      </c>
      <c r="AU615" s="167" t="s">
        <v>98</v>
      </c>
      <c r="AV615" s="13" t="s">
        <v>98</v>
      </c>
      <c r="AW615" s="13" t="s">
        <v>30</v>
      </c>
      <c r="AX615" s="13" t="s">
        <v>76</v>
      </c>
      <c r="AY615" s="167" t="s">
        <v>345</v>
      </c>
    </row>
    <row r="616" spans="2:65" s="15" customFormat="1">
      <c r="B616" s="180"/>
      <c r="D616" s="160" t="s">
        <v>353</v>
      </c>
      <c r="E616" s="181" t="s">
        <v>1</v>
      </c>
      <c r="F616" s="182" t="s">
        <v>365</v>
      </c>
      <c r="H616" s="183">
        <v>12.625</v>
      </c>
      <c r="I616" s="184"/>
      <c r="L616" s="180"/>
      <c r="M616" s="185"/>
      <c r="T616" s="186"/>
      <c r="AT616" s="181" t="s">
        <v>353</v>
      </c>
      <c r="AU616" s="181" t="s">
        <v>98</v>
      </c>
      <c r="AV616" s="15" t="s">
        <v>351</v>
      </c>
      <c r="AW616" s="15" t="s">
        <v>30</v>
      </c>
      <c r="AX616" s="15" t="s">
        <v>84</v>
      </c>
      <c r="AY616" s="181" t="s">
        <v>345</v>
      </c>
    </row>
    <row r="617" spans="2:65" s="1" customFormat="1" ht="24.2" customHeight="1">
      <c r="B617" s="32"/>
      <c r="C617" s="145" t="s">
        <v>1036</v>
      </c>
      <c r="D617" s="145" t="s">
        <v>347</v>
      </c>
      <c r="E617" s="146" t="s">
        <v>1037</v>
      </c>
      <c r="F617" s="147" t="s">
        <v>1038</v>
      </c>
      <c r="G617" s="148" t="s">
        <v>350</v>
      </c>
      <c r="H617" s="149">
        <v>1342.74</v>
      </c>
      <c r="I617" s="150"/>
      <c r="J617" s="149">
        <f>ROUND(I617*H617,3)</f>
        <v>0</v>
      </c>
      <c r="K617" s="151"/>
      <c r="L617" s="32"/>
      <c r="M617" s="152" t="s">
        <v>1</v>
      </c>
      <c r="N617" s="153" t="s">
        <v>42</v>
      </c>
      <c r="P617" s="154">
        <f>O617*H617</f>
        <v>0</v>
      </c>
      <c r="Q617" s="154">
        <v>0</v>
      </c>
      <c r="R617" s="154">
        <f>Q617*H617</f>
        <v>0</v>
      </c>
      <c r="S617" s="154">
        <v>0</v>
      </c>
      <c r="T617" s="155">
        <f>S617*H617</f>
        <v>0</v>
      </c>
      <c r="AR617" s="156" t="s">
        <v>351</v>
      </c>
      <c r="AT617" s="156" t="s">
        <v>347</v>
      </c>
      <c r="AU617" s="156" t="s">
        <v>98</v>
      </c>
      <c r="AY617" s="17" t="s">
        <v>345</v>
      </c>
      <c r="BE617" s="157">
        <f>IF(N617="základná",J617,0)</f>
        <v>0</v>
      </c>
      <c r="BF617" s="157">
        <f>IF(N617="znížená",J617,0)</f>
        <v>0</v>
      </c>
      <c r="BG617" s="157">
        <f>IF(N617="zákl. prenesená",J617,0)</f>
        <v>0</v>
      </c>
      <c r="BH617" s="157">
        <f>IF(N617="zníž. prenesená",J617,0)</f>
        <v>0</v>
      </c>
      <c r="BI617" s="157">
        <f>IF(N617="nulová",J617,0)</f>
        <v>0</v>
      </c>
      <c r="BJ617" s="17" t="s">
        <v>98</v>
      </c>
      <c r="BK617" s="158">
        <f>ROUND(I617*H617,3)</f>
        <v>0</v>
      </c>
      <c r="BL617" s="17" t="s">
        <v>351</v>
      </c>
      <c r="BM617" s="156" t="s">
        <v>1039</v>
      </c>
    </row>
    <row r="618" spans="2:65" s="13" customFormat="1">
      <c r="B618" s="166"/>
      <c r="D618" s="160" t="s">
        <v>353</v>
      </c>
      <c r="E618" s="167" t="s">
        <v>1</v>
      </c>
      <c r="F618" s="168" t="s">
        <v>1040</v>
      </c>
      <c r="H618" s="169">
        <v>124.8</v>
      </c>
      <c r="I618" s="170"/>
      <c r="L618" s="166"/>
      <c r="M618" s="171"/>
      <c r="T618" s="172"/>
      <c r="AT618" s="167" t="s">
        <v>353</v>
      </c>
      <c r="AU618" s="167" t="s">
        <v>98</v>
      </c>
      <c r="AV618" s="13" t="s">
        <v>98</v>
      </c>
      <c r="AW618" s="13" t="s">
        <v>30</v>
      </c>
      <c r="AX618" s="13" t="s">
        <v>76</v>
      </c>
      <c r="AY618" s="167" t="s">
        <v>345</v>
      </c>
    </row>
    <row r="619" spans="2:65" s="13" customFormat="1">
      <c r="B619" s="166"/>
      <c r="D619" s="160" t="s">
        <v>353</v>
      </c>
      <c r="E619" s="167" t="s">
        <v>1</v>
      </c>
      <c r="F619" s="168" t="s">
        <v>1041</v>
      </c>
      <c r="H619" s="169">
        <v>41.6</v>
      </c>
      <c r="I619" s="170"/>
      <c r="L619" s="166"/>
      <c r="M619" s="171"/>
      <c r="T619" s="172"/>
      <c r="AT619" s="167" t="s">
        <v>353</v>
      </c>
      <c r="AU619" s="167" t="s">
        <v>98</v>
      </c>
      <c r="AV619" s="13" t="s">
        <v>98</v>
      </c>
      <c r="AW619" s="13" t="s">
        <v>30</v>
      </c>
      <c r="AX619" s="13" t="s">
        <v>76</v>
      </c>
      <c r="AY619" s="167" t="s">
        <v>345</v>
      </c>
    </row>
    <row r="620" spans="2:65" s="13" customFormat="1">
      <c r="B620" s="166"/>
      <c r="D620" s="160" t="s">
        <v>353</v>
      </c>
      <c r="E620" s="167" t="s">
        <v>1</v>
      </c>
      <c r="F620" s="168" t="s">
        <v>1042</v>
      </c>
      <c r="H620" s="169">
        <v>20.114000000000001</v>
      </c>
      <c r="I620" s="170"/>
      <c r="L620" s="166"/>
      <c r="M620" s="171"/>
      <c r="T620" s="172"/>
      <c r="AT620" s="167" t="s">
        <v>353</v>
      </c>
      <c r="AU620" s="167" t="s">
        <v>98</v>
      </c>
      <c r="AV620" s="13" t="s">
        <v>98</v>
      </c>
      <c r="AW620" s="13" t="s">
        <v>30</v>
      </c>
      <c r="AX620" s="13" t="s">
        <v>76</v>
      </c>
      <c r="AY620" s="167" t="s">
        <v>345</v>
      </c>
    </row>
    <row r="621" spans="2:65" s="13" customFormat="1">
      <c r="B621" s="166"/>
      <c r="D621" s="160" t="s">
        <v>353</v>
      </c>
      <c r="E621" s="167" t="s">
        <v>1</v>
      </c>
      <c r="F621" s="168" t="s">
        <v>1043</v>
      </c>
      <c r="H621" s="169">
        <v>46.9</v>
      </c>
      <c r="I621" s="170"/>
      <c r="L621" s="166"/>
      <c r="M621" s="171"/>
      <c r="T621" s="172"/>
      <c r="AT621" s="167" t="s">
        <v>353</v>
      </c>
      <c r="AU621" s="167" t="s">
        <v>98</v>
      </c>
      <c r="AV621" s="13" t="s">
        <v>98</v>
      </c>
      <c r="AW621" s="13" t="s">
        <v>30</v>
      </c>
      <c r="AX621" s="13" t="s">
        <v>76</v>
      </c>
      <c r="AY621" s="167" t="s">
        <v>345</v>
      </c>
    </row>
    <row r="622" spans="2:65" s="13" customFormat="1">
      <c r="B622" s="166"/>
      <c r="D622" s="160" t="s">
        <v>353</v>
      </c>
      <c r="E622" s="167" t="s">
        <v>1</v>
      </c>
      <c r="F622" s="168" t="s">
        <v>1044</v>
      </c>
      <c r="H622" s="169">
        <v>60.2</v>
      </c>
      <c r="I622" s="170"/>
      <c r="L622" s="166"/>
      <c r="M622" s="171"/>
      <c r="T622" s="172"/>
      <c r="AT622" s="167" t="s">
        <v>353</v>
      </c>
      <c r="AU622" s="167" t="s">
        <v>98</v>
      </c>
      <c r="AV622" s="13" t="s">
        <v>98</v>
      </c>
      <c r="AW622" s="13" t="s">
        <v>30</v>
      </c>
      <c r="AX622" s="13" t="s">
        <v>76</v>
      </c>
      <c r="AY622" s="167" t="s">
        <v>345</v>
      </c>
    </row>
    <row r="623" spans="2:65" s="13" customFormat="1">
      <c r="B623" s="166"/>
      <c r="D623" s="160" t="s">
        <v>353</v>
      </c>
      <c r="E623" s="167" t="s">
        <v>1</v>
      </c>
      <c r="F623" s="168" t="s">
        <v>1045</v>
      </c>
      <c r="H623" s="169">
        <v>296.37400000000002</v>
      </c>
      <c r="I623" s="170"/>
      <c r="L623" s="166"/>
      <c r="M623" s="171"/>
      <c r="T623" s="172"/>
      <c r="AT623" s="167" t="s">
        <v>353</v>
      </c>
      <c r="AU623" s="167" t="s">
        <v>98</v>
      </c>
      <c r="AV623" s="13" t="s">
        <v>98</v>
      </c>
      <c r="AW623" s="13" t="s">
        <v>30</v>
      </c>
      <c r="AX623" s="13" t="s">
        <v>76</v>
      </c>
      <c r="AY623" s="167" t="s">
        <v>345</v>
      </c>
    </row>
    <row r="624" spans="2:65" s="13" customFormat="1">
      <c r="B624" s="166"/>
      <c r="D624" s="160" t="s">
        <v>353</v>
      </c>
      <c r="E624" s="167" t="s">
        <v>1</v>
      </c>
      <c r="F624" s="168" t="s">
        <v>1046</v>
      </c>
      <c r="H624" s="169">
        <v>39.052</v>
      </c>
      <c r="I624" s="170"/>
      <c r="L624" s="166"/>
      <c r="M624" s="171"/>
      <c r="T624" s="172"/>
      <c r="AT624" s="167" t="s">
        <v>353</v>
      </c>
      <c r="AU624" s="167" t="s">
        <v>98</v>
      </c>
      <c r="AV624" s="13" t="s">
        <v>98</v>
      </c>
      <c r="AW624" s="13" t="s">
        <v>30</v>
      </c>
      <c r="AX624" s="13" t="s">
        <v>76</v>
      </c>
      <c r="AY624" s="167" t="s">
        <v>345</v>
      </c>
    </row>
    <row r="625" spans="2:65" s="13" customFormat="1">
      <c r="B625" s="166"/>
      <c r="D625" s="160" t="s">
        <v>353</v>
      </c>
      <c r="E625" s="167" t="s">
        <v>1</v>
      </c>
      <c r="F625" s="168" t="s">
        <v>1047</v>
      </c>
      <c r="H625" s="169">
        <v>126.8</v>
      </c>
      <c r="I625" s="170"/>
      <c r="L625" s="166"/>
      <c r="M625" s="171"/>
      <c r="T625" s="172"/>
      <c r="AT625" s="167" t="s">
        <v>353</v>
      </c>
      <c r="AU625" s="167" t="s">
        <v>98</v>
      </c>
      <c r="AV625" s="13" t="s">
        <v>98</v>
      </c>
      <c r="AW625" s="13" t="s">
        <v>30</v>
      </c>
      <c r="AX625" s="13" t="s">
        <v>76</v>
      </c>
      <c r="AY625" s="167" t="s">
        <v>345</v>
      </c>
    </row>
    <row r="626" spans="2:65" s="13" customFormat="1">
      <c r="B626" s="166"/>
      <c r="D626" s="160" t="s">
        <v>353</v>
      </c>
      <c r="E626" s="167" t="s">
        <v>1</v>
      </c>
      <c r="F626" s="168" t="s">
        <v>1048</v>
      </c>
      <c r="H626" s="169">
        <v>580.5</v>
      </c>
      <c r="I626" s="170"/>
      <c r="L626" s="166"/>
      <c r="M626" s="171"/>
      <c r="T626" s="172"/>
      <c r="AT626" s="167" t="s">
        <v>353</v>
      </c>
      <c r="AU626" s="167" t="s">
        <v>98</v>
      </c>
      <c r="AV626" s="13" t="s">
        <v>98</v>
      </c>
      <c r="AW626" s="13" t="s">
        <v>30</v>
      </c>
      <c r="AX626" s="13" t="s">
        <v>76</v>
      </c>
      <c r="AY626" s="167" t="s">
        <v>345</v>
      </c>
    </row>
    <row r="627" spans="2:65" s="13" customFormat="1">
      <c r="B627" s="166"/>
      <c r="D627" s="160" t="s">
        <v>353</v>
      </c>
      <c r="E627" s="167" t="s">
        <v>1</v>
      </c>
      <c r="F627" s="168" t="s">
        <v>1049</v>
      </c>
      <c r="H627" s="169">
        <v>6.4</v>
      </c>
      <c r="I627" s="170"/>
      <c r="L627" s="166"/>
      <c r="M627" s="171"/>
      <c r="T627" s="172"/>
      <c r="AT627" s="167" t="s">
        <v>353</v>
      </c>
      <c r="AU627" s="167" t="s">
        <v>98</v>
      </c>
      <c r="AV627" s="13" t="s">
        <v>98</v>
      </c>
      <c r="AW627" s="13" t="s">
        <v>30</v>
      </c>
      <c r="AX627" s="13" t="s">
        <v>76</v>
      </c>
      <c r="AY627" s="167" t="s">
        <v>345</v>
      </c>
    </row>
    <row r="628" spans="2:65" s="15" customFormat="1">
      <c r="B628" s="180"/>
      <c r="D628" s="160" t="s">
        <v>353</v>
      </c>
      <c r="E628" s="181" t="s">
        <v>1</v>
      </c>
      <c r="F628" s="182" t="s">
        <v>365</v>
      </c>
      <c r="H628" s="183">
        <v>1342.74</v>
      </c>
      <c r="I628" s="184"/>
      <c r="L628" s="180"/>
      <c r="M628" s="185"/>
      <c r="T628" s="186"/>
      <c r="AT628" s="181" t="s">
        <v>353</v>
      </c>
      <c r="AU628" s="181" t="s">
        <v>98</v>
      </c>
      <c r="AV628" s="15" t="s">
        <v>351</v>
      </c>
      <c r="AW628" s="15" t="s">
        <v>30</v>
      </c>
      <c r="AX628" s="15" t="s">
        <v>84</v>
      </c>
      <c r="AY628" s="181" t="s">
        <v>345</v>
      </c>
    </row>
    <row r="629" spans="2:65" s="1" customFormat="1" ht="24.2" customHeight="1">
      <c r="B629" s="32"/>
      <c r="C629" s="187" t="s">
        <v>1050</v>
      </c>
      <c r="D629" s="187" t="s">
        <v>641</v>
      </c>
      <c r="E629" s="188" t="s">
        <v>1051</v>
      </c>
      <c r="F629" s="189" t="s">
        <v>1052</v>
      </c>
      <c r="G629" s="190" t="s">
        <v>1053</v>
      </c>
      <c r="H629" s="191">
        <v>207.453</v>
      </c>
      <c r="I629" s="192"/>
      <c r="J629" s="191">
        <f>ROUND(I629*H629,3)</f>
        <v>0</v>
      </c>
      <c r="K629" s="193"/>
      <c r="L629" s="194"/>
      <c r="M629" s="195" t="s">
        <v>1</v>
      </c>
      <c r="N629" s="196" t="s">
        <v>42</v>
      </c>
      <c r="P629" s="154">
        <f>O629*H629</f>
        <v>0</v>
      </c>
      <c r="Q629" s="154">
        <v>1.1999999999999999E-3</v>
      </c>
      <c r="R629" s="154">
        <f>Q629*H629</f>
        <v>0.24894359999999999</v>
      </c>
      <c r="S629" s="154">
        <v>0</v>
      </c>
      <c r="T629" s="155">
        <f>S629*H629</f>
        <v>0</v>
      </c>
      <c r="AR629" s="156" t="s">
        <v>407</v>
      </c>
      <c r="AT629" s="156" t="s">
        <v>641</v>
      </c>
      <c r="AU629" s="156" t="s">
        <v>98</v>
      </c>
      <c r="AY629" s="17" t="s">
        <v>345</v>
      </c>
      <c r="BE629" s="157">
        <f>IF(N629="základná",J629,0)</f>
        <v>0</v>
      </c>
      <c r="BF629" s="157">
        <f>IF(N629="znížená",J629,0)</f>
        <v>0</v>
      </c>
      <c r="BG629" s="157">
        <f>IF(N629="zákl. prenesená",J629,0)</f>
        <v>0</v>
      </c>
      <c r="BH629" s="157">
        <f>IF(N629="zníž. prenesená",J629,0)</f>
        <v>0</v>
      </c>
      <c r="BI629" s="157">
        <f>IF(N629="nulová",J629,0)</f>
        <v>0</v>
      </c>
      <c r="BJ629" s="17" t="s">
        <v>98</v>
      </c>
      <c r="BK629" s="158">
        <f>ROUND(I629*H629,3)</f>
        <v>0</v>
      </c>
      <c r="BL629" s="17" t="s">
        <v>351</v>
      </c>
      <c r="BM629" s="156" t="s">
        <v>1054</v>
      </c>
    </row>
    <row r="630" spans="2:65" s="1" customFormat="1" ht="55.5" customHeight="1">
      <c r="B630" s="32"/>
      <c r="C630" s="145" t="s">
        <v>1055</v>
      </c>
      <c r="D630" s="145" t="s">
        <v>347</v>
      </c>
      <c r="E630" s="146" t="s">
        <v>1056</v>
      </c>
      <c r="F630" s="147" t="s">
        <v>1057</v>
      </c>
      <c r="G630" s="148" t="s">
        <v>350</v>
      </c>
      <c r="H630" s="149">
        <v>116.46599999999999</v>
      </c>
      <c r="I630" s="150"/>
      <c r="J630" s="149">
        <f>ROUND(I630*H630,3)</f>
        <v>0</v>
      </c>
      <c r="K630" s="151"/>
      <c r="L630" s="32"/>
      <c r="M630" s="152" t="s">
        <v>1</v>
      </c>
      <c r="N630" s="153" t="s">
        <v>42</v>
      </c>
      <c r="P630" s="154">
        <f>O630*H630</f>
        <v>0</v>
      </c>
      <c r="Q630" s="154">
        <v>2.1000000000000001E-2</v>
      </c>
      <c r="R630" s="154">
        <f>Q630*H630</f>
        <v>2.445786</v>
      </c>
      <c r="S630" s="154">
        <v>0</v>
      </c>
      <c r="T630" s="155">
        <f>S630*H630</f>
        <v>0</v>
      </c>
      <c r="AR630" s="156" t="s">
        <v>351</v>
      </c>
      <c r="AT630" s="156" t="s">
        <v>347</v>
      </c>
      <c r="AU630" s="156" t="s">
        <v>98</v>
      </c>
      <c r="AY630" s="17" t="s">
        <v>345</v>
      </c>
      <c r="BE630" s="157">
        <f>IF(N630="základná",J630,0)</f>
        <v>0</v>
      </c>
      <c r="BF630" s="157">
        <f>IF(N630="znížená",J630,0)</f>
        <v>0</v>
      </c>
      <c r="BG630" s="157">
        <f>IF(N630="zákl. prenesená",J630,0)</f>
        <v>0</v>
      </c>
      <c r="BH630" s="157">
        <f>IF(N630="zníž. prenesená",J630,0)</f>
        <v>0</v>
      </c>
      <c r="BI630" s="157">
        <f>IF(N630="nulová",J630,0)</f>
        <v>0</v>
      </c>
      <c r="BJ630" s="17" t="s">
        <v>98</v>
      </c>
      <c r="BK630" s="158">
        <f>ROUND(I630*H630,3)</f>
        <v>0</v>
      </c>
      <c r="BL630" s="17" t="s">
        <v>351</v>
      </c>
      <c r="BM630" s="156" t="s">
        <v>1058</v>
      </c>
    </row>
    <row r="631" spans="2:65" s="13" customFormat="1">
      <c r="B631" s="166"/>
      <c r="D631" s="160" t="s">
        <v>353</v>
      </c>
      <c r="E631" s="167" t="s">
        <v>1</v>
      </c>
      <c r="F631" s="168" t="s">
        <v>1059</v>
      </c>
      <c r="H631" s="169">
        <v>116.46599999999999</v>
      </c>
      <c r="I631" s="170"/>
      <c r="L631" s="166"/>
      <c r="M631" s="171"/>
      <c r="T631" s="172"/>
      <c r="AT631" s="167" t="s">
        <v>353</v>
      </c>
      <c r="AU631" s="167" t="s">
        <v>98</v>
      </c>
      <c r="AV631" s="13" t="s">
        <v>98</v>
      </c>
      <c r="AW631" s="13" t="s">
        <v>30</v>
      </c>
      <c r="AX631" s="13" t="s">
        <v>84</v>
      </c>
      <c r="AY631" s="167" t="s">
        <v>345</v>
      </c>
    </row>
    <row r="632" spans="2:65" s="1" customFormat="1" ht="24.2" customHeight="1">
      <c r="B632" s="32"/>
      <c r="C632" s="145" t="s">
        <v>1060</v>
      </c>
      <c r="D632" s="145" t="s">
        <v>347</v>
      </c>
      <c r="E632" s="146" t="s">
        <v>1061</v>
      </c>
      <c r="F632" s="147" t="s">
        <v>1062</v>
      </c>
      <c r="G632" s="148" t="s">
        <v>350</v>
      </c>
      <c r="H632" s="149">
        <v>851.87099999999998</v>
      </c>
      <c r="I632" s="150"/>
      <c r="J632" s="149">
        <f>ROUND(I632*H632,3)</f>
        <v>0</v>
      </c>
      <c r="K632" s="151"/>
      <c r="L632" s="32"/>
      <c r="M632" s="152" t="s">
        <v>1</v>
      </c>
      <c r="N632" s="153" t="s">
        <v>42</v>
      </c>
      <c r="P632" s="154">
        <f>O632*H632</f>
        <v>0</v>
      </c>
      <c r="Q632" s="154">
        <v>2.3000000000000001E-4</v>
      </c>
      <c r="R632" s="154">
        <f>Q632*H632</f>
        <v>0.19593033000000001</v>
      </c>
      <c r="S632" s="154">
        <v>0</v>
      </c>
      <c r="T632" s="155">
        <f>S632*H632</f>
        <v>0</v>
      </c>
      <c r="AR632" s="156" t="s">
        <v>351</v>
      </c>
      <c r="AT632" s="156" t="s">
        <v>347</v>
      </c>
      <c r="AU632" s="156" t="s">
        <v>98</v>
      </c>
      <c r="AY632" s="17" t="s">
        <v>345</v>
      </c>
      <c r="BE632" s="157">
        <f>IF(N632="základná",J632,0)</f>
        <v>0</v>
      </c>
      <c r="BF632" s="157">
        <f>IF(N632="znížená",J632,0)</f>
        <v>0</v>
      </c>
      <c r="BG632" s="157">
        <f>IF(N632="zákl. prenesená",J632,0)</f>
        <v>0</v>
      </c>
      <c r="BH632" s="157">
        <f>IF(N632="zníž. prenesená",J632,0)</f>
        <v>0</v>
      </c>
      <c r="BI632" s="157">
        <f>IF(N632="nulová",J632,0)</f>
        <v>0</v>
      </c>
      <c r="BJ632" s="17" t="s">
        <v>98</v>
      </c>
      <c r="BK632" s="158">
        <f>ROUND(I632*H632,3)</f>
        <v>0</v>
      </c>
      <c r="BL632" s="17" t="s">
        <v>351</v>
      </c>
      <c r="BM632" s="156" t="s">
        <v>1063</v>
      </c>
    </row>
    <row r="633" spans="2:65" s="13" customFormat="1">
      <c r="B633" s="166"/>
      <c r="D633" s="160" t="s">
        <v>353</v>
      </c>
      <c r="E633" s="167" t="s">
        <v>1</v>
      </c>
      <c r="F633" s="168" t="s">
        <v>198</v>
      </c>
      <c r="H633" s="169">
        <v>692.74900000000002</v>
      </c>
      <c r="I633" s="170"/>
      <c r="L633" s="166"/>
      <c r="M633" s="171"/>
      <c r="T633" s="172"/>
      <c r="AT633" s="167" t="s">
        <v>353</v>
      </c>
      <c r="AU633" s="167" t="s">
        <v>98</v>
      </c>
      <c r="AV633" s="13" t="s">
        <v>98</v>
      </c>
      <c r="AW633" s="13" t="s">
        <v>30</v>
      </c>
      <c r="AX633" s="13" t="s">
        <v>76</v>
      </c>
      <c r="AY633" s="167" t="s">
        <v>345</v>
      </c>
    </row>
    <row r="634" spans="2:65" s="13" customFormat="1">
      <c r="B634" s="166"/>
      <c r="D634" s="160" t="s">
        <v>353</v>
      </c>
      <c r="E634" s="167" t="s">
        <v>1</v>
      </c>
      <c r="F634" s="168" t="s">
        <v>204</v>
      </c>
      <c r="H634" s="169">
        <v>46.045999999999999</v>
      </c>
      <c r="I634" s="170"/>
      <c r="L634" s="166"/>
      <c r="M634" s="171"/>
      <c r="T634" s="172"/>
      <c r="AT634" s="167" t="s">
        <v>353</v>
      </c>
      <c r="AU634" s="167" t="s">
        <v>98</v>
      </c>
      <c r="AV634" s="13" t="s">
        <v>98</v>
      </c>
      <c r="AW634" s="13" t="s">
        <v>30</v>
      </c>
      <c r="AX634" s="13" t="s">
        <v>76</v>
      </c>
      <c r="AY634" s="167" t="s">
        <v>345</v>
      </c>
    </row>
    <row r="635" spans="2:65" s="13" customFormat="1">
      <c r="B635" s="166"/>
      <c r="D635" s="160" t="s">
        <v>353</v>
      </c>
      <c r="E635" s="167" t="s">
        <v>1</v>
      </c>
      <c r="F635" s="168" t="s">
        <v>177</v>
      </c>
      <c r="H635" s="169">
        <v>113.07599999999999</v>
      </c>
      <c r="I635" s="170"/>
      <c r="L635" s="166"/>
      <c r="M635" s="171"/>
      <c r="T635" s="172"/>
      <c r="AT635" s="167" t="s">
        <v>353</v>
      </c>
      <c r="AU635" s="167" t="s">
        <v>98</v>
      </c>
      <c r="AV635" s="13" t="s">
        <v>98</v>
      </c>
      <c r="AW635" s="13" t="s">
        <v>30</v>
      </c>
      <c r="AX635" s="13" t="s">
        <v>76</v>
      </c>
      <c r="AY635" s="167" t="s">
        <v>345</v>
      </c>
    </row>
    <row r="636" spans="2:65" s="15" customFormat="1">
      <c r="B636" s="180"/>
      <c r="D636" s="160" t="s">
        <v>353</v>
      </c>
      <c r="E636" s="181" t="s">
        <v>1</v>
      </c>
      <c r="F636" s="182" t="s">
        <v>365</v>
      </c>
      <c r="H636" s="183">
        <v>851.87099999999998</v>
      </c>
      <c r="I636" s="184"/>
      <c r="L636" s="180"/>
      <c r="M636" s="185"/>
      <c r="T636" s="186"/>
      <c r="AT636" s="181" t="s">
        <v>353</v>
      </c>
      <c r="AU636" s="181" t="s">
        <v>98</v>
      </c>
      <c r="AV636" s="15" t="s">
        <v>351</v>
      </c>
      <c r="AW636" s="15" t="s">
        <v>30</v>
      </c>
      <c r="AX636" s="15" t="s">
        <v>84</v>
      </c>
      <c r="AY636" s="181" t="s">
        <v>345</v>
      </c>
    </row>
    <row r="637" spans="2:65" s="1" customFormat="1" ht="37.9" customHeight="1">
      <c r="B637" s="32"/>
      <c r="C637" s="145" t="s">
        <v>1064</v>
      </c>
      <c r="D637" s="145" t="s">
        <v>347</v>
      </c>
      <c r="E637" s="146" t="s">
        <v>1065</v>
      </c>
      <c r="F637" s="147" t="s">
        <v>1066</v>
      </c>
      <c r="G637" s="148" t="s">
        <v>350</v>
      </c>
      <c r="H637" s="149">
        <v>754.68499999999995</v>
      </c>
      <c r="I637" s="150"/>
      <c r="J637" s="149">
        <f>ROUND(I637*H637,3)</f>
        <v>0</v>
      </c>
      <c r="K637" s="151"/>
      <c r="L637" s="32"/>
      <c r="M637" s="152" t="s">
        <v>1</v>
      </c>
      <c r="N637" s="153" t="s">
        <v>42</v>
      </c>
      <c r="P637" s="154">
        <f>O637*H637</f>
        <v>0</v>
      </c>
      <c r="Q637" s="154">
        <v>2.6800000000000001E-3</v>
      </c>
      <c r="R637" s="154">
        <f>Q637*H637</f>
        <v>2.0225558000000001</v>
      </c>
      <c r="S637" s="154">
        <v>0</v>
      </c>
      <c r="T637" s="155">
        <f>S637*H637</f>
        <v>0</v>
      </c>
      <c r="AR637" s="156" t="s">
        <v>351</v>
      </c>
      <c r="AT637" s="156" t="s">
        <v>347</v>
      </c>
      <c r="AU637" s="156" t="s">
        <v>98</v>
      </c>
      <c r="AY637" s="17" t="s">
        <v>345</v>
      </c>
      <c r="BE637" s="157">
        <f>IF(N637="základná",J637,0)</f>
        <v>0</v>
      </c>
      <c r="BF637" s="157">
        <f>IF(N637="znížená",J637,0)</f>
        <v>0</v>
      </c>
      <c r="BG637" s="157">
        <f>IF(N637="zákl. prenesená",J637,0)</f>
        <v>0</v>
      </c>
      <c r="BH637" s="157">
        <f>IF(N637="zníž. prenesená",J637,0)</f>
        <v>0</v>
      </c>
      <c r="BI637" s="157">
        <f>IF(N637="nulová",J637,0)</f>
        <v>0</v>
      </c>
      <c r="BJ637" s="17" t="s">
        <v>98</v>
      </c>
      <c r="BK637" s="158">
        <f>ROUND(I637*H637,3)</f>
        <v>0</v>
      </c>
      <c r="BL637" s="17" t="s">
        <v>351</v>
      </c>
      <c r="BM637" s="156" t="s">
        <v>1067</v>
      </c>
    </row>
    <row r="638" spans="2:65" s="13" customFormat="1">
      <c r="B638" s="166"/>
      <c r="D638" s="160" t="s">
        <v>353</v>
      </c>
      <c r="E638" s="167" t="s">
        <v>1</v>
      </c>
      <c r="F638" s="168" t="s">
        <v>181</v>
      </c>
      <c r="H638" s="169">
        <v>306.392</v>
      </c>
      <c r="I638" s="170"/>
      <c r="L638" s="166"/>
      <c r="M638" s="171"/>
      <c r="T638" s="172"/>
      <c r="AT638" s="167" t="s">
        <v>353</v>
      </c>
      <c r="AU638" s="167" t="s">
        <v>98</v>
      </c>
      <c r="AV638" s="13" t="s">
        <v>98</v>
      </c>
      <c r="AW638" s="13" t="s">
        <v>30</v>
      </c>
      <c r="AX638" s="13" t="s">
        <v>76</v>
      </c>
      <c r="AY638" s="167" t="s">
        <v>345</v>
      </c>
    </row>
    <row r="639" spans="2:65" s="13" customFormat="1">
      <c r="B639" s="166"/>
      <c r="D639" s="160" t="s">
        <v>353</v>
      </c>
      <c r="E639" s="167" t="s">
        <v>1</v>
      </c>
      <c r="F639" s="168" t="s">
        <v>192</v>
      </c>
      <c r="H639" s="169">
        <v>43.124000000000002</v>
      </c>
      <c r="I639" s="170"/>
      <c r="L639" s="166"/>
      <c r="M639" s="171"/>
      <c r="T639" s="172"/>
      <c r="AT639" s="167" t="s">
        <v>353</v>
      </c>
      <c r="AU639" s="167" t="s">
        <v>98</v>
      </c>
      <c r="AV639" s="13" t="s">
        <v>98</v>
      </c>
      <c r="AW639" s="13" t="s">
        <v>30</v>
      </c>
      <c r="AX639" s="13" t="s">
        <v>76</v>
      </c>
      <c r="AY639" s="167" t="s">
        <v>345</v>
      </c>
    </row>
    <row r="640" spans="2:65" s="13" customFormat="1">
      <c r="B640" s="166"/>
      <c r="D640" s="160" t="s">
        <v>353</v>
      </c>
      <c r="E640" s="167" t="s">
        <v>1</v>
      </c>
      <c r="F640" s="168" t="s">
        <v>194</v>
      </c>
      <c r="H640" s="169">
        <v>183.12700000000001</v>
      </c>
      <c r="I640" s="170"/>
      <c r="L640" s="166"/>
      <c r="M640" s="171"/>
      <c r="T640" s="172"/>
      <c r="AT640" s="167" t="s">
        <v>353</v>
      </c>
      <c r="AU640" s="167" t="s">
        <v>98</v>
      </c>
      <c r="AV640" s="13" t="s">
        <v>98</v>
      </c>
      <c r="AW640" s="13" t="s">
        <v>30</v>
      </c>
      <c r="AX640" s="13" t="s">
        <v>76</v>
      </c>
      <c r="AY640" s="167" t="s">
        <v>345</v>
      </c>
    </row>
    <row r="641" spans="2:65" s="13" customFormat="1">
      <c r="B641" s="166"/>
      <c r="D641" s="160" t="s">
        <v>353</v>
      </c>
      <c r="E641" s="167" t="s">
        <v>1</v>
      </c>
      <c r="F641" s="168" t="s">
        <v>186</v>
      </c>
      <c r="H641" s="169">
        <v>108.96599999999999</v>
      </c>
      <c r="I641" s="170"/>
      <c r="L641" s="166"/>
      <c r="M641" s="171"/>
      <c r="T641" s="172"/>
      <c r="AT641" s="167" t="s">
        <v>353</v>
      </c>
      <c r="AU641" s="167" t="s">
        <v>98</v>
      </c>
      <c r="AV641" s="13" t="s">
        <v>98</v>
      </c>
      <c r="AW641" s="13" t="s">
        <v>30</v>
      </c>
      <c r="AX641" s="13" t="s">
        <v>76</v>
      </c>
      <c r="AY641" s="167" t="s">
        <v>345</v>
      </c>
    </row>
    <row r="642" spans="2:65" s="13" customFormat="1">
      <c r="B642" s="166"/>
      <c r="D642" s="160" t="s">
        <v>353</v>
      </c>
      <c r="E642" s="167" t="s">
        <v>1</v>
      </c>
      <c r="F642" s="168" t="s">
        <v>177</v>
      </c>
      <c r="H642" s="169">
        <v>113.07599999999999</v>
      </c>
      <c r="I642" s="170"/>
      <c r="L642" s="166"/>
      <c r="M642" s="171"/>
      <c r="T642" s="172"/>
      <c r="AT642" s="167" t="s">
        <v>353</v>
      </c>
      <c r="AU642" s="167" t="s">
        <v>98</v>
      </c>
      <c r="AV642" s="13" t="s">
        <v>98</v>
      </c>
      <c r="AW642" s="13" t="s">
        <v>30</v>
      </c>
      <c r="AX642" s="13" t="s">
        <v>76</v>
      </c>
      <c r="AY642" s="167" t="s">
        <v>345</v>
      </c>
    </row>
    <row r="643" spans="2:65" s="15" customFormat="1">
      <c r="B643" s="180"/>
      <c r="D643" s="160" t="s">
        <v>353</v>
      </c>
      <c r="E643" s="181" t="s">
        <v>1</v>
      </c>
      <c r="F643" s="182" t="s">
        <v>365</v>
      </c>
      <c r="H643" s="183">
        <v>754.68499999999995</v>
      </c>
      <c r="I643" s="184"/>
      <c r="L643" s="180"/>
      <c r="M643" s="185"/>
      <c r="T643" s="186"/>
      <c r="AT643" s="181" t="s">
        <v>353</v>
      </c>
      <c r="AU643" s="181" t="s">
        <v>98</v>
      </c>
      <c r="AV643" s="15" t="s">
        <v>351</v>
      </c>
      <c r="AW643" s="15" t="s">
        <v>30</v>
      </c>
      <c r="AX643" s="15" t="s">
        <v>84</v>
      </c>
      <c r="AY643" s="181" t="s">
        <v>345</v>
      </c>
    </row>
    <row r="644" spans="2:65" s="1" customFormat="1" ht="24.2" customHeight="1">
      <c r="B644" s="32"/>
      <c r="C644" s="145" t="s">
        <v>1068</v>
      </c>
      <c r="D644" s="145" t="s">
        <v>347</v>
      </c>
      <c r="E644" s="146" t="s">
        <v>1069</v>
      </c>
      <c r="F644" s="147" t="s">
        <v>1070</v>
      </c>
      <c r="G644" s="148" t="s">
        <v>350</v>
      </c>
      <c r="H644" s="149">
        <v>94.835999999999999</v>
      </c>
      <c r="I644" s="150"/>
      <c r="J644" s="149">
        <f>ROUND(I644*H644,3)</f>
        <v>0</v>
      </c>
      <c r="K644" s="151"/>
      <c r="L644" s="32"/>
      <c r="M644" s="152" t="s">
        <v>1</v>
      </c>
      <c r="N644" s="153" t="s">
        <v>42</v>
      </c>
      <c r="P644" s="154">
        <f>O644*H644</f>
        <v>0</v>
      </c>
      <c r="Q644" s="154">
        <v>6.1799999999999997E-3</v>
      </c>
      <c r="R644" s="154">
        <f>Q644*H644</f>
        <v>0.58608647999999997</v>
      </c>
      <c r="S644" s="154">
        <v>0</v>
      </c>
      <c r="T644" s="155">
        <f>S644*H644</f>
        <v>0</v>
      </c>
      <c r="AR644" s="156" t="s">
        <v>351</v>
      </c>
      <c r="AT644" s="156" t="s">
        <v>347</v>
      </c>
      <c r="AU644" s="156" t="s">
        <v>98</v>
      </c>
      <c r="AY644" s="17" t="s">
        <v>345</v>
      </c>
      <c r="BE644" s="157">
        <f>IF(N644="základná",J644,0)</f>
        <v>0</v>
      </c>
      <c r="BF644" s="157">
        <f>IF(N644="znížená",J644,0)</f>
        <v>0</v>
      </c>
      <c r="BG644" s="157">
        <f>IF(N644="zákl. prenesená",J644,0)</f>
        <v>0</v>
      </c>
      <c r="BH644" s="157">
        <f>IF(N644="zníž. prenesená",J644,0)</f>
        <v>0</v>
      </c>
      <c r="BI644" s="157">
        <f>IF(N644="nulová",J644,0)</f>
        <v>0</v>
      </c>
      <c r="BJ644" s="17" t="s">
        <v>98</v>
      </c>
      <c r="BK644" s="158">
        <f>ROUND(I644*H644,3)</f>
        <v>0</v>
      </c>
      <c r="BL644" s="17" t="s">
        <v>351</v>
      </c>
      <c r="BM644" s="156" t="s">
        <v>1071</v>
      </c>
    </row>
    <row r="645" spans="2:65" s="13" customFormat="1">
      <c r="B645" s="166"/>
      <c r="D645" s="160" t="s">
        <v>353</v>
      </c>
      <c r="E645" s="167" t="s">
        <v>1</v>
      </c>
      <c r="F645" s="168" t="s">
        <v>1072</v>
      </c>
      <c r="H645" s="169">
        <v>94.835999999999999</v>
      </c>
      <c r="I645" s="170"/>
      <c r="L645" s="166"/>
      <c r="M645" s="171"/>
      <c r="T645" s="172"/>
      <c r="AT645" s="167" t="s">
        <v>353</v>
      </c>
      <c r="AU645" s="167" t="s">
        <v>98</v>
      </c>
      <c r="AV645" s="13" t="s">
        <v>98</v>
      </c>
      <c r="AW645" s="13" t="s">
        <v>30</v>
      </c>
      <c r="AX645" s="13" t="s">
        <v>84</v>
      </c>
      <c r="AY645" s="167" t="s">
        <v>345</v>
      </c>
    </row>
    <row r="646" spans="2:65" s="1" customFormat="1" ht="33" customHeight="1">
      <c r="B646" s="32"/>
      <c r="C646" s="145" t="s">
        <v>1073</v>
      </c>
      <c r="D646" s="145" t="s">
        <v>347</v>
      </c>
      <c r="E646" s="146" t="s">
        <v>1074</v>
      </c>
      <c r="F646" s="147" t="s">
        <v>1075</v>
      </c>
      <c r="G646" s="148" t="s">
        <v>350</v>
      </c>
      <c r="H646" s="149">
        <v>7.61</v>
      </c>
      <c r="I646" s="150"/>
      <c r="J646" s="149">
        <f>ROUND(I646*H646,3)</f>
        <v>0</v>
      </c>
      <c r="K646" s="151"/>
      <c r="L646" s="32"/>
      <c r="M646" s="152" t="s">
        <v>1</v>
      </c>
      <c r="N646" s="153" t="s">
        <v>42</v>
      </c>
      <c r="P646" s="154">
        <f>O646*H646</f>
        <v>0</v>
      </c>
      <c r="Q646" s="154">
        <v>1.072E-2</v>
      </c>
      <c r="R646" s="154">
        <f>Q646*H646</f>
        <v>8.1579200000000004E-2</v>
      </c>
      <c r="S646" s="154">
        <v>0</v>
      </c>
      <c r="T646" s="155">
        <f>S646*H646</f>
        <v>0</v>
      </c>
      <c r="AR646" s="156" t="s">
        <v>351</v>
      </c>
      <c r="AT646" s="156" t="s">
        <v>347</v>
      </c>
      <c r="AU646" s="156" t="s">
        <v>98</v>
      </c>
      <c r="AY646" s="17" t="s">
        <v>345</v>
      </c>
      <c r="BE646" s="157">
        <f>IF(N646="základná",J646,0)</f>
        <v>0</v>
      </c>
      <c r="BF646" s="157">
        <f>IF(N646="znížená",J646,0)</f>
        <v>0</v>
      </c>
      <c r="BG646" s="157">
        <f>IF(N646="zákl. prenesená",J646,0)</f>
        <v>0</v>
      </c>
      <c r="BH646" s="157">
        <f>IF(N646="zníž. prenesená",J646,0)</f>
        <v>0</v>
      </c>
      <c r="BI646" s="157">
        <f>IF(N646="nulová",J646,0)</f>
        <v>0</v>
      </c>
      <c r="BJ646" s="17" t="s">
        <v>98</v>
      </c>
      <c r="BK646" s="158">
        <f>ROUND(I646*H646,3)</f>
        <v>0</v>
      </c>
      <c r="BL646" s="17" t="s">
        <v>351</v>
      </c>
      <c r="BM646" s="156" t="s">
        <v>1076</v>
      </c>
    </row>
    <row r="647" spans="2:65" s="12" customFormat="1">
      <c r="B647" s="159"/>
      <c r="D647" s="160" t="s">
        <v>353</v>
      </c>
      <c r="E647" s="161" t="s">
        <v>1</v>
      </c>
      <c r="F647" s="162" t="s">
        <v>1077</v>
      </c>
      <c r="H647" s="161" t="s">
        <v>1</v>
      </c>
      <c r="I647" s="163"/>
      <c r="L647" s="159"/>
      <c r="M647" s="164"/>
      <c r="T647" s="165"/>
      <c r="AT647" s="161" t="s">
        <v>353</v>
      </c>
      <c r="AU647" s="161" t="s">
        <v>98</v>
      </c>
      <c r="AV647" s="12" t="s">
        <v>84</v>
      </c>
      <c r="AW647" s="12" t="s">
        <v>30</v>
      </c>
      <c r="AX647" s="12" t="s">
        <v>76</v>
      </c>
      <c r="AY647" s="161" t="s">
        <v>345</v>
      </c>
    </row>
    <row r="648" spans="2:65" s="12" customFormat="1">
      <c r="B648" s="159"/>
      <c r="D648" s="160" t="s">
        <v>353</v>
      </c>
      <c r="E648" s="161" t="s">
        <v>1</v>
      </c>
      <c r="F648" s="162" t="s">
        <v>1078</v>
      </c>
      <c r="H648" s="161" t="s">
        <v>1</v>
      </c>
      <c r="I648" s="163"/>
      <c r="L648" s="159"/>
      <c r="M648" s="164"/>
      <c r="T648" s="165"/>
      <c r="AT648" s="161" t="s">
        <v>353</v>
      </c>
      <c r="AU648" s="161" t="s">
        <v>98</v>
      </c>
      <c r="AV648" s="12" t="s">
        <v>84</v>
      </c>
      <c r="AW648" s="12" t="s">
        <v>30</v>
      </c>
      <c r="AX648" s="12" t="s">
        <v>76</v>
      </c>
      <c r="AY648" s="161" t="s">
        <v>345</v>
      </c>
    </row>
    <row r="649" spans="2:65" s="13" customFormat="1">
      <c r="B649" s="166"/>
      <c r="D649" s="160" t="s">
        <v>353</v>
      </c>
      <c r="E649" s="167" t="s">
        <v>1</v>
      </c>
      <c r="F649" s="168" t="s">
        <v>1079</v>
      </c>
      <c r="H649" s="169">
        <v>1.2949999999999999</v>
      </c>
      <c r="I649" s="170"/>
      <c r="L649" s="166"/>
      <c r="M649" s="171"/>
      <c r="T649" s="172"/>
      <c r="AT649" s="167" t="s">
        <v>353</v>
      </c>
      <c r="AU649" s="167" t="s">
        <v>98</v>
      </c>
      <c r="AV649" s="13" t="s">
        <v>98</v>
      </c>
      <c r="AW649" s="13" t="s">
        <v>30</v>
      </c>
      <c r="AX649" s="13" t="s">
        <v>76</v>
      </c>
      <c r="AY649" s="167" t="s">
        <v>345</v>
      </c>
    </row>
    <row r="650" spans="2:65" s="13" customFormat="1">
      <c r="B650" s="166"/>
      <c r="D650" s="160" t="s">
        <v>353</v>
      </c>
      <c r="E650" s="167" t="s">
        <v>1</v>
      </c>
      <c r="F650" s="168" t="s">
        <v>1080</v>
      </c>
      <c r="H650" s="169">
        <v>1.2949999999999999</v>
      </c>
      <c r="I650" s="170"/>
      <c r="L650" s="166"/>
      <c r="M650" s="171"/>
      <c r="T650" s="172"/>
      <c r="AT650" s="167" t="s">
        <v>353</v>
      </c>
      <c r="AU650" s="167" t="s">
        <v>98</v>
      </c>
      <c r="AV650" s="13" t="s">
        <v>98</v>
      </c>
      <c r="AW650" s="13" t="s">
        <v>30</v>
      </c>
      <c r="AX650" s="13" t="s">
        <v>76</v>
      </c>
      <c r="AY650" s="167" t="s">
        <v>345</v>
      </c>
    </row>
    <row r="651" spans="2:65" s="13" customFormat="1">
      <c r="B651" s="166"/>
      <c r="D651" s="160" t="s">
        <v>353</v>
      </c>
      <c r="E651" s="167" t="s">
        <v>1</v>
      </c>
      <c r="F651" s="168" t="s">
        <v>1081</v>
      </c>
      <c r="H651" s="169">
        <v>1.1100000000000001</v>
      </c>
      <c r="I651" s="170"/>
      <c r="L651" s="166"/>
      <c r="M651" s="171"/>
      <c r="T651" s="172"/>
      <c r="AT651" s="167" t="s">
        <v>353</v>
      </c>
      <c r="AU651" s="167" t="s">
        <v>98</v>
      </c>
      <c r="AV651" s="13" t="s">
        <v>98</v>
      </c>
      <c r="AW651" s="13" t="s">
        <v>30</v>
      </c>
      <c r="AX651" s="13" t="s">
        <v>76</v>
      </c>
      <c r="AY651" s="167" t="s">
        <v>345</v>
      </c>
    </row>
    <row r="652" spans="2:65" s="12" customFormat="1">
      <c r="B652" s="159"/>
      <c r="D652" s="160" t="s">
        <v>353</v>
      </c>
      <c r="E652" s="161" t="s">
        <v>1</v>
      </c>
      <c r="F652" s="162" t="s">
        <v>1082</v>
      </c>
      <c r="H652" s="161" t="s">
        <v>1</v>
      </c>
      <c r="I652" s="163"/>
      <c r="L652" s="159"/>
      <c r="M652" s="164"/>
      <c r="T652" s="165"/>
      <c r="AT652" s="161" t="s">
        <v>353</v>
      </c>
      <c r="AU652" s="161" t="s">
        <v>98</v>
      </c>
      <c r="AV652" s="12" t="s">
        <v>84</v>
      </c>
      <c r="AW652" s="12" t="s">
        <v>30</v>
      </c>
      <c r="AX652" s="12" t="s">
        <v>76</v>
      </c>
      <c r="AY652" s="161" t="s">
        <v>345</v>
      </c>
    </row>
    <row r="653" spans="2:65" s="13" customFormat="1">
      <c r="B653" s="166"/>
      <c r="D653" s="160" t="s">
        <v>353</v>
      </c>
      <c r="E653" s="167" t="s">
        <v>1</v>
      </c>
      <c r="F653" s="168" t="s">
        <v>1083</v>
      </c>
      <c r="H653" s="169">
        <v>1.85</v>
      </c>
      <c r="I653" s="170"/>
      <c r="L653" s="166"/>
      <c r="M653" s="171"/>
      <c r="T653" s="172"/>
      <c r="AT653" s="167" t="s">
        <v>353</v>
      </c>
      <c r="AU653" s="167" t="s">
        <v>98</v>
      </c>
      <c r="AV653" s="13" t="s">
        <v>98</v>
      </c>
      <c r="AW653" s="13" t="s">
        <v>30</v>
      </c>
      <c r="AX653" s="13" t="s">
        <v>76</v>
      </c>
      <c r="AY653" s="167" t="s">
        <v>345</v>
      </c>
    </row>
    <row r="654" spans="2:65" s="13" customFormat="1">
      <c r="B654" s="166"/>
      <c r="D654" s="160" t="s">
        <v>353</v>
      </c>
      <c r="E654" s="167" t="s">
        <v>1</v>
      </c>
      <c r="F654" s="168" t="s">
        <v>1084</v>
      </c>
      <c r="H654" s="169">
        <v>0.32</v>
      </c>
      <c r="I654" s="170"/>
      <c r="L654" s="166"/>
      <c r="M654" s="171"/>
      <c r="T654" s="172"/>
      <c r="AT654" s="167" t="s">
        <v>353</v>
      </c>
      <c r="AU654" s="167" t="s">
        <v>98</v>
      </c>
      <c r="AV654" s="13" t="s">
        <v>98</v>
      </c>
      <c r="AW654" s="13" t="s">
        <v>30</v>
      </c>
      <c r="AX654" s="13" t="s">
        <v>76</v>
      </c>
      <c r="AY654" s="167" t="s">
        <v>345</v>
      </c>
    </row>
    <row r="655" spans="2:65" s="14" customFormat="1">
      <c r="B655" s="173"/>
      <c r="D655" s="160" t="s">
        <v>353</v>
      </c>
      <c r="E655" s="174" t="s">
        <v>188</v>
      </c>
      <c r="F655" s="175" t="s">
        <v>358</v>
      </c>
      <c r="H655" s="176">
        <v>5.87</v>
      </c>
      <c r="I655" s="177"/>
      <c r="L655" s="173"/>
      <c r="M655" s="178"/>
      <c r="T655" s="179"/>
      <c r="AT655" s="174" t="s">
        <v>353</v>
      </c>
      <c r="AU655" s="174" t="s">
        <v>98</v>
      </c>
      <c r="AV655" s="14" t="s">
        <v>359</v>
      </c>
      <c r="AW655" s="14" t="s">
        <v>30</v>
      </c>
      <c r="AX655" s="14" t="s">
        <v>76</v>
      </c>
      <c r="AY655" s="174" t="s">
        <v>345</v>
      </c>
    </row>
    <row r="656" spans="2:65" s="12" customFormat="1">
      <c r="B656" s="159"/>
      <c r="D656" s="160" t="s">
        <v>353</v>
      </c>
      <c r="E656" s="161" t="s">
        <v>1</v>
      </c>
      <c r="F656" s="162" t="s">
        <v>1085</v>
      </c>
      <c r="H656" s="161" t="s">
        <v>1</v>
      </c>
      <c r="I656" s="163"/>
      <c r="L656" s="159"/>
      <c r="M656" s="164"/>
      <c r="T656" s="165"/>
      <c r="AT656" s="161" t="s">
        <v>353</v>
      </c>
      <c r="AU656" s="161" t="s">
        <v>98</v>
      </c>
      <c r="AV656" s="12" t="s">
        <v>84</v>
      </c>
      <c r="AW656" s="12" t="s">
        <v>30</v>
      </c>
      <c r="AX656" s="12" t="s">
        <v>76</v>
      </c>
      <c r="AY656" s="161" t="s">
        <v>345</v>
      </c>
    </row>
    <row r="657" spans="2:65" s="13" customFormat="1">
      <c r="B657" s="166"/>
      <c r="D657" s="160" t="s">
        <v>353</v>
      </c>
      <c r="E657" s="167" t="s">
        <v>1</v>
      </c>
      <c r="F657" s="168" t="s">
        <v>1086</v>
      </c>
      <c r="H657" s="169">
        <v>1.74</v>
      </c>
      <c r="I657" s="170"/>
      <c r="L657" s="166"/>
      <c r="M657" s="171"/>
      <c r="T657" s="172"/>
      <c r="AT657" s="167" t="s">
        <v>353</v>
      </c>
      <c r="AU657" s="167" t="s">
        <v>98</v>
      </c>
      <c r="AV657" s="13" t="s">
        <v>98</v>
      </c>
      <c r="AW657" s="13" t="s">
        <v>30</v>
      </c>
      <c r="AX657" s="13" t="s">
        <v>76</v>
      </c>
      <c r="AY657" s="167" t="s">
        <v>345</v>
      </c>
    </row>
    <row r="658" spans="2:65" s="14" customFormat="1">
      <c r="B658" s="173"/>
      <c r="D658" s="160" t="s">
        <v>353</v>
      </c>
      <c r="E658" s="174" t="s">
        <v>206</v>
      </c>
      <c r="F658" s="175" t="s">
        <v>358</v>
      </c>
      <c r="H658" s="176">
        <v>1.74</v>
      </c>
      <c r="I658" s="177"/>
      <c r="L658" s="173"/>
      <c r="M658" s="178"/>
      <c r="T658" s="179"/>
      <c r="AT658" s="174" t="s">
        <v>353</v>
      </c>
      <c r="AU658" s="174" t="s">
        <v>98</v>
      </c>
      <c r="AV658" s="14" t="s">
        <v>359</v>
      </c>
      <c r="AW658" s="14" t="s">
        <v>30</v>
      </c>
      <c r="AX658" s="14" t="s">
        <v>76</v>
      </c>
      <c r="AY658" s="174" t="s">
        <v>345</v>
      </c>
    </row>
    <row r="659" spans="2:65" s="15" customFormat="1">
      <c r="B659" s="180"/>
      <c r="D659" s="160" t="s">
        <v>353</v>
      </c>
      <c r="E659" s="181" t="s">
        <v>1</v>
      </c>
      <c r="F659" s="182" t="s">
        <v>365</v>
      </c>
      <c r="H659" s="183">
        <v>7.61</v>
      </c>
      <c r="I659" s="184"/>
      <c r="L659" s="180"/>
      <c r="M659" s="185"/>
      <c r="T659" s="186"/>
      <c r="AT659" s="181" t="s">
        <v>353</v>
      </c>
      <c r="AU659" s="181" t="s">
        <v>98</v>
      </c>
      <c r="AV659" s="15" t="s">
        <v>351</v>
      </c>
      <c r="AW659" s="15" t="s">
        <v>30</v>
      </c>
      <c r="AX659" s="15" t="s">
        <v>84</v>
      </c>
      <c r="AY659" s="181" t="s">
        <v>345</v>
      </c>
    </row>
    <row r="660" spans="2:65" s="1" customFormat="1" ht="33" customHeight="1">
      <c r="B660" s="32"/>
      <c r="C660" s="145" t="s">
        <v>1087</v>
      </c>
      <c r="D660" s="145" t="s">
        <v>347</v>
      </c>
      <c r="E660" s="146" t="s">
        <v>1088</v>
      </c>
      <c r="F660" s="147" t="s">
        <v>1089</v>
      </c>
      <c r="G660" s="148" t="s">
        <v>350</v>
      </c>
      <c r="H660" s="149">
        <v>12.005000000000001</v>
      </c>
      <c r="I660" s="150"/>
      <c r="J660" s="149">
        <f>ROUND(I660*H660,3)</f>
        <v>0</v>
      </c>
      <c r="K660" s="151"/>
      <c r="L660" s="32"/>
      <c r="M660" s="152" t="s">
        <v>1</v>
      </c>
      <c r="N660" s="153" t="s">
        <v>42</v>
      </c>
      <c r="P660" s="154">
        <f>O660*H660</f>
        <v>0</v>
      </c>
      <c r="Q660" s="154">
        <v>1.3679999999999999E-2</v>
      </c>
      <c r="R660" s="154">
        <f>Q660*H660</f>
        <v>0.1642284</v>
      </c>
      <c r="S660" s="154">
        <v>0</v>
      </c>
      <c r="T660" s="155">
        <f>S660*H660</f>
        <v>0</v>
      </c>
      <c r="AR660" s="156" t="s">
        <v>351</v>
      </c>
      <c r="AT660" s="156" t="s">
        <v>347</v>
      </c>
      <c r="AU660" s="156" t="s">
        <v>98</v>
      </c>
      <c r="AY660" s="17" t="s">
        <v>345</v>
      </c>
      <c r="BE660" s="157">
        <f>IF(N660="základná",J660,0)</f>
        <v>0</v>
      </c>
      <c r="BF660" s="157">
        <f>IF(N660="znížená",J660,0)</f>
        <v>0</v>
      </c>
      <c r="BG660" s="157">
        <f>IF(N660="zákl. prenesená",J660,0)</f>
        <v>0</v>
      </c>
      <c r="BH660" s="157">
        <f>IF(N660="zníž. prenesená",J660,0)</f>
        <v>0</v>
      </c>
      <c r="BI660" s="157">
        <f>IF(N660="nulová",J660,0)</f>
        <v>0</v>
      </c>
      <c r="BJ660" s="17" t="s">
        <v>98</v>
      </c>
      <c r="BK660" s="158">
        <f>ROUND(I660*H660,3)</f>
        <v>0</v>
      </c>
      <c r="BL660" s="17" t="s">
        <v>351</v>
      </c>
      <c r="BM660" s="156" t="s">
        <v>1090</v>
      </c>
    </row>
    <row r="661" spans="2:65" s="12" customFormat="1">
      <c r="B661" s="159"/>
      <c r="D661" s="160" t="s">
        <v>353</v>
      </c>
      <c r="E661" s="161" t="s">
        <v>1</v>
      </c>
      <c r="F661" s="162" t="s">
        <v>1091</v>
      </c>
      <c r="H661" s="161" t="s">
        <v>1</v>
      </c>
      <c r="I661" s="163"/>
      <c r="L661" s="159"/>
      <c r="M661" s="164"/>
      <c r="T661" s="165"/>
      <c r="AT661" s="161" t="s">
        <v>353</v>
      </c>
      <c r="AU661" s="161" t="s">
        <v>98</v>
      </c>
      <c r="AV661" s="12" t="s">
        <v>84</v>
      </c>
      <c r="AW661" s="12" t="s">
        <v>30</v>
      </c>
      <c r="AX661" s="12" t="s">
        <v>76</v>
      </c>
      <c r="AY661" s="161" t="s">
        <v>345</v>
      </c>
    </row>
    <row r="662" spans="2:65" s="13" customFormat="1">
      <c r="B662" s="166"/>
      <c r="D662" s="160" t="s">
        <v>353</v>
      </c>
      <c r="E662" s="167" t="s">
        <v>1</v>
      </c>
      <c r="F662" s="168" t="s">
        <v>1092</v>
      </c>
      <c r="H662" s="169">
        <v>12.45</v>
      </c>
      <c r="I662" s="170"/>
      <c r="L662" s="166"/>
      <c r="M662" s="171"/>
      <c r="T662" s="172"/>
      <c r="AT662" s="167" t="s">
        <v>353</v>
      </c>
      <c r="AU662" s="167" t="s">
        <v>98</v>
      </c>
      <c r="AV662" s="13" t="s">
        <v>98</v>
      </c>
      <c r="AW662" s="13" t="s">
        <v>30</v>
      </c>
      <c r="AX662" s="13" t="s">
        <v>76</v>
      </c>
      <c r="AY662" s="167" t="s">
        <v>345</v>
      </c>
    </row>
    <row r="663" spans="2:65" s="13" customFormat="1">
      <c r="B663" s="166"/>
      <c r="D663" s="160" t="s">
        <v>353</v>
      </c>
      <c r="E663" s="167" t="s">
        <v>1</v>
      </c>
      <c r="F663" s="168" t="s">
        <v>1093</v>
      </c>
      <c r="H663" s="169">
        <v>-1.75</v>
      </c>
      <c r="I663" s="170"/>
      <c r="L663" s="166"/>
      <c r="M663" s="171"/>
      <c r="T663" s="172"/>
      <c r="AT663" s="167" t="s">
        <v>353</v>
      </c>
      <c r="AU663" s="167" t="s">
        <v>98</v>
      </c>
      <c r="AV663" s="13" t="s">
        <v>98</v>
      </c>
      <c r="AW663" s="13" t="s">
        <v>30</v>
      </c>
      <c r="AX663" s="13" t="s">
        <v>76</v>
      </c>
      <c r="AY663" s="167" t="s">
        <v>345</v>
      </c>
    </row>
    <row r="664" spans="2:65" s="14" customFormat="1">
      <c r="B664" s="173"/>
      <c r="D664" s="160" t="s">
        <v>353</v>
      </c>
      <c r="E664" s="174" t="s">
        <v>196</v>
      </c>
      <c r="F664" s="175" t="s">
        <v>358</v>
      </c>
      <c r="H664" s="176">
        <v>10.7</v>
      </c>
      <c r="I664" s="177"/>
      <c r="L664" s="173"/>
      <c r="M664" s="178"/>
      <c r="T664" s="179"/>
      <c r="AT664" s="174" t="s">
        <v>353</v>
      </c>
      <c r="AU664" s="174" t="s">
        <v>98</v>
      </c>
      <c r="AV664" s="14" t="s">
        <v>359</v>
      </c>
      <c r="AW664" s="14" t="s">
        <v>30</v>
      </c>
      <c r="AX664" s="14" t="s">
        <v>76</v>
      </c>
      <c r="AY664" s="174" t="s">
        <v>345</v>
      </c>
    </row>
    <row r="665" spans="2:65" s="12" customFormat="1">
      <c r="B665" s="159"/>
      <c r="D665" s="160" t="s">
        <v>353</v>
      </c>
      <c r="E665" s="161" t="s">
        <v>1</v>
      </c>
      <c r="F665" s="162" t="s">
        <v>1094</v>
      </c>
      <c r="H665" s="161" t="s">
        <v>1</v>
      </c>
      <c r="I665" s="163"/>
      <c r="L665" s="159"/>
      <c r="M665" s="164"/>
      <c r="T665" s="165"/>
      <c r="AT665" s="161" t="s">
        <v>353</v>
      </c>
      <c r="AU665" s="161" t="s">
        <v>98</v>
      </c>
      <c r="AV665" s="12" t="s">
        <v>84</v>
      </c>
      <c r="AW665" s="12" t="s">
        <v>30</v>
      </c>
      <c r="AX665" s="12" t="s">
        <v>76</v>
      </c>
      <c r="AY665" s="161" t="s">
        <v>345</v>
      </c>
    </row>
    <row r="666" spans="2:65" s="13" customFormat="1">
      <c r="B666" s="166"/>
      <c r="D666" s="160" t="s">
        <v>353</v>
      </c>
      <c r="E666" s="167" t="s">
        <v>1</v>
      </c>
      <c r="F666" s="168" t="s">
        <v>1095</v>
      </c>
      <c r="H666" s="169">
        <v>3.7349999999999999</v>
      </c>
      <c r="I666" s="170"/>
      <c r="L666" s="166"/>
      <c r="M666" s="171"/>
      <c r="T666" s="172"/>
      <c r="AT666" s="167" t="s">
        <v>353</v>
      </c>
      <c r="AU666" s="167" t="s">
        <v>98</v>
      </c>
      <c r="AV666" s="13" t="s">
        <v>98</v>
      </c>
      <c r="AW666" s="13" t="s">
        <v>30</v>
      </c>
      <c r="AX666" s="13" t="s">
        <v>76</v>
      </c>
      <c r="AY666" s="167" t="s">
        <v>345</v>
      </c>
    </row>
    <row r="667" spans="2:65" s="13" customFormat="1">
      <c r="B667" s="166"/>
      <c r="D667" s="160" t="s">
        <v>353</v>
      </c>
      <c r="E667" s="167" t="s">
        <v>1</v>
      </c>
      <c r="F667" s="168" t="s">
        <v>1096</v>
      </c>
      <c r="H667" s="169">
        <v>-2.1150000000000002</v>
      </c>
      <c r="I667" s="170"/>
      <c r="L667" s="166"/>
      <c r="M667" s="171"/>
      <c r="T667" s="172"/>
      <c r="AT667" s="167" t="s">
        <v>353</v>
      </c>
      <c r="AU667" s="167" t="s">
        <v>98</v>
      </c>
      <c r="AV667" s="13" t="s">
        <v>98</v>
      </c>
      <c r="AW667" s="13" t="s">
        <v>30</v>
      </c>
      <c r="AX667" s="13" t="s">
        <v>76</v>
      </c>
      <c r="AY667" s="167" t="s">
        <v>345</v>
      </c>
    </row>
    <row r="668" spans="2:65" s="13" customFormat="1">
      <c r="B668" s="166"/>
      <c r="D668" s="160" t="s">
        <v>353</v>
      </c>
      <c r="E668" s="167" t="s">
        <v>1</v>
      </c>
      <c r="F668" s="168" t="s">
        <v>1097</v>
      </c>
      <c r="H668" s="169">
        <v>-0.315</v>
      </c>
      <c r="I668" s="170"/>
      <c r="L668" s="166"/>
      <c r="M668" s="171"/>
      <c r="T668" s="172"/>
      <c r="AT668" s="167" t="s">
        <v>353</v>
      </c>
      <c r="AU668" s="167" t="s">
        <v>98</v>
      </c>
      <c r="AV668" s="13" t="s">
        <v>98</v>
      </c>
      <c r="AW668" s="13" t="s">
        <v>30</v>
      </c>
      <c r="AX668" s="13" t="s">
        <v>76</v>
      </c>
      <c r="AY668" s="167" t="s">
        <v>345</v>
      </c>
    </row>
    <row r="669" spans="2:65" s="14" customFormat="1">
      <c r="B669" s="173"/>
      <c r="D669" s="160" t="s">
        <v>353</v>
      </c>
      <c r="E669" s="174" t="s">
        <v>202</v>
      </c>
      <c r="F669" s="175" t="s">
        <v>358</v>
      </c>
      <c r="H669" s="176">
        <v>1.3049999999999999</v>
      </c>
      <c r="I669" s="177"/>
      <c r="L669" s="173"/>
      <c r="M669" s="178"/>
      <c r="T669" s="179"/>
      <c r="AT669" s="174" t="s">
        <v>353</v>
      </c>
      <c r="AU669" s="174" t="s">
        <v>98</v>
      </c>
      <c r="AV669" s="14" t="s">
        <v>359</v>
      </c>
      <c r="AW669" s="14" t="s">
        <v>30</v>
      </c>
      <c r="AX669" s="14" t="s">
        <v>76</v>
      </c>
      <c r="AY669" s="174" t="s">
        <v>345</v>
      </c>
    </row>
    <row r="670" spans="2:65" s="15" customFormat="1">
      <c r="B670" s="180"/>
      <c r="D670" s="160" t="s">
        <v>353</v>
      </c>
      <c r="E670" s="181" t="s">
        <v>1</v>
      </c>
      <c r="F670" s="182" t="s">
        <v>365</v>
      </c>
      <c r="H670" s="183">
        <v>12.005000000000001</v>
      </c>
      <c r="I670" s="184"/>
      <c r="L670" s="180"/>
      <c r="M670" s="185"/>
      <c r="T670" s="186"/>
      <c r="AT670" s="181" t="s">
        <v>353</v>
      </c>
      <c r="AU670" s="181" t="s">
        <v>98</v>
      </c>
      <c r="AV670" s="15" t="s">
        <v>351</v>
      </c>
      <c r="AW670" s="15" t="s">
        <v>30</v>
      </c>
      <c r="AX670" s="15" t="s">
        <v>84</v>
      </c>
      <c r="AY670" s="181" t="s">
        <v>345</v>
      </c>
    </row>
    <row r="671" spans="2:65" s="1" customFormat="1" ht="33" customHeight="1">
      <c r="B671" s="32"/>
      <c r="C671" s="145" t="s">
        <v>1098</v>
      </c>
      <c r="D671" s="145" t="s">
        <v>347</v>
      </c>
      <c r="E671" s="146" t="s">
        <v>1099</v>
      </c>
      <c r="F671" s="147" t="s">
        <v>1100</v>
      </c>
      <c r="G671" s="148" t="s">
        <v>350</v>
      </c>
      <c r="H671" s="149">
        <v>34.57</v>
      </c>
      <c r="I671" s="150"/>
      <c r="J671" s="149">
        <f>ROUND(I671*H671,3)</f>
        <v>0</v>
      </c>
      <c r="K671" s="151"/>
      <c r="L671" s="32"/>
      <c r="M671" s="152" t="s">
        <v>1</v>
      </c>
      <c r="N671" s="153" t="s">
        <v>42</v>
      </c>
      <c r="P671" s="154">
        <f>O671*H671</f>
        <v>0</v>
      </c>
      <c r="Q671" s="154">
        <v>1.626E-2</v>
      </c>
      <c r="R671" s="154">
        <f>Q671*H671</f>
        <v>0.56210820000000006</v>
      </c>
      <c r="S671" s="154">
        <v>0</v>
      </c>
      <c r="T671" s="155">
        <f>S671*H671</f>
        <v>0</v>
      </c>
      <c r="AR671" s="156" t="s">
        <v>351</v>
      </c>
      <c r="AT671" s="156" t="s">
        <v>347</v>
      </c>
      <c r="AU671" s="156" t="s">
        <v>98</v>
      </c>
      <c r="AY671" s="17" t="s">
        <v>345</v>
      </c>
      <c r="BE671" s="157">
        <f>IF(N671="základná",J671,0)</f>
        <v>0</v>
      </c>
      <c r="BF671" s="157">
        <f>IF(N671="znížená",J671,0)</f>
        <v>0</v>
      </c>
      <c r="BG671" s="157">
        <f>IF(N671="zákl. prenesená",J671,0)</f>
        <v>0</v>
      </c>
      <c r="BH671" s="157">
        <f>IF(N671="zníž. prenesená",J671,0)</f>
        <v>0</v>
      </c>
      <c r="BI671" s="157">
        <f>IF(N671="nulová",J671,0)</f>
        <v>0</v>
      </c>
      <c r="BJ671" s="17" t="s">
        <v>98</v>
      </c>
      <c r="BK671" s="158">
        <f>ROUND(I671*H671,3)</f>
        <v>0</v>
      </c>
      <c r="BL671" s="17" t="s">
        <v>351</v>
      </c>
      <c r="BM671" s="156" t="s">
        <v>1101</v>
      </c>
    </row>
    <row r="672" spans="2:65" s="12" customFormat="1">
      <c r="B672" s="159"/>
      <c r="D672" s="160" t="s">
        <v>353</v>
      </c>
      <c r="E672" s="161" t="s">
        <v>1</v>
      </c>
      <c r="F672" s="162" t="s">
        <v>1102</v>
      </c>
      <c r="H672" s="161" t="s">
        <v>1</v>
      </c>
      <c r="I672" s="163"/>
      <c r="L672" s="159"/>
      <c r="M672" s="164"/>
      <c r="T672" s="165"/>
      <c r="AT672" s="161" t="s">
        <v>353</v>
      </c>
      <c r="AU672" s="161" t="s">
        <v>98</v>
      </c>
      <c r="AV672" s="12" t="s">
        <v>84</v>
      </c>
      <c r="AW672" s="12" t="s">
        <v>30</v>
      </c>
      <c r="AX672" s="12" t="s">
        <v>76</v>
      </c>
      <c r="AY672" s="161" t="s">
        <v>345</v>
      </c>
    </row>
    <row r="673" spans="2:65" s="12" customFormat="1">
      <c r="B673" s="159"/>
      <c r="D673" s="160" t="s">
        <v>353</v>
      </c>
      <c r="E673" s="161" t="s">
        <v>1</v>
      </c>
      <c r="F673" s="162" t="s">
        <v>361</v>
      </c>
      <c r="H673" s="161" t="s">
        <v>1</v>
      </c>
      <c r="I673" s="163"/>
      <c r="L673" s="159"/>
      <c r="M673" s="164"/>
      <c r="T673" s="165"/>
      <c r="AT673" s="161" t="s">
        <v>353</v>
      </c>
      <c r="AU673" s="161" t="s">
        <v>98</v>
      </c>
      <c r="AV673" s="12" t="s">
        <v>84</v>
      </c>
      <c r="AW673" s="12" t="s">
        <v>30</v>
      </c>
      <c r="AX673" s="12" t="s">
        <v>76</v>
      </c>
      <c r="AY673" s="161" t="s">
        <v>345</v>
      </c>
    </row>
    <row r="674" spans="2:65" s="13" customFormat="1">
      <c r="B674" s="166"/>
      <c r="D674" s="160" t="s">
        <v>353</v>
      </c>
      <c r="E674" s="167" t="s">
        <v>1</v>
      </c>
      <c r="F674" s="168" t="s">
        <v>1103</v>
      </c>
      <c r="H674" s="169">
        <v>15.675000000000001</v>
      </c>
      <c r="I674" s="170"/>
      <c r="L674" s="166"/>
      <c r="M674" s="171"/>
      <c r="T674" s="172"/>
      <c r="AT674" s="167" t="s">
        <v>353</v>
      </c>
      <c r="AU674" s="167" t="s">
        <v>98</v>
      </c>
      <c r="AV674" s="13" t="s">
        <v>98</v>
      </c>
      <c r="AW674" s="13" t="s">
        <v>30</v>
      </c>
      <c r="AX674" s="13" t="s">
        <v>76</v>
      </c>
      <c r="AY674" s="167" t="s">
        <v>345</v>
      </c>
    </row>
    <row r="675" spans="2:65" s="12" customFormat="1">
      <c r="B675" s="159"/>
      <c r="D675" s="160" t="s">
        <v>353</v>
      </c>
      <c r="E675" s="161" t="s">
        <v>1</v>
      </c>
      <c r="F675" s="162" t="s">
        <v>363</v>
      </c>
      <c r="H675" s="161" t="s">
        <v>1</v>
      </c>
      <c r="I675" s="163"/>
      <c r="L675" s="159"/>
      <c r="M675" s="164"/>
      <c r="T675" s="165"/>
      <c r="AT675" s="161" t="s">
        <v>353</v>
      </c>
      <c r="AU675" s="161" t="s">
        <v>98</v>
      </c>
      <c r="AV675" s="12" t="s">
        <v>84</v>
      </c>
      <c r="AW675" s="12" t="s">
        <v>30</v>
      </c>
      <c r="AX675" s="12" t="s">
        <v>76</v>
      </c>
      <c r="AY675" s="161" t="s">
        <v>345</v>
      </c>
    </row>
    <row r="676" spans="2:65" s="13" customFormat="1">
      <c r="B676" s="166"/>
      <c r="D676" s="160" t="s">
        <v>353</v>
      </c>
      <c r="E676" s="167" t="s">
        <v>1</v>
      </c>
      <c r="F676" s="168" t="s">
        <v>1103</v>
      </c>
      <c r="H676" s="169">
        <v>15.675000000000001</v>
      </c>
      <c r="I676" s="170"/>
      <c r="L676" s="166"/>
      <c r="M676" s="171"/>
      <c r="T676" s="172"/>
      <c r="AT676" s="167" t="s">
        <v>353</v>
      </c>
      <c r="AU676" s="167" t="s">
        <v>98</v>
      </c>
      <c r="AV676" s="13" t="s">
        <v>98</v>
      </c>
      <c r="AW676" s="13" t="s">
        <v>30</v>
      </c>
      <c r="AX676" s="13" t="s">
        <v>76</v>
      </c>
      <c r="AY676" s="167" t="s">
        <v>345</v>
      </c>
    </row>
    <row r="677" spans="2:65" s="12" customFormat="1">
      <c r="B677" s="159"/>
      <c r="D677" s="160" t="s">
        <v>353</v>
      </c>
      <c r="E677" s="161" t="s">
        <v>1</v>
      </c>
      <c r="F677" s="162" t="s">
        <v>1104</v>
      </c>
      <c r="H677" s="161" t="s">
        <v>1</v>
      </c>
      <c r="I677" s="163"/>
      <c r="L677" s="159"/>
      <c r="M677" s="164"/>
      <c r="T677" s="165"/>
      <c r="AT677" s="161" t="s">
        <v>353</v>
      </c>
      <c r="AU677" s="161" t="s">
        <v>98</v>
      </c>
      <c r="AV677" s="12" t="s">
        <v>84</v>
      </c>
      <c r="AW677" s="12" t="s">
        <v>30</v>
      </c>
      <c r="AX677" s="12" t="s">
        <v>76</v>
      </c>
      <c r="AY677" s="161" t="s">
        <v>345</v>
      </c>
    </row>
    <row r="678" spans="2:65" s="13" customFormat="1">
      <c r="B678" s="166"/>
      <c r="D678" s="160" t="s">
        <v>353</v>
      </c>
      <c r="E678" s="167" t="s">
        <v>1</v>
      </c>
      <c r="F678" s="168" t="s">
        <v>1105</v>
      </c>
      <c r="H678" s="169">
        <v>4.9800000000000004</v>
      </c>
      <c r="I678" s="170"/>
      <c r="L678" s="166"/>
      <c r="M678" s="171"/>
      <c r="T678" s="172"/>
      <c r="AT678" s="167" t="s">
        <v>353</v>
      </c>
      <c r="AU678" s="167" t="s">
        <v>98</v>
      </c>
      <c r="AV678" s="13" t="s">
        <v>98</v>
      </c>
      <c r="AW678" s="13" t="s">
        <v>30</v>
      </c>
      <c r="AX678" s="13" t="s">
        <v>76</v>
      </c>
      <c r="AY678" s="167" t="s">
        <v>345</v>
      </c>
    </row>
    <row r="679" spans="2:65" s="13" customFormat="1">
      <c r="B679" s="166"/>
      <c r="D679" s="160" t="s">
        <v>353</v>
      </c>
      <c r="E679" s="167" t="s">
        <v>1</v>
      </c>
      <c r="F679" s="168" t="s">
        <v>1106</v>
      </c>
      <c r="H679" s="169">
        <v>-0.84</v>
      </c>
      <c r="I679" s="170"/>
      <c r="L679" s="166"/>
      <c r="M679" s="171"/>
      <c r="T679" s="172"/>
      <c r="AT679" s="167" t="s">
        <v>353</v>
      </c>
      <c r="AU679" s="167" t="s">
        <v>98</v>
      </c>
      <c r="AV679" s="13" t="s">
        <v>98</v>
      </c>
      <c r="AW679" s="13" t="s">
        <v>30</v>
      </c>
      <c r="AX679" s="13" t="s">
        <v>76</v>
      </c>
      <c r="AY679" s="167" t="s">
        <v>345</v>
      </c>
    </row>
    <row r="680" spans="2:65" s="13" customFormat="1">
      <c r="B680" s="166"/>
      <c r="D680" s="160" t="s">
        <v>353</v>
      </c>
      <c r="E680" s="167" t="s">
        <v>1</v>
      </c>
      <c r="F680" s="168" t="s">
        <v>1107</v>
      </c>
      <c r="H680" s="169">
        <v>-0.92</v>
      </c>
      <c r="I680" s="170"/>
      <c r="L680" s="166"/>
      <c r="M680" s="171"/>
      <c r="T680" s="172"/>
      <c r="AT680" s="167" t="s">
        <v>353</v>
      </c>
      <c r="AU680" s="167" t="s">
        <v>98</v>
      </c>
      <c r="AV680" s="13" t="s">
        <v>98</v>
      </c>
      <c r="AW680" s="13" t="s">
        <v>30</v>
      </c>
      <c r="AX680" s="13" t="s">
        <v>76</v>
      </c>
      <c r="AY680" s="167" t="s">
        <v>345</v>
      </c>
    </row>
    <row r="681" spans="2:65" s="14" customFormat="1">
      <c r="B681" s="173"/>
      <c r="D681" s="160" t="s">
        <v>353</v>
      </c>
      <c r="E681" s="174" t="s">
        <v>190</v>
      </c>
      <c r="F681" s="175" t="s">
        <v>358</v>
      </c>
      <c r="H681" s="176">
        <v>34.57</v>
      </c>
      <c r="I681" s="177"/>
      <c r="L681" s="173"/>
      <c r="M681" s="178"/>
      <c r="T681" s="179"/>
      <c r="AT681" s="174" t="s">
        <v>353</v>
      </c>
      <c r="AU681" s="174" t="s">
        <v>98</v>
      </c>
      <c r="AV681" s="14" t="s">
        <v>359</v>
      </c>
      <c r="AW681" s="14" t="s">
        <v>30</v>
      </c>
      <c r="AX681" s="14" t="s">
        <v>84</v>
      </c>
      <c r="AY681" s="174" t="s">
        <v>345</v>
      </c>
    </row>
    <row r="682" spans="2:65" s="1" customFormat="1" ht="33" customHeight="1">
      <c r="B682" s="32"/>
      <c r="C682" s="145" t="s">
        <v>1108</v>
      </c>
      <c r="D682" s="145" t="s">
        <v>347</v>
      </c>
      <c r="E682" s="146" t="s">
        <v>1109</v>
      </c>
      <c r="F682" s="147" t="s">
        <v>1110</v>
      </c>
      <c r="G682" s="148" t="s">
        <v>350</v>
      </c>
      <c r="H682" s="149">
        <v>234.512</v>
      </c>
      <c r="I682" s="150"/>
      <c r="J682" s="149">
        <f>ROUND(I682*H682,3)</f>
        <v>0</v>
      </c>
      <c r="K682" s="151"/>
      <c r="L682" s="32"/>
      <c r="M682" s="152" t="s">
        <v>1</v>
      </c>
      <c r="N682" s="153" t="s">
        <v>42</v>
      </c>
      <c r="P682" s="154">
        <f>O682*H682</f>
        <v>0</v>
      </c>
      <c r="Q682" s="154">
        <v>1.881E-2</v>
      </c>
      <c r="R682" s="154">
        <f>Q682*H682</f>
        <v>4.4111707200000003</v>
      </c>
      <c r="S682" s="154">
        <v>0</v>
      </c>
      <c r="T682" s="155">
        <f>S682*H682</f>
        <v>0</v>
      </c>
      <c r="AR682" s="156" t="s">
        <v>351</v>
      </c>
      <c r="AT682" s="156" t="s">
        <v>347</v>
      </c>
      <c r="AU682" s="156" t="s">
        <v>98</v>
      </c>
      <c r="AY682" s="17" t="s">
        <v>345</v>
      </c>
      <c r="BE682" s="157">
        <f>IF(N682="základná",J682,0)</f>
        <v>0</v>
      </c>
      <c r="BF682" s="157">
        <f>IF(N682="znížená",J682,0)</f>
        <v>0</v>
      </c>
      <c r="BG682" s="157">
        <f>IF(N682="zákl. prenesená",J682,0)</f>
        <v>0</v>
      </c>
      <c r="BH682" s="157">
        <f>IF(N682="zníž. prenesená",J682,0)</f>
        <v>0</v>
      </c>
      <c r="BI682" s="157">
        <f>IF(N682="nulová",J682,0)</f>
        <v>0</v>
      </c>
      <c r="BJ682" s="17" t="s">
        <v>98</v>
      </c>
      <c r="BK682" s="158">
        <f>ROUND(I682*H682,3)</f>
        <v>0</v>
      </c>
      <c r="BL682" s="17" t="s">
        <v>351</v>
      </c>
      <c r="BM682" s="156" t="s">
        <v>1111</v>
      </c>
    </row>
    <row r="683" spans="2:65" s="12" customFormat="1">
      <c r="B683" s="159"/>
      <c r="D683" s="160" t="s">
        <v>353</v>
      </c>
      <c r="E683" s="161" t="s">
        <v>1</v>
      </c>
      <c r="F683" s="162" t="s">
        <v>1112</v>
      </c>
      <c r="H683" s="161" t="s">
        <v>1</v>
      </c>
      <c r="I683" s="163"/>
      <c r="L683" s="159"/>
      <c r="M683" s="164"/>
      <c r="T683" s="165"/>
      <c r="AT683" s="161" t="s">
        <v>353</v>
      </c>
      <c r="AU683" s="161" t="s">
        <v>98</v>
      </c>
      <c r="AV683" s="12" t="s">
        <v>84</v>
      </c>
      <c r="AW683" s="12" t="s">
        <v>30</v>
      </c>
      <c r="AX683" s="12" t="s">
        <v>76</v>
      </c>
      <c r="AY683" s="161" t="s">
        <v>345</v>
      </c>
    </row>
    <row r="684" spans="2:65" s="12" customFormat="1">
      <c r="B684" s="159"/>
      <c r="D684" s="160" t="s">
        <v>353</v>
      </c>
      <c r="E684" s="161" t="s">
        <v>1</v>
      </c>
      <c r="F684" s="162" t="s">
        <v>1078</v>
      </c>
      <c r="H684" s="161" t="s">
        <v>1</v>
      </c>
      <c r="I684" s="163"/>
      <c r="L684" s="159"/>
      <c r="M684" s="164"/>
      <c r="T684" s="165"/>
      <c r="AT684" s="161" t="s">
        <v>353</v>
      </c>
      <c r="AU684" s="161" t="s">
        <v>98</v>
      </c>
      <c r="AV684" s="12" t="s">
        <v>84</v>
      </c>
      <c r="AW684" s="12" t="s">
        <v>30</v>
      </c>
      <c r="AX684" s="12" t="s">
        <v>76</v>
      </c>
      <c r="AY684" s="161" t="s">
        <v>345</v>
      </c>
    </row>
    <row r="685" spans="2:65" s="13" customFormat="1">
      <c r="B685" s="166"/>
      <c r="D685" s="160" t="s">
        <v>353</v>
      </c>
      <c r="E685" s="167" t="s">
        <v>1</v>
      </c>
      <c r="F685" s="168" t="s">
        <v>1113</v>
      </c>
      <c r="H685" s="169">
        <v>20.664999999999999</v>
      </c>
      <c r="I685" s="170"/>
      <c r="L685" s="166"/>
      <c r="M685" s="171"/>
      <c r="T685" s="172"/>
      <c r="AT685" s="167" t="s">
        <v>353</v>
      </c>
      <c r="AU685" s="167" t="s">
        <v>98</v>
      </c>
      <c r="AV685" s="13" t="s">
        <v>98</v>
      </c>
      <c r="AW685" s="13" t="s">
        <v>30</v>
      </c>
      <c r="AX685" s="13" t="s">
        <v>76</v>
      </c>
      <c r="AY685" s="167" t="s">
        <v>345</v>
      </c>
    </row>
    <row r="686" spans="2:65" s="13" customFormat="1">
      <c r="B686" s="166"/>
      <c r="D686" s="160" t="s">
        <v>353</v>
      </c>
      <c r="E686" s="167" t="s">
        <v>1</v>
      </c>
      <c r="F686" s="168" t="s">
        <v>1114</v>
      </c>
      <c r="H686" s="169">
        <v>45.588000000000001</v>
      </c>
      <c r="I686" s="170"/>
      <c r="L686" s="166"/>
      <c r="M686" s="171"/>
      <c r="T686" s="172"/>
      <c r="AT686" s="167" t="s">
        <v>353</v>
      </c>
      <c r="AU686" s="167" t="s">
        <v>98</v>
      </c>
      <c r="AV686" s="13" t="s">
        <v>98</v>
      </c>
      <c r="AW686" s="13" t="s">
        <v>30</v>
      </c>
      <c r="AX686" s="13" t="s">
        <v>76</v>
      </c>
      <c r="AY686" s="167" t="s">
        <v>345</v>
      </c>
    </row>
    <row r="687" spans="2:65" s="13" customFormat="1">
      <c r="B687" s="166"/>
      <c r="D687" s="160" t="s">
        <v>353</v>
      </c>
      <c r="E687" s="167" t="s">
        <v>1</v>
      </c>
      <c r="F687" s="168" t="s">
        <v>1115</v>
      </c>
      <c r="H687" s="169">
        <v>22.385000000000002</v>
      </c>
      <c r="I687" s="170"/>
      <c r="L687" s="166"/>
      <c r="M687" s="171"/>
      <c r="T687" s="172"/>
      <c r="AT687" s="167" t="s">
        <v>353</v>
      </c>
      <c r="AU687" s="167" t="s">
        <v>98</v>
      </c>
      <c r="AV687" s="13" t="s">
        <v>98</v>
      </c>
      <c r="AW687" s="13" t="s">
        <v>30</v>
      </c>
      <c r="AX687" s="13" t="s">
        <v>76</v>
      </c>
      <c r="AY687" s="167" t="s">
        <v>345</v>
      </c>
    </row>
    <row r="688" spans="2:65" s="13" customFormat="1">
      <c r="B688" s="166"/>
      <c r="D688" s="160" t="s">
        <v>353</v>
      </c>
      <c r="E688" s="167" t="s">
        <v>1</v>
      </c>
      <c r="F688" s="168" t="s">
        <v>1116</v>
      </c>
      <c r="H688" s="169">
        <v>-4.5359999999999996</v>
      </c>
      <c r="I688" s="170"/>
      <c r="L688" s="166"/>
      <c r="M688" s="171"/>
      <c r="T688" s="172"/>
      <c r="AT688" s="167" t="s">
        <v>353</v>
      </c>
      <c r="AU688" s="167" t="s">
        <v>98</v>
      </c>
      <c r="AV688" s="13" t="s">
        <v>98</v>
      </c>
      <c r="AW688" s="13" t="s">
        <v>30</v>
      </c>
      <c r="AX688" s="13" t="s">
        <v>76</v>
      </c>
      <c r="AY688" s="167" t="s">
        <v>345</v>
      </c>
    </row>
    <row r="689" spans="2:51" s="13" customFormat="1">
      <c r="B689" s="166"/>
      <c r="D689" s="160" t="s">
        <v>353</v>
      </c>
      <c r="E689" s="167" t="s">
        <v>1</v>
      </c>
      <c r="F689" s="168" t="s">
        <v>1117</v>
      </c>
      <c r="H689" s="169">
        <v>-5.8079999999999998</v>
      </c>
      <c r="I689" s="170"/>
      <c r="L689" s="166"/>
      <c r="M689" s="171"/>
      <c r="T689" s="172"/>
      <c r="AT689" s="167" t="s">
        <v>353</v>
      </c>
      <c r="AU689" s="167" t="s">
        <v>98</v>
      </c>
      <c r="AV689" s="13" t="s">
        <v>98</v>
      </c>
      <c r="AW689" s="13" t="s">
        <v>30</v>
      </c>
      <c r="AX689" s="13" t="s">
        <v>76</v>
      </c>
      <c r="AY689" s="167" t="s">
        <v>345</v>
      </c>
    </row>
    <row r="690" spans="2:51" s="12" customFormat="1">
      <c r="B690" s="159"/>
      <c r="D690" s="160" t="s">
        <v>353</v>
      </c>
      <c r="E690" s="161" t="s">
        <v>1</v>
      </c>
      <c r="F690" s="162" t="s">
        <v>1082</v>
      </c>
      <c r="H690" s="161" t="s">
        <v>1</v>
      </c>
      <c r="I690" s="163"/>
      <c r="L690" s="159"/>
      <c r="M690" s="164"/>
      <c r="T690" s="165"/>
      <c r="AT690" s="161" t="s">
        <v>353</v>
      </c>
      <c r="AU690" s="161" t="s">
        <v>98</v>
      </c>
      <c r="AV690" s="12" t="s">
        <v>84</v>
      </c>
      <c r="AW690" s="12" t="s">
        <v>30</v>
      </c>
      <c r="AX690" s="12" t="s">
        <v>76</v>
      </c>
      <c r="AY690" s="161" t="s">
        <v>345</v>
      </c>
    </row>
    <row r="691" spans="2:51" s="13" customFormat="1">
      <c r="B691" s="166"/>
      <c r="D691" s="160" t="s">
        <v>353</v>
      </c>
      <c r="E691" s="167" t="s">
        <v>1</v>
      </c>
      <c r="F691" s="168" t="s">
        <v>1118</v>
      </c>
      <c r="H691" s="169">
        <v>24.18</v>
      </c>
      <c r="I691" s="170"/>
      <c r="L691" s="166"/>
      <c r="M691" s="171"/>
      <c r="T691" s="172"/>
      <c r="AT691" s="167" t="s">
        <v>353</v>
      </c>
      <c r="AU691" s="167" t="s">
        <v>98</v>
      </c>
      <c r="AV691" s="13" t="s">
        <v>98</v>
      </c>
      <c r="AW691" s="13" t="s">
        <v>30</v>
      </c>
      <c r="AX691" s="13" t="s">
        <v>76</v>
      </c>
      <c r="AY691" s="167" t="s">
        <v>345</v>
      </c>
    </row>
    <row r="692" spans="2:51" s="13" customFormat="1">
      <c r="B692" s="166"/>
      <c r="D692" s="160" t="s">
        <v>353</v>
      </c>
      <c r="E692" s="167" t="s">
        <v>1</v>
      </c>
      <c r="F692" s="168" t="s">
        <v>1119</v>
      </c>
      <c r="H692" s="169">
        <v>-0.75600000000000001</v>
      </c>
      <c r="I692" s="170"/>
      <c r="L692" s="166"/>
      <c r="M692" s="171"/>
      <c r="T692" s="172"/>
      <c r="AT692" s="167" t="s">
        <v>353</v>
      </c>
      <c r="AU692" s="167" t="s">
        <v>98</v>
      </c>
      <c r="AV692" s="13" t="s">
        <v>98</v>
      </c>
      <c r="AW692" s="13" t="s">
        <v>30</v>
      </c>
      <c r="AX692" s="13" t="s">
        <v>76</v>
      </c>
      <c r="AY692" s="167" t="s">
        <v>345</v>
      </c>
    </row>
    <row r="693" spans="2:51" s="13" customFormat="1">
      <c r="B693" s="166"/>
      <c r="D693" s="160" t="s">
        <v>353</v>
      </c>
      <c r="E693" s="167" t="s">
        <v>1</v>
      </c>
      <c r="F693" s="168" t="s">
        <v>1120</v>
      </c>
      <c r="H693" s="169">
        <v>-2.9039999999999999</v>
      </c>
      <c r="I693" s="170"/>
      <c r="L693" s="166"/>
      <c r="M693" s="171"/>
      <c r="T693" s="172"/>
      <c r="AT693" s="167" t="s">
        <v>353</v>
      </c>
      <c r="AU693" s="167" t="s">
        <v>98</v>
      </c>
      <c r="AV693" s="13" t="s">
        <v>98</v>
      </c>
      <c r="AW693" s="13" t="s">
        <v>30</v>
      </c>
      <c r="AX693" s="13" t="s">
        <v>76</v>
      </c>
      <c r="AY693" s="167" t="s">
        <v>345</v>
      </c>
    </row>
    <row r="694" spans="2:51" s="13" customFormat="1">
      <c r="B694" s="166"/>
      <c r="D694" s="160" t="s">
        <v>353</v>
      </c>
      <c r="E694" s="167" t="s">
        <v>1</v>
      </c>
      <c r="F694" s="168" t="s">
        <v>1121</v>
      </c>
      <c r="H694" s="169">
        <v>5.2279999999999998</v>
      </c>
      <c r="I694" s="170"/>
      <c r="L694" s="166"/>
      <c r="M694" s="171"/>
      <c r="T694" s="172"/>
      <c r="AT694" s="167" t="s">
        <v>353</v>
      </c>
      <c r="AU694" s="167" t="s">
        <v>98</v>
      </c>
      <c r="AV694" s="13" t="s">
        <v>98</v>
      </c>
      <c r="AW694" s="13" t="s">
        <v>30</v>
      </c>
      <c r="AX694" s="13" t="s">
        <v>76</v>
      </c>
      <c r="AY694" s="167" t="s">
        <v>345</v>
      </c>
    </row>
    <row r="695" spans="2:51" s="13" customFormat="1">
      <c r="B695" s="166"/>
      <c r="D695" s="160" t="s">
        <v>353</v>
      </c>
      <c r="E695" s="167" t="s">
        <v>1</v>
      </c>
      <c r="F695" s="168" t="s">
        <v>1122</v>
      </c>
      <c r="H695" s="169">
        <v>3.7240000000000002</v>
      </c>
      <c r="I695" s="170"/>
      <c r="L695" s="166"/>
      <c r="M695" s="171"/>
      <c r="T695" s="172"/>
      <c r="AT695" s="167" t="s">
        <v>353</v>
      </c>
      <c r="AU695" s="167" t="s">
        <v>98</v>
      </c>
      <c r="AV695" s="13" t="s">
        <v>98</v>
      </c>
      <c r="AW695" s="13" t="s">
        <v>30</v>
      </c>
      <c r="AX695" s="13" t="s">
        <v>76</v>
      </c>
      <c r="AY695" s="167" t="s">
        <v>345</v>
      </c>
    </row>
    <row r="696" spans="2:51" s="13" customFormat="1">
      <c r="B696" s="166"/>
      <c r="D696" s="160" t="s">
        <v>353</v>
      </c>
      <c r="E696" s="167" t="s">
        <v>1</v>
      </c>
      <c r="F696" s="168" t="s">
        <v>1123</v>
      </c>
      <c r="H696" s="169">
        <v>1.2</v>
      </c>
      <c r="I696" s="170"/>
      <c r="L696" s="166"/>
      <c r="M696" s="171"/>
      <c r="T696" s="172"/>
      <c r="AT696" s="167" t="s">
        <v>353</v>
      </c>
      <c r="AU696" s="167" t="s">
        <v>98</v>
      </c>
      <c r="AV696" s="13" t="s">
        <v>98</v>
      </c>
      <c r="AW696" s="13" t="s">
        <v>30</v>
      </c>
      <c r="AX696" s="13" t="s">
        <v>76</v>
      </c>
      <c r="AY696" s="167" t="s">
        <v>345</v>
      </c>
    </row>
    <row r="697" spans="2:51" s="14" customFormat="1">
      <c r="B697" s="173"/>
      <c r="D697" s="160" t="s">
        <v>353</v>
      </c>
      <c r="E697" s="174" t="s">
        <v>186</v>
      </c>
      <c r="F697" s="175" t="s">
        <v>358</v>
      </c>
      <c r="H697" s="176">
        <v>108.96599999999999</v>
      </c>
      <c r="I697" s="177"/>
      <c r="L697" s="173"/>
      <c r="M697" s="178"/>
      <c r="T697" s="179"/>
      <c r="AT697" s="174" t="s">
        <v>353</v>
      </c>
      <c r="AU697" s="174" t="s">
        <v>98</v>
      </c>
      <c r="AV697" s="14" t="s">
        <v>359</v>
      </c>
      <c r="AW697" s="14" t="s">
        <v>30</v>
      </c>
      <c r="AX697" s="14" t="s">
        <v>76</v>
      </c>
      <c r="AY697" s="174" t="s">
        <v>345</v>
      </c>
    </row>
    <row r="698" spans="2:51" s="12" customFormat="1">
      <c r="B698" s="159"/>
      <c r="D698" s="160" t="s">
        <v>353</v>
      </c>
      <c r="E698" s="161" t="s">
        <v>1</v>
      </c>
      <c r="F698" s="162" t="s">
        <v>1124</v>
      </c>
      <c r="H698" s="161" t="s">
        <v>1</v>
      </c>
      <c r="I698" s="163"/>
      <c r="L698" s="159"/>
      <c r="M698" s="164"/>
      <c r="T698" s="165"/>
      <c r="AT698" s="161" t="s">
        <v>353</v>
      </c>
      <c r="AU698" s="161" t="s">
        <v>98</v>
      </c>
      <c r="AV698" s="12" t="s">
        <v>84</v>
      </c>
      <c r="AW698" s="12" t="s">
        <v>30</v>
      </c>
      <c r="AX698" s="12" t="s">
        <v>76</v>
      </c>
      <c r="AY698" s="161" t="s">
        <v>345</v>
      </c>
    </row>
    <row r="699" spans="2:51" s="13" customFormat="1">
      <c r="B699" s="166"/>
      <c r="D699" s="160" t="s">
        <v>353</v>
      </c>
      <c r="E699" s="167" t="s">
        <v>1</v>
      </c>
      <c r="F699" s="168" t="s">
        <v>1125</v>
      </c>
      <c r="H699" s="169">
        <v>12.47</v>
      </c>
      <c r="I699" s="170"/>
      <c r="L699" s="166"/>
      <c r="M699" s="171"/>
      <c r="T699" s="172"/>
      <c r="AT699" s="167" t="s">
        <v>353</v>
      </c>
      <c r="AU699" s="167" t="s">
        <v>98</v>
      </c>
      <c r="AV699" s="13" t="s">
        <v>98</v>
      </c>
      <c r="AW699" s="13" t="s">
        <v>30</v>
      </c>
      <c r="AX699" s="13" t="s">
        <v>76</v>
      </c>
      <c r="AY699" s="167" t="s">
        <v>345</v>
      </c>
    </row>
    <row r="700" spans="2:51" s="14" customFormat="1">
      <c r="B700" s="173"/>
      <c r="D700" s="160" t="s">
        <v>353</v>
      </c>
      <c r="E700" s="174" t="s">
        <v>179</v>
      </c>
      <c r="F700" s="175" t="s">
        <v>358</v>
      </c>
      <c r="H700" s="176">
        <v>12.47</v>
      </c>
      <c r="I700" s="177"/>
      <c r="L700" s="173"/>
      <c r="M700" s="178"/>
      <c r="T700" s="179"/>
      <c r="AT700" s="174" t="s">
        <v>353</v>
      </c>
      <c r="AU700" s="174" t="s">
        <v>98</v>
      </c>
      <c r="AV700" s="14" t="s">
        <v>359</v>
      </c>
      <c r="AW700" s="14" t="s">
        <v>30</v>
      </c>
      <c r="AX700" s="14" t="s">
        <v>76</v>
      </c>
      <c r="AY700" s="174" t="s">
        <v>345</v>
      </c>
    </row>
    <row r="701" spans="2:51" s="12" customFormat="1">
      <c r="B701" s="159"/>
      <c r="D701" s="160" t="s">
        <v>353</v>
      </c>
      <c r="E701" s="161" t="s">
        <v>1</v>
      </c>
      <c r="F701" s="162" t="s">
        <v>1126</v>
      </c>
      <c r="H701" s="161" t="s">
        <v>1</v>
      </c>
      <c r="I701" s="163"/>
      <c r="L701" s="159"/>
      <c r="M701" s="164"/>
      <c r="T701" s="165"/>
      <c r="AT701" s="161" t="s">
        <v>353</v>
      </c>
      <c r="AU701" s="161" t="s">
        <v>98</v>
      </c>
      <c r="AV701" s="12" t="s">
        <v>84</v>
      </c>
      <c r="AW701" s="12" t="s">
        <v>30</v>
      </c>
      <c r="AX701" s="12" t="s">
        <v>76</v>
      </c>
      <c r="AY701" s="161" t="s">
        <v>345</v>
      </c>
    </row>
    <row r="702" spans="2:51" s="12" customFormat="1">
      <c r="B702" s="159"/>
      <c r="D702" s="160" t="s">
        <v>353</v>
      </c>
      <c r="E702" s="161" t="s">
        <v>1</v>
      </c>
      <c r="F702" s="162" t="s">
        <v>1127</v>
      </c>
      <c r="H702" s="161" t="s">
        <v>1</v>
      </c>
      <c r="I702" s="163"/>
      <c r="L702" s="159"/>
      <c r="M702" s="164"/>
      <c r="T702" s="165"/>
      <c r="AT702" s="161" t="s">
        <v>353</v>
      </c>
      <c r="AU702" s="161" t="s">
        <v>98</v>
      </c>
      <c r="AV702" s="12" t="s">
        <v>84</v>
      </c>
      <c r="AW702" s="12" t="s">
        <v>30</v>
      </c>
      <c r="AX702" s="12" t="s">
        <v>76</v>
      </c>
      <c r="AY702" s="161" t="s">
        <v>345</v>
      </c>
    </row>
    <row r="703" spans="2:51" s="13" customFormat="1">
      <c r="B703" s="166"/>
      <c r="D703" s="160" t="s">
        <v>353</v>
      </c>
      <c r="E703" s="167" t="s">
        <v>1</v>
      </c>
      <c r="F703" s="168" t="s">
        <v>1128</v>
      </c>
      <c r="H703" s="169">
        <v>59.76</v>
      </c>
      <c r="I703" s="170"/>
      <c r="L703" s="166"/>
      <c r="M703" s="171"/>
      <c r="T703" s="172"/>
      <c r="AT703" s="167" t="s">
        <v>353</v>
      </c>
      <c r="AU703" s="167" t="s">
        <v>98</v>
      </c>
      <c r="AV703" s="13" t="s">
        <v>98</v>
      </c>
      <c r="AW703" s="13" t="s">
        <v>30</v>
      </c>
      <c r="AX703" s="13" t="s">
        <v>76</v>
      </c>
      <c r="AY703" s="167" t="s">
        <v>345</v>
      </c>
    </row>
    <row r="704" spans="2:51" s="13" customFormat="1">
      <c r="B704" s="166"/>
      <c r="D704" s="160" t="s">
        <v>353</v>
      </c>
      <c r="E704" s="167" t="s">
        <v>1</v>
      </c>
      <c r="F704" s="168" t="s">
        <v>1129</v>
      </c>
      <c r="H704" s="169">
        <v>11.765000000000001</v>
      </c>
      <c r="I704" s="170"/>
      <c r="L704" s="166"/>
      <c r="M704" s="171"/>
      <c r="T704" s="172"/>
      <c r="AT704" s="167" t="s">
        <v>353</v>
      </c>
      <c r="AU704" s="167" t="s">
        <v>98</v>
      </c>
      <c r="AV704" s="13" t="s">
        <v>98</v>
      </c>
      <c r="AW704" s="13" t="s">
        <v>30</v>
      </c>
      <c r="AX704" s="13" t="s">
        <v>76</v>
      </c>
      <c r="AY704" s="167" t="s">
        <v>345</v>
      </c>
    </row>
    <row r="705" spans="2:65" s="13" customFormat="1">
      <c r="B705" s="166"/>
      <c r="D705" s="160" t="s">
        <v>353</v>
      </c>
      <c r="E705" s="167" t="s">
        <v>1</v>
      </c>
      <c r="F705" s="168" t="s">
        <v>1130</v>
      </c>
      <c r="H705" s="169">
        <v>29.856000000000002</v>
      </c>
      <c r="I705" s="170"/>
      <c r="L705" s="166"/>
      <c r="M705" s="171"/>
      <c r="T705" s="172"/>
      <c r="AT705" s="167" t="s">
        <v>353</v>
      </c>
      <c r="AU705" s="167" t="s">
        <v>98</v>
      </c>
      <c r="AV705" s="13" t="s">
        <v>98</v>
      </c>
      <c r="AW705" s="13" t="s">
        <v>30</v>
      </c>
      <c r="AX705" s="13" t="s">
        <v>76</v>
      </c>
      <c r="AY705" s="167" t="s">
        <v>345</v>
      </c>
    </row>
    <row r="706" spans="2:65" s="12" customFormat="1">
      <c r="B706" s="159"/>
      <c r="D706" s="160" t="s">
        <v>353</v>
      </c>
      <c r="E706" s="161" t="s">
        <v>1</v>
      </c>
      <c r="F706" s="162" t="s">
        <v>1131</v>
      </c>
      <c r="H706" s="161" t="s">
        <v>1</v>
      </c>
      <c r="I706" s="163"/>
      <c r="L706" s="159"/>
      <c r="M706" s="164"/>
      <c r="T706" s="165"/>
      <c r="AT706" s="161" t="s">
        <v>353</v>
      </c>
      <c r="AU706" s="161" t="s">
        <v>98</v>
      </c>
      <c r="AV706" s="12" t="s">
        <v>84</v>
      </c>
      <c r="AW706" s="12" t="s">
        <v>30</v>
      </c>
      <c r="AX706" s="12" t="s">
        <v>76</v>
      </c>
      <c r="AY706" s="161" t="s">
        <v>345</v>
      </c>
    </row>
    <row r="707" spans="2:65" s="13" customFormat="1">
      <c r="B707" s="166"/>
      <c r="D707" s="160" t="s">
        <v>353</v>
      </c>
      <c r="E707" s="167" t="s">
        <v>1</v>
      </c>
      <c r="F707" s="168" t="s">
        <v>1132</v>
      </c>
      <c r="H707" s="169">
        <v>6.8079999999999998</v>
      </c>
      <c r="I707" s="170"/>
      <c r="L707" s="166"/>
      <c r="M707" s="171"/>
      <c r="T707" s="172"/>
      <c r="AT707" s="167" t="s">
        <v>353</v>
      </c>
      <c r="AU707" s="167" t="s">
        <v>98</v>
      </c>
      <c r="AV707" s="13" t="s">
        <v>98</v>
      </c>
      <c r="AW707" s="13" t="s">
        <v>30</v>
      </c>
      <c r="AX707" s="13" t="s">
        <v>76</v>
      </c>
      <c r="AY707" s="167" t="s">
        <v>345</v>
      </c>
    </row>
    <row r="708" spans="2:65" s="13" customFormat="1">
      <c r="B708" s="166"/>
      <c r="D708" s="160" t="s">
        <v>353</v>
      </c>
      <c r="E708" s="167" t="s">
        <v>1</v>
      </c>
      <c r="F708" s="168" t="s">
        <v>1133</v>
      </c>
      <c r="H708" s="169">
        <v>3.39</v>
      </c>
      <c r="I708" s="170"/>
      <c r="L708" s="166"/>
      <c r="M708" s="171"/>
      <c r="T708" s="172"/>
      <c r="AT708" s="167" t="s">
        <v>353</v>
      </c>
      <c r="AU708" s="167" t="s">
        <v>98</v>
      </c>
      <c r="AV708" s="13" t="s">
        <v>98</v>
      </c>
      <c r="AW708" s="13" t="s">
        <v>30</v>
      </c>
      <c r="AX708" s="13" t="s">
        <v>76</v>
      </c>
      <c r="AY708" s="167" t="s">
        <v>345</v>
      </c>
    </row>
    <row r="709" spans="2:65" s="13" customFormat="1">
      <c r="B709" s="166"/>
      <c r="D709" s="160" t="s">
        <v>353</v>
      </c>
      <c r="E709" s="167" t="s">
        <v>1</v>
      </c>
      <c r="F709" s="168" t="s">
        <v>1134</v>
      </c>
      <c r="H709" s="169">
        <v>1.4970000000000001</v>
      </c>
      <c r="I709" s="170"/>
      <c r="L709" s="166"/>
      <c r="M709" s="171"/>
      <c r="T709" s="172"/>
      <c r="AT709" s="167" t="s">
        <v>353</v>
      </c>
      <c r="AU709" s="167" t="s">
        <v>98</v>
      </c>
      <c r="AV709" s="13" t="s">
        <v>98</v>
      </c>
      <c r="AW709" s="13" t="s">
        <v>30</v>
      </c>
      <c r="AX709" s="13" t="s">
        <v>76</v>
      </c>
      <c r="AY709" s="167" t="s">
        <v>345</v>
      </c>
    </row>
    <row r="710" spans="2:65" s="14" customFormat="1">
      <c r="B710" s="173"/>
      <c r="D710" s="160" t="s">
        <v>353</v>
      </c>
      <c r="E710" s="174" t="s">
        <v>177</v>
      </c>
      <c r="F710" s="175" t="s">
        <v>358</v>
      </c>
      <c r="H710" s="176">
        <v>113.07599999999999</v>
      </c>
      <c r="I710" s="177"/>
      <c r="L710" s="173"/>
      <c r="M710" s="178"/>
      <c r="T710" s="179"/>
      <c r="AT710" s="174" t="s">
        <v>353</v>
      </c>
      <c r="AU710" s="174" t="s">
        <v>98</v>
      </c>
      <c r="AV710" s="14" t="s">
        <v>359</v>
      </c>
      <c r="AW710" s="14" t="s">
        <v>30</v>
      </c>
      <c r="AX710" s="14" t="s">
        <v>76</v>
      </c>
      <c r="AY710" s="174" t="s">
        <v>345</v>
      </c>
    </row>
    <row r="711" spans="2:65" s="15" customFormat="1">
      <c r="B711" s="180"/>
      <c r="D711" s="160" t="s">
        <v>353</v>
      </c>
      <c r="E711" s="181" t="s">
        <v>1</v>
      </c>
      <c r="F711" s="182" t="s">
        <v>365</v>
      </c>
      <c r="H711" s="183">
        <v>234.512</v>
      </c>
      <c r="I711" s="184"/>
      <c r="L711" s="180"/>
      <c r="M711" s="185"/>
      <c r="T711" s="186"/>
      <c r="AT711" s="181" t="s">
        <v>353</v>
      </c>
      <c r="AU711" s="181" t="s">
        <v>98</v>
      </c>
      <c r="AV711" s="15" t="s">
        <v>351</v>
      </c>
      <c r="AW711" s="15" t="s">
        <v>30</v>
      </c>
      <c r="AX711" s="15" t="s">
        <v>84</v>
      </c>
      <c r="AY711" s="181" t="s">
        <v>345</v>
      </c>
    </row>
    <row r="712" spans="2:65" s="1" customFormat="1" ht="33" customHeight="1">
      <c r="B712" s="32"/>
      <c r="C712" s="145" t="s">
        <v>1135</v>
      </c>
      <c r="D712" s="145" t="s">
        <v>347</v>
      </c>
      <c r="E712" s="146" t="s">
        <v>1136</v>
      </c>
      <c r="F712" s="147" t="s">
        <v>1137</v>
      </c>
      <c r="G712" s="148" t="s">
        <v>350</v>
      </c>
      <c r="H712" s="149">
        <v>83.2</v>
      </c>
      <c r="I712" s="150"/>
      <c r="J712" s="149">
        <f>ROUND(I712*H712,3)</f>
        <v>0</v>
      </c>
      <c r="K712" s="151"/>
      <c r="L712" s="32"/>
      <c r="M712" s="152" t="s">
        <v>1</v>
      </c>
      <c r="N712" s="153" t="s">
        <v>42</v>
      </c>
      <c r="P712" s="154">
        <f>O712*H712</f>
        <v>0</v>
      </c>
      <c r="Q712" s="154">
        <v>2.5170000000000001E-2</v>
      </c>
      <c r="R712" s="154">
        <f>Q712*H712</f>
        <v>2.094144</v>
      </c>
      <c r="S712" s="154">
        <v>0</v>
      </c>
      <c r="T712" s="155">
        <f>S712*H712</f>
        <v>0</v>
      </c>
      <c r="AR712" s="156" t="s">
        <v>351</v>
      </c>
      <c r="AT712" s="156" t="s">
        <v>347</v>
      </c>
      <c r="AU712" s="156" t="s">
        <v>98</v>
      </c>
      <c r="AY712" s="17" t="s">
        <v>345</v>
      </c>
      <c r="BE712" s="157">
        <f>IF(N712="základná",J712,0)</f>
        <v>0</v>
      </c>
      <c r="BF712" s="157">
        <f>IF(N712="znížená",J712,0)</f>
        <v>0</v>
      </c>
      <c r="BG712" s="157">
        <f>IF(N712="zákl. prenesená",J712,0)</f>
        <v>0</v>
      </c>
      <c r="BH712" s="157">
        <f>IF(N712="zníž. prenesená",J712,0)</f>
        <v>0</v>
      </c>
      <c r="BI712" s="157">
        <f>IF(N712="nulová",J712,0)</f>
        <v>0</v>
      </c>
      <c r="BJ712" s="17" t="s">
        <v>98</v>
      </c>
      <c r="BK712" s="158">
        <f>ROUND(I712*H712,3)</f>
        <v>0</v>
      </c>
      <c r="BL712" s="17" t="s">
        <v>351</v>
      </c>
      <c r="BM712" s="156" t="s">
        <v>1138</v>
      </c>
    </row>
    <row r="713" spans="2:65" s="12" customFormat="1">
      <c r="B713" s="159"/>
      <c r="D713" s="160" t="s">
        <v>353</v>
      </c>
      <c r="E713" s="161" t="s">
        <v>1</v>
      </c>
      <c r="F713" s="162" t="s">
        <v>1139</v>
      </c>
      <c r="H713" s="161" t="s">
        <v>1</v>
      </c>
      <c r="I713" s="163"/>
      <c r="L713" s="159"/>
      <c r="M713" s="164"/>
      <c r="T713" s="165"/>
      <c r="AT713" s="161" t="s">
        <v>353</v>
      </c>
      <c r="AU713" s="161" t="s">
        <v>98</v>
      </c>
      <c r="AV713" s="12" t="s">
        <v>84</v>
      </c>
      <c r="AW713" s="12" t="s">
        <v>30</v>
      </c>
      <c r="AX713" s="12" t="s">
        <v>76</v>
      </c>
      <c r="AY713" s="161" t="s">
        <v>345</v>
      </c>
    </row>
    <row r="714" spans="2:65" s="13" customFormat="1">
      <c r="B714" s="166"/>
      <c r="D714" s="160" t="s">
        <v>353</v>
      </c>
      <c r="E714" s="167" t="s">
        <v>1</v>
      </c>
      <c r="F714" s="168" t="s">
        <v>1140</v>
      </c>
      <c r="H714" s="169">
        <v>83.2</v>
      </c>
      <c r="I714" s="170"/>
      <c r="L714" s="166"/>
      <c r="M714" s="171"/>
      <c r="T714" s="172"/>
      <c r="AT714" s="167" t="s">
        <v>353</v>
      </c>
      <c r="AU714" s="167" t="s">
        <v>98</v>
      </c>
      <c r="AV714" s="13" t="s">
        <v>98</v>
      </c>
      <c r="AW714" s="13" t="s">
        <v>30</v>
      </c>
      <c r="AX714" s="13" t="s">
        <v>76</v>
      </c>
      <c r="AY714" s="167" t="s">
        <v>345</v>
      </c>
    </row>
    <row r="715" spans="2:65" s="14" customFormat="1">
      <c r="B715" s="173"/>
      <c r="D715" s="160" t="s">
        <v>353</v>
      </c>
      <c r="E715" s="174" t="s">
        <v>165</v>
      </c>
      <c r="F715" s="175" t="s">
        <v>358</v>
      </c>
      <c r="H715" s="176">
        <v>83.2</v>
      </c>
      <c r="I715" s="177"/>
      <c r="L715" s="173"/>
      <c r="M715" s="178"/>
      <c r="T715" s="179"/>
      <c r="AT715" s="174" t="s">
        <v>353</v>
      </c>
      <c r="AU715" s="174" t="s">
        <v>98</v>
      </c>
      <c r="AV715" s="14" t="s">
        <v>359</v>
      </c>
      <c r="AW715" s="14" t="s">
        <v>30</v>
      </c>
      <c r="AX715" s="14" t="s">
        <v>84</v>
      </c>
      <c r="AY715" s="174" t="s">
        <v>345</v>
      </c>
    </row>
    <row r="716" spans="2:65" s="1" customFormat="1" ht="33" customHeight="1">
      <c r="B716" s="32"/>
      <c r="C716" s="145" t="s">
        <v>1141</v>
      </c>
      <c r="D716" s="145" t="s">
        <v>347</v>
      </c>
      <c r="E716" s="146" t="s">
        <v>1142</v>
      </c>
      <c r="F716" s="147" t="s">
        <v>1143</v>
      </c>
      <c r="G716" s="148" t="s">
        <v>350</v>
      </c>
      <c r="H716" s="149">
        <v>211.30799999999999</v>
      </c>
      <c r="I716" s="150"/>
      <c r="J716" s="149">
        <f>ROUND(I716*H716,3)</f>
        <v>0</v>
      </c>
      <c r="K716" s="151"/>
      <c r="L716" s="32"/>
      <c r="M716" s="152" t="s">
        <v>1</v>
      </c>
      <c r="N716" s="153" t="s">
        <v>42</v>
      </c>
      <c r="P716" s="154">
        <f>O716*H716</f>
        <v>0</v>
      </c>
      <c r="Q716" s="154">
        <v>3.006E-2</v>
      </c>
      <c r="R716" s="154">
        <f>Q716*H716</f>
        <v>6.3519184800000001</v>
      </c>
      <c r="S716" s="154">
        <v>0</v>
      </c>
      <c r="T716" s="155">
        <f>S716*H716</f>
        <v>0</v>
      </c>
      <c r="AR716" s="156" t="s">
        <v>351</v>
      </c>
      <c r="AT716" s="156" t="s">
        <v>347</v>
      </c>
      <c r="AU716" s="156" t="s">
        <v>98</v>
      </c>
      <c r="AY716" s="17" t="s">
        <v>345</v>
      </c>
      <c r="BE716" s="157">
        <f>IF(N716="základná",J716,0)</f>
        <v>0</v>
      </c>
      <c r="BF716" s="157">
        <f>IF(N716="znížená",J716,0)</f>
        <v>0</v>
      </c>
      <c r="BG716" s="157">
        <f>IF(N716="zákl. prenesená",J716,0)</f>
        <v>0</v>
      </c>
      <c r="BH716" s="157">
        <f>IF(N716="zníž. prenesená",J716,0)</f>
        <v>0</v>
      </c>
      <c r="BI716" s="157">
        <f>IF(N716="nulová",J716,0)</f>
        <v>0</v>
      </c>
      <c r="BJ716" s="17" t="s">
        <v>98</v>
      </c>
      <c r="BK716" s="158">
        <f>ROUND(I716*H716,3)</f>
        <v>0</v>
      </c>
      <c r="BL716" s="17" t="s">
        <v>351</v>
      </c>
      <c r="BM716" s="156" t="s">
        <v>1144</v>
      </c>
    </row>
    <row r="717" spans="2:65" s="12" customFormat="1">
      <c r="B717" s="159"/>
      <c r="D717" s="160" t="s">
        <v>353</v>
      </c>
      <c r="E717" s="161" t="s">
        <v>1</v>
      </c>
      <c r="F717" s="162" t="s">
        <v>1145</v>
      </c>
      <c r="H717" s="161" t="s">
        <v>1</v>
      </c>
      <c r="I717" s="163"/>
      <c r="L717" s="159"/>
      <c r="M717" s="164"/>
      <c r="T717" s="165"/>
      <c r="AT717" s="161" t="s">
        <v>353</v>
      </c>
      <c r="AU717" s="161" t="s">
        <v>98</v>
      </c>
      <c r="AV717" s="12" t="s">
        <v>84</v>
      </c>
      <c r="AW717" s="12" t="s">
        <v>30</v>
      </c>
      <c r="AX717" s="12" t="s">
        <v>76</v>
      </c>
      <c r="AY717" s="161" t="s">
        <v>345</v>
      </c>
    </row>
    <row r="718" spans="2:65" s="12" customFormat="1">
      <c r="B718" s="159"/>
      <c r="D718" s="160" t="s">
        <v>353</v>
      </c>
      <c r="E718" s="161" t="s">
        <v>1</v>
      </c>
      <c r="F718" s="162" t="s">
        <v>1146</v>
      </c>
      <c r="H718" s="161" t="s">
        <v>1</v>
      </c>
      <c r="I718" s="163"/>
      <c r="L718" s="159"/>
      <c r="M718" s="164"/>
      <c r="T718" s="165"/>
      <c r="AT718" s="161" t="s">
        <v>353</v>
      </c>
      <c r="AU718" s="161" t="s">
        <v>98</v>
      </c>
      <c r="AV718" s="12" t="s">
        <v>84</v>
      </c>
      <c r="AW718" s="12" t="s">
        <v>30</v>
      </c>
      <c r="AX718" s="12" t="s">
        <v>76</v>
      </c>
      <c r="AY718" s="161" t="s">
        <v>345</v>
      </c>
    </row>
    <row r="719" spans="2:65" s="13" customFormat="1">
      <c r="B719" s="166"/>
      <c r="D719" s="160" t="s">
        <v>353</v>
      </c>
      <c r="E719" s="167" t="s">
        <v>1</v>
      </c>
      <c r="F719" s="168" t="s">
        <v>1147</v>
      </c>
      <c r="H719" s="169">
        <v>125.1</v>
      </c>
      <c r="I719" s="170"/>
      <c r="L719" s="166"/>
      <c r="M719" s="171"/>
      <c r="T719" s="172"/>
      <c r="AT719" s="167" t="s">
        <v>353</v>
      </c>
      <c r="AU719" s="167" t="s">
        <v>98</v>
      </c>
      <c r="AV719" s="13" t="s">
        <v>98</v>
      </c>
      <c r="AW719" s="13" t="s">
        <v>30</v>
      </c>
      <c r="AX719" s="13" t="s">
        <v>76</v>
      </c>
      <c r="AY719" s="167" t="s">
        <v>345</v>
      </c>
    </row>
    <row r="720" spans="2:65" s="13" customFormat="1">
      <c r="B720" s="166"/>
      <c r="D720" s="160" t="s">
        <v>353</v>
      </c>
      <c r="E720" s="167" t="s">
        <v>1</v>
      </c>
      <c r="F720" s="168" t="s">
        <v>1148</v>
      </c>
      <c r="H720" s="169">
        <v>29.148</v>
      </c>
      <c r="I720" s="170"/>
      <c r="L720" s="166"/>
      <c r="M720" s="171"/>
      <c r="T720" s="172"/>
      <c r="AT720" s="167" t="s">
        <v>353</v>
      </c>
      <c r="AU720" s="167" t="s">
        <v>98</v>
      </c>
      <c r="AV720" s="13" t="s">
        <v>98</v>
      </c>
      <c r="AW720" s="13" t="s">
        <v>30</v>
      </c>
      <c r="AX720" s="13" t="s">
        <v>76</v>
      </c>
      <c r="AY720" s="167" t="s">
        <v>345</v>
      </c>
    </row>
    <row r="721" spans="2:51" s="13" customFormat="1">
      <c r="B721" s="166"/>
      <c r="D721" s="160" t="s">
        <v>353</v>
      </c>
      <c r="E721" s="167" t="s">
        <v>1</v>
      </c>
      <c r="F721" s="168" t="s">
        <v>1149</v>
      </c>
      <c r="H721" s="169">
        <v>8.0630000000000006</v>
      </c>
      <c r="I721" s="170"/>
      <c r="L721" s="166"/>
      <c r="M721" s="171"/>
      <c r="T721" s="172"/>
      <c r="AT721" s="167" t="s">
        <v>353</v>
      </c>
      <c r="AU721" s="167" t="s">
        <v>98</v>
      </c>
      <c r="AV721" s="13" t="s">
        <v>98</v>
      </c>
      <c r="AW721" s="13" t="s">
        <v>30</v>
      </c>
      <c r="AX721" s="13" t="s">
        <v>76</v>
      </c>
      <c r="AY721" s="167" t="s">
        <v>345</v>
      </c>
    </row>
    <row r="722" spans="2:51" s="13" customFormat="1">
      <c r="B722" s="166"/>
      <c r="D722" s="160" t="s">
        <v>353</v>
      </c>
      <c r="E722" s="167" t="s">
        <v>1</v>
      </c>
      <c r="F722" s="168" t="s">
        <v>1150</v>
      </c>
      <c r="H722" s="169">
        <v>3.2909999999999999</v>
      </c>
      <c r="I722" s="170"/>
      <c r="L722" s="166"/>
      <c r="M722" s="171"/>
      <c r="T722" s="172"/>
      <c r="AT722" s="167" t="s">
        <v>353</v>
      </c>
      <c r="AU722" s="167" t="s">
        <v>98</v>
      </c>
      <c r="AV722" s="13" t="s">
        <v>98</v>
      </c>
      <c r="AW722" s="13" t="s">
        <v>30</v>
      </c>
      <c r="AX722" s="13" t="s">
        <v>76</v>
      </c>
      <c r="AY722" s="167" t="s">
        <v>345</v>
      </c>
    </row>
    <row r="723" spans="2:51" s="13" customFormat="1">
      <c r="B723" s="166"/>
      <c r="D723" s="160" t="s">
        <v>353</v>
      </c>
      <c r="E723" s="167" t="s">
        <v>1</v>
      </c>
      <c r="F723" s="168" t="s">
        <v>1151</v>
      </c>
      <c r="H723" s="169">
        <v>-18.812999999999999</v>
      </c>
      <c r="I723" s="170"/>
      <c r="L723" s="166"/>
      <c r="M723" s="171"/>
      <c r="T723" s="172"/>
      <c r="AT723" s="167" t="s">
        <v>353</v>
      </c>
      <c r="AU723" s="167" t="s">
        <v>98</v>
      </c>
      <c r="AV723" s="13" t="s">
        <v>98</v>
      </c>
      <c r="AW723" s="13" t="s">
        <v>30</v>
      </c>
      <c r="AX723" s="13" t="s">
        <v>76</v>
      </c>
      <c r="AY723" s="167" t="s">
        <v>345</v>
      </c>
    </row>
    <row r="724" spans="2:51" s="13" customFormat="1">
      <c r="B724" s="166"/>
      <c r="D724" s="160" t="s">
        <v>353</v>
      </c>
      <c r="E724" s="167" t="s">
        <v>1</v>
      </c>
      <c r="F724" s="168" t="s">
        <v>1152</v>
      </c>
      <c r="H724" s="169">
        <v>-34.799999999999997</v>
      </c>
      <c r="I724" s="170"/>
      <c r="L724" s="166"/>
      <c r="M724" s="171"/>
      <c r="T724" s="172"/>
      <c r="AT724" s="167" t="s">
        <v>353</v>
      </c>
      <c r="AU724" s="167" t="s">
        <v>98</v>
      </c>
      <c r="AV724" s="13" t="s">
        <v>98</v>
      </c>
      <c r="AW724" s="13" t="s">
        <v>30</v>
      </c>
      <c r="AX724" s="13" t="s">
        <v>76</v>
      </c>
      <c r="AY724" s="167" t="s">
        <v>345</v>
      </c>
    </row>
    <row r="725" spans="2:51" s="12" customFormat="1">
      <c r="B725" s="159"/>
      <c r="D725" s="160" t="s">
        <v>353</v>
      </c>
      <c r="E725" s="161" t="s">
        <v>1</v>
      </c>
      <c r="F725" s="162" t="s">
        <v>1153</v>
      </c>
      <c r="H725" s="161" t="s">
        <v>1</v>
      </c>
      <c r="I725" s="163"/>
      <c r="L725" s="159"/>
      <c r="M725" s="164"/>
      <c r="T725" s="165"/>
      <c r="AT725" s="161" t="s">
        <v>353</v>
      </c>
      <c r="AU725" s="161" t="s">
        <v>98</v>
      </c>
      <c r="AV725" s="12" t="s">
        <v>84</v>
      </c>
      <c r="AW725" s="12" t="s">
        <v>30</v>
      </c>
      <c r="AX725" s="12" t="s">
        <v>76</v>
      </c>
      <c r="AY725" s="161" t="s">
        <v>345</v>
      </c>
    </row>
    <row r="726" spans="2:51" s="13" customFormat="1">
      <c r="B726" s="166"/>
      <c r="D726" s="160" t="s">
        <v>353</v>
      </c>
      <c r="E726" s="167" t="s">
        <v>1</v>
      </c>
      <c r="F726" s="168" t="s">
        <v>1154</v>
      </c>
      <c r="H726" s="169">
        <v>17.53</v>
      </c>
      <c r="I726" s="170"/>
      <c r="L726" s="166"/>
      <c r="M726" s="171"/>
      <c r="T726" s="172"/>
      <c r="AT726" s="167" t="s">
        <v>353</v>
      </c>
      <c r="AU726" s="167" t="s">
        <v>98</v>
      </c>
      <c r="AV726" s="13" t="s">
        <v>98</v>
      </c>
      <c r="AW726" s="13" t="s">
        <v>30</v>
      </c>
      <c r="AX726" s="13" t="s">
        <v>76</v>
      </c>
      <c r="AY726" s="167" t="s">
        <v>345</v>
      </c>
    </row>
    <row r="727" spans="2:51" s="13" customFormat="1">
      <c r="B727" s="166"/>
      <c r="D727" s="160" t="s">
        <v>353</v>
      </c>
      <c r="E727" s="167" t="s">
        <v>1</v>
      </c>
      <c r="F727" s="168" t="s">
        <v>1155</v>
      </c>
      <c r="H727" s="169">
        <v>-5.98</v>
      </c>
      <c r="I727" s="170"/>
      <c r="L727" s="166"/>
      <c r="M727" s="171"/>
      <c r="T727" s="172"/>
      <c r="AT727" s="167" t="s">
        <v>353</v>
      </c>
      <c r="AU727" s="167" t="s">
        <v>98</v>
      </c>
      <c r="AV727" s="13" t="s">
        <v>98</v>
      </c>
      <c r="AW727" s="13" t="s">
        <v>30</v>
      </c>
      <c r="AX727" s="13" t="s">
        <v>76</v>
      </c>
      <c r="AY727" s="167" t="s">
        <v>345</v>
      </c>
    </row>
    <row r="728" spans="2:51" s="13" customFormat="1">
      <c r="B728" s="166"/>
      <c r="D728" s="160" t="s">
        <v>353</v>
      </c>
      <c r="E728" s="167" t="s">
        <v>1</v>
      </c>
      <c r="F728" s="168" t="s">
        <v>1156</v>
      </c>
      <c r="H728" s="169">
        <v>-1.452</v>
      </c>
      <c r="I728" s="170"/>
      <c r="L728" s="166"/>
      <c r="M728" s="171"/>
      <c r="T728" s="172"/>
      <c r="AT728" s="167" t="s">
        <v>353</v>
      </c>
      <c r="AU728" s="167" t="s">
        <v>98</v>
      </c>
      <c r="AV728" s="13" t="s">
        <v>98</v>
      </c>
      <c r="AW728" s="13" t="s">
        <v>30</v>
      </c>
      <c r="AX728" s="13" t="s">
        <v>76</v>
      </c>
      <c r="AY728" s="167" t="s">
        <v>345</v>
      </c>
    </row>
    <row r="729" spans="2:51" s="13" customFormat="1">
      <c r="B729" s="166"/>
      <c r="D729" s="160" t="s">
        <v>353</v>
      </c>
      <c r="E729" s="167" t="s">
        <v>1</v>
      </c>
      <c r="F729" s="168" t="s">
        <v>1157</v>
      </c>
      <c r="H729" s="169">
        <v>21.738</v>
      </c>
      <c r="I729" s="170"/>
      <c r="L729" s="166"/>
      <c r="M729" s="171"/>
      <c r="T729" s="172"/>
      <c r="AT729" s="167" t="s">
        <v>353</v>
      </c>
      <c r="AU729" s="167" t="s">
        <v>98</v>
      </c>
      <c r="AV729" s="13" t="s">
        <v>98</v>
      </c>
      <c r="AW729" s="13" t="s">
        <v>30</v>
      </c>
      <c r="AX729" s="13" t="s">
        <v>76</v>
      </c>
      <c r="AY729" s="167" t="s">
        <v>345</v>
      </c>
    </row>
    <row r="730" spans="2:51" s="13" customFormat="1">
      <c r="B730" s="166"/>
      <c r="D730" s="160" t="s">
        <v>353</v>
      </c>
      <c r="E730" s="167" t="s">
        <v>1</v>
      </c>
      <c r="F730" s="168" t="s">
        <v>1158</v>
      </c>
      <c r="H730" s="169">
        <v>31.302</v>
      </c>
      <c r="I730" s="170"/>
      <c r="L730" s="166"/>
      <c r="M730" s="171"/>
      <c r="T730" s="172"/>
      <c r="AT730" s="167" t="s">
        <v>353</v>
      </c>
      <c r="AU730" s="167" t="s">
        <v>98</v>
      </c>
      <c r="AV730" s="13" t="s">
        <v>98</v>
      </c>
      <c r="AW730" s="13" t="s">
        <v>30</v>
      </c>
      <c r="AX730" s="13" t="s">
        <v>76</v>
      </c>
      <c r="AY730" s="167" t="s">
        <v>345</v>
      </c>
    </row>
    <row r="731" spans="2:51" s="13" customFormat="1" ht="22.5">
      <c r="B731" s="166"/>
      <c r="D731" s="160" t="s">
        <v>353</v>
      </c>
      <c r="E731" s="167" t="s">
        <v>1</v>
      </c>
      <c r="F731" s="168" t="s">
        <v>1159</v>
      </c>
      <c r="H731" s="169">
        <v>8</v>
      </c>
      <c r="I731" s="170"/>
      <c r="L731" s="166"/>
      <c r="M731" s="171"/>
      <c r="T731" s="172"/>
      <c r="AT731" s="167" t="s">
        <v>353</v>
      </c>
      <c r="AU731" s="167" t="s">
        <v>98</v>
      </c>
      <c r="AV731" s="13" t="s">
        <v>98</v>
      </c>
      <c r="AW731" s="13" t="s">
        <v>30</v>
      </c>
      <c r="AX731" s="13" t="s">
        <v>76</v>
      </c>
      <c r="AY731" s="167" t="s">
        <v>345</v>
      </c>
    </row>
    <row r="732" spans="2:51" s="14" customFormat="1">
      <c r="B732" s="173"/>
      <c r="D732" s="160" t="s">
        <v>353</v>
      </c>
      <c r="E732" s="174" t="s">
        <v>194</v>
      </c>
      <c r="F732" s="175" t="s">
        <v>358</v>
      </c>
      <c r="H732" s="176">
        <v>183.12700000000001</v>
      </c>
      <c r="I732" s="177"/>
      <c r="L732" s="173"/>
      <c r="M732" s="178"/>
      <c r="T732" s="179"/>
      <c r="AT732" s="174" t="s">
        <v>353</v>
      </c>
      <c r="AU732" s="174" t="s">
        <v>98</v>
      </c>
      <c r="AV732" s="14" t="s">
        <v>359</v>
      </c>
      <c r="AW732" s="14" t="s">
        <v>30</v>
      </c>
      <c r="AX732" s="14" t="s">
        <v>76</v>
      </c>
      <c r="AY732" s="174" t="s">
        <v>345</v>
      </c>
    </row>
    <row r="733" spans="2:51" s="12" customFormat="1">
      <c r="B733" s="159"/>
      <c r="D733" s="160" t="s">
        <v>353</v>
      </c>
      <c r="E733" s="161" t="s">
        <v>1</v>
      </c>
      <c r="F733" s="162" t="s">
        <v>517</v>
      </c>
      <c r="H733" s="161" t="s">
        <v>1</v>
      </c>
      <c r="I733" s="163"/>
      <c r="L733" s="159"/>
      <c r="M733" s="164"/>
      <c r="T733" s="165"/>
      <c r="AT733" s="161" t="s">
        <v>353</v>
      </c>
      <c r="AU733" s="161" t="s">
        <v>98</v>
      </c>
      <c r="AV733" s="12" t="s">
        <v>84</v>
      </c>
      <c r="AW733" s="12" t="s">
        <v>30</v>
      </c>
      <c r="AX733" s="12" t="s">
        <v>76</v>
      </c>
      <c r="AY733" s="161" t="s">
        <v>345</v>
      </c>
    </row>
    <row r="734" spans="2:51" s="13" customFormat="1">
      <c r="B734" s="166"/>
      <c r="D734" s="160" t="s">
        <v>353</v>
      </c>
      <c r="E734" s="167" t="s">
        <v>1</v>
      </c>
      <c r="F734" s="168" t="s">
        <v>1160</v>
      </c>
      <c r="H734" s="169">
        <v>26.768000000000001</v>
      </c>
      <c r="I734" s="170"/>
      <c r="L734" s="166"/>
      <c r="M734" s="171"/>
      <c r="T734" s="172"/>
      <c r="AT734" s="167" t="s">
        <v>353</v>
      </c>
      <c r="AU734" s="167" t="s">
        <v>98</v>
      </c>
      <c r="AV734" s="13" t="s">
        <v>98</v>
      </c>
      <c r="AW734" s="13" t="s">
        <v>30</v>
      </c>
      <c r="AX734" s="13" t="s">
        <v>76</v>
      </c>
      <c r="AY734" s="167" t="s">
        <v>345</v>
      </c>
    </row>
    <row r="735" spans="2:51" s="13" customFormat="1">
      <c r="B735" s="166"/>
      <c r="D735" s="160" t="s">
        <v>353</v>
      </c>
      <c r="E735" s="167" t="s">
        <v>1</v>
      </c>
      <c r="F735" s="168" t="s">
        <v>1161</v>
      </c>
      <c r="H735" s="169">
        <v>-12.69</v>
      </c>
      <c r="I735" s="170"/>
      <c r="L735" s="166"/>
      <c r="M735" s="171"/>
      <c r="T735" s="172"/>
      <c r="AT735" s="167" t="s">
        <v>353</v>
      </c>
      <c r="AU735" s="167" t="s">
        <v>98</v>
      </c>
      <c r="AV735" s="13" t="s">
        <v>98</v>
      </c>
      <c r="AW735" s="13" t="s">
        <v>30</v>
      </c>
      <c r="AX735" s="13" t="s">
        <v>76</v>
      </c>
      <c r="AY735" s="167" t="s">
        <v>345</v>
      </c>
    </row>
    <row r="736" spans="2:51" s="13" customFormat="1">
      <c r="B736" s="166"/>
      <c r="D736" s="160" t="s">
        <v>353</v>
      </c>
      <c r="E736" s="167" t="s">
        <v>1</v>
      </c>
      <c r="F736" s="168" t="s">
        <v>1162</v>
      </c>
      <c r="H736" s="169">
        <v>-1.89</v>
      </c>
      <c r="I736" s="170"/>
      <c r="L736" s="166"/>
      <c r="M736" s="171"/>
      <c r="T736" s="172"/>
      <c r="AT736" s="167" t="s">
        <v>353</v>
      </c>
      <c r="AU736" s="167" t="s">
        <v>98</v>
      </c>
      <c r="AV736" s="13" t="s">
        <v>98</v>
      </c>
      <c r="AW736" s="13" t="s">
        <v>30</v>
      </c>
      <c r="AX736" s="13" t="s">
        <v>76</v>
      </c>
      <c r="AY736" s="167" t="s">
        <v>345</v>
      </c>
    </row>
    <row r="737" spans="2:65" s="13" customFormat="1">
      <c r="B737" s="166"/>
      <c r="D737" s="160" t="s">
        <v>353</v>
      </c>
      <c r="E737" s="167" t="s">
        <v>1</v>
      </c>
      <c r="F737" s="168" t="s">
        <v>1163</v>
      </c>
      <c r="H737" s="169">
        <v>-1.56</v>
      </c>
      <c r="I737" s="170"/>
      <c r="L737" s="166"/>
      <c r="M737" s="171"/>
      <c r="T737" s="172"/>
      <c r="AT737" s="167" t="s">
        <v>353</v>
      </c>
      <c r="AU737" s="167" t="s">
        <v>98</v>
      </c>
      <c r="AV737" s="13" t="s">
        <v>98</v>
      </c>
      <c r="AW737" s="13" t="s">
        <v>30</v>
      </c>
      <c r="AX737" s="13" t="s">
        <v>76</v>
      </c>
      <c r="AY737" s="167" t="s">
        <v>345</v>
      </c>
    </row>
    <row r="738" spans="2:65" s="12" customFormat="1">
      <c r="B738" s="159"/>
      <c r="D738" s="160" t="s">
        <v>353</v>
      </c>
      <c r="E738" s="161" t="s">
        <v>1</v>
      </c>
      <c r="F738" s="162" t="s">
        <v>1164</v>
      </c>
      <c r="H738" s="161" t="s">
        <v>1</v>
      </c>
      <c r="I738" s="163"/>
      <c r="L738" s="159"/>
      <c r="M738" s="164"/>
      <c r="T738" s="165"/>
      <c r="AT738" s="161" t="s">
        <v>353</v>
      </c>
      <c r="AU738" s="161" t="s">
        <v>98</v>
      </c>
      <c r="AV738" s="12" t="s">
        <v>84</v>
      </c>
      <c r="AW738" s="12" t="s">
        <v>30</v>
      </c>
      <c r="AX738" s="12" t="s">
        <v>76</v>
      </c>
      <c r="AY738" s="161" t="s">
        <v>345</v>
      </c>
    </row>
    <row r="739" spans="2:65" s="13" customFormat="1">
      <c r="B739" s="166"/>
      <c r="D739" s="160" t="s">
        <v>353</v>
      </c>
      <c r="E739" s="167" t="s">
        <v>1</v>
      </c>
      <c r="F739" s="168" t="s">
        <v>1165</v>
      </c>
      <c r="H739" s="169">
        <v>4.9130000000000003</v>
      </c>
      <c r="I739" s="170"/>
      <c r="L739" s="166"/>
      <c r="M739" s="171"/>
      <c r="T739" s="172"/>
      <c r="AT739" s="167" t="s">
        <v>353</v>
      </c>
      <c r="AU739" s="167" t="s">
        <v>98</v>
      </c>
      <c r="AV739" s="13" t="s">
        <v>98</v>
      </c>
      <c r="AW739" s="13" t="s">
        <v>30</v>
      </c>
      <c r="AX739" s="13" t="s">
        <v>76</v>
      </c>
      <c r="AY739" s="167" t="s">
        <v>345</v>
      </c>
    </row>
    <row r="740" spans="2:65" s="13" customFormat="1">
      <c r="B740" s="166"/>
      <c r="D740" s="160" t="s">
        <v>353</v>
      </c>
      <c r="E740" s="167" t="s">
        <v>1</v>
      </c>
      <c r="F740" s="168" t="s">
        <v>1166</v>
      </c>
      <c r="H740" s="169">
        <v>8.0459999999999994</v>
      </c>
      <c r="I740" s="170"/>
      <c r="L740" s="166"/>
      <c r="M740" s="171"/>
      <c r="T740" s="172"/>
      <c r="AT740" s="167" t="s">
        <v>353</v>
      </c>
      <c r="AU740" s="167" t="s">
        <v>98</v>
      </c>
      <c r="AV740" s="13" t="s">
        <v>98</v>
      </c>
      <c r="AW740" s="13" t="s">
        <v>30</v>
      </c>
      <c r="AX740" s="13" t="s">
        <v>76</v>
      </c>
      <c r="AY740" s="167" t="s">
        <v>345</v>
      </c>
    </row>
    <row r="741" spans="2:65" s="13" customFormat="1">
      <c r="B741" s="166"/>
      <c r="D741" s="160" t="s">
        <v>353</v>
      </c>
      <c r="E741" s="167" t="s">
        <v>1</v>
      </c>
      <c r="F741" s="168" t="s">
        <v>1167</v>
      </c>
      <c r="H741" s="169">
        <v>4.5940000000000003</v>
      </c>
      <c r="I741" s="170"/>
      <c r="L741" s="166"/>
      <c r="M741" s="171"/>
      <c r="T741" s="172"/>
      <c r="AT741" s="167" t="s">
        <v>353</v>
      </c>
      <c r="AU741" s="167" t="s">
        <v>98</v>
      </c>
      <c r="AV741" s="13" t="s">
        <v>98</v>
      </c>
      <c r="AW741" s="13" t="s">
        <v>30</v>
      </c>
      <c r="AX741" s="13" t="s">
        <v>76</v>
      </c>
      <c r="AY741" s="167" t="s">
        <v>345</v>
      </c>
    </row>
    <row r="742" spans="2:65" s="14" customFormat="1">
      <c r="B742" s="173"/>
      <c r="D742" s="160" t="s">
        <v>353</v>
      </c>
      <c r="E742" s="174" t="s">
        <v>200</v>
      </c>
      <c r="F742" s="175" t="s">
        <v>358</v>
      </c>
      <c r="H742" s="176">
        <v>28.181000000000001</v>
      </c>
      <c r="I742" s="177"/>
      <c r="L742" s="173"/>
      <c r="M742" s="178"/>
      <c r="T742" s="179"/>
      <c r="AT742" s="174" t="s">
        <v>353</v>
      </c>
      <c r="AU742" s="174" t="s">
        <v>98</v>
      </c>
      <c r="AV742" s="14" t="s">
        <v>359</v>
      </c>
      <c r="AW742" s="14" t="s">
        <v>30</v>
      </c>
      <c r="AX742" s="14" t="s">
        <v>76</v>
      </c>
      <c r="AY742" s="174" t="s">
        <v>345</v>
      </c>
    </row>
    <row r="743" spans="2:65" s="15" customFormat="1">
      <c r="B743" s="180"/>
      <c r="D743" s="160" t="s">
        <v>353</v>
      </c>
      <c r="E743" s="181" t="s">
        <v>1</v>
      </c>
      <c r="F743" s="182" t="s">
        <v>365</v>
      </c>
      <c r="H743" s="183">
        <v>211.30799999999999</v>
      </c>
      <c r="I743" s="184"/>
      <c r="L743" s="180"/>
      <c r="M743" s="185"/>
      <c r="T743" s="186"/>
      <c r="AT743" s="181" t="s">
        <v>353</v>
      </c>
      <c r="AU743" s="181" t="s">
        <v>98</v>
      </c>
      <c r="AV743" s="15" t="s">
        <v>351</v>
      </c>
      <c r="AW743" s="15" t="s">
        <v>30</v>
      </c>
      <c r="AX743" s="15" t="s">
        <v>84</v>
      </c>
      <c r="AY743" s="181" t="s">
        <v>345</v>
      </c>
    </row>
    <row r="744" spans="2:65" s="1" customFormat="1" ht="33" customHeight="1">
      <c r="B744" s="32"/>
      <c r="C744" s="145" t="s">
        <v>1168</v>
      </c>
      <c r="D744" s="145" t="s">
        <v>347</v>
      </c>
      <c r="E744" s="146" t="s">
        <v>1169</v>
      </c>
      <c r="F744" s="147" t="s">
        <v>1170</v>
      </c>
      <c r="G744" s="148" t="s">
        <v>350</v>
      </c>
      <c r="H744" s="149">
        <v>309.78199999999998</v>
      </c>
      <c r="I744" s="150"/>
      <c r="J744" s="149">
        <f>ROUND(I744*H744,3)</f>
        <v>0</v>
      </c>
      <c r="K744" s="151"/>
      <c r="L744" s="32"/>
      <c r="M744" s="152" t="s">
        <v>1</v>
      </c>
      <c r="N744" s="153" t="s">
        <v>42</v>
      </c>
      <c r="P744" s="154">
        <f>O744*H744</f>
        <v>0</v>
      </c>
      <c r="Q744" s="154">
        <v>3.9780000000000003E-2</v>
      </c>
      <c r="R744" s="154">
        <f>Q744*H744</f>
        <v>12.323127960000001</v>
      </c>
      <c r="S744" s="154">
        <v>0</v>
      </c>
      <c r="T744" s="155">
        <f>S744*H744</f>
        <v>0</v>
      </c>
      <c r="AR744" s="156" t="s">
        <v>351</v>
      </c>
      <c r="AT744" s="156" t="s">
        <v>347</v>
      </c>
      <c r="AU744" s="156" t="s">
        <v>98</v>
      </c>
      <c r="AY744" s="17" t="s">
        <v>345</v>
      </c>
      <c r="BE744" s="157">
        <f>IF(N744="základná",J744,0)</f>
        <v>0</v>
      </c>
      <c r="BF744" s="157">
        <f>IF(N744="znížená",J744,0)</f>
        <v>0</v>
      </c>
      <c r="BG744" s="157">
        <f>IF(N744="zákl. prenesená",J744,0)</f>
        <v>0</v>
      </c>
      <c r="BH744" s="157">
        <f>IF(N744="zníž. prenesená",J744,0)</f>
        <v>0</v>
      </c>
      <c r="BI744" s="157">
        <f>IF(N744="nulová",J744,0)</f>
        <v>0</v>
      </c>
      <c r="BJ744" s="17" t="s">
        <v>98</v>
      </c>
      <c r="BK744" s="158">
        <f>ROUND(I744*H744,3)</f>
        <v>0</v>
      </c>
      <c r="BL744" s="17" t="s">
        <v>351</v>
      </c>
      <c r="BM744" s="156" t="s">
        <v>1171</v>
      </c>
    </row>
    <row r="745" spans="2:65" s="12" customFormat="1">
      <c r="B745" s="159"/>
      <c r="D745" s="160" t="s">
        <v>353</v>
      </c>
      <c r="E745" s="161" t="s">
        <v>1</v>
      </c>
      <c r="F745" s="162" t="s">
        <v>1172</v>
      </c>
      <c r="H745" s="161" t="s">
        <v>1</v>
      </c>
      <c r="I745" s="163"/>
      <c r="L745" s="159"/>
      <c r="M745" s="164"/>
      <c r="T745" s="165"/>
      <c r="AT745" s="161" t="s">
        <v>353</v>
      </c>
      <c r="AU745" s="161" t="s">
        <v>98</v>
      </c>
      <c r="AV745" s="12" t="s">
        <v>84</v>
      </c>
      <c r="AW745" s="12" t="s">
        <v>30</v>
      </c>
      <c r="AX745" s="12" t="s">
        <v>76</v>
      </c>
      <c r="AY745" s="161" t="s">
        <v>345</v>
      </c>
    </row>
    <row r="746" spans="2:65" s="12" customFormat="1">
      <c r="B746" s="159"/>
      <c r="D746" s="160" t="s">
        <v>353</v>
      </c>
      <c r="E746" s="161" t="s">
        <v>1</v>
      </c>
      <c r="F746" s="162" t="s">
        <v>361</v>
      </c>
      <c r="H746" s="161" t="s">
        <v>1</v>
      </c>
      <c r="I746" s="163"/>
      <c r="L746" s="159"/>
      <c r="M746" s="164"/>
      <c r="T746" s="165"/>
      <c r="AT746" s="161" t="s">
        <v>353</v>
      </c>
      <c r="AU746" s="161" t="s">
        <v>98</v>
      </c>
      <c r="AV746" s="12" t="s">
        <v>84</v>
      </c>
      <c r="AW746" s="12" t="s">
        <v>30</v>
      </c>
      <c r="AX746" s="12" t="s">
        <v>76</v>
      </c>
      <c r="AY746" s="161" t="s">
        <v>345</v>
      </c>
    </row>
    <row r="747" spans="2:65" s="13" customFormat="1">
      <c r="B747" s="166"/>
      <c r="D747" s="160" t="s">
        <v>353</v>
      </c>
      <c r="E747" s="167" t="s">
        <v>1</v>
      </c>
      <c r="F747" s="168" t="s">
        <v>1173</v>
      </c>
      <c r="H747" s="169">
        <v>149.28399999999999</v>
      </c>
      <c r="I747" s="170"/>
      <c r="L747" s="166"/>
      <c r="M747" s="171"/>
      <c r="T747" s="172"/>
      <c r="AT747" s="167" t="s">
        <v>353</v>
      </c>
      <c r="AU747" s="167" t="s">
        <v>98</v>
      </c>
      <c r="AV747" s="13" t="s">
        <v>98</v>
      </c>
      <c r="AW747" s="13" t="s">
        <v>30</v>
      </c>
      <c r="AX747" s="13" t="s">
        <v>76</v>
      </c>
      <c r="AY747" s="167" t="s">
        <v>345</v>
      </c>
    </row>
    <row r="748" spans="2:65" s="13" customFormat="1">
      <c r="B748" s="166"/>
      <c r="D748" s="160" t="s">
        <v>353</v>
      </c>
      <c r="E748" s="167" t="s">
        <v>1</v>
      </c>
      <c r="F748" s="168" t="s">
        <v>1174</v>
      </c>
      <c r="H748" s="169">
        <v>-2.88</v>
      </c>
      <c r="I748" s="170"/>
      <c r="L748" s="166"/>
      <c r="M748" s="171"/>
      <c r="T748" s="172"/>
      <c r="AT748" s="167" t="s">
        <v>353</v>
      </c>
      <c r="AU748" s="167" t="s">
        <v>98</v>
      </c>
      <c r="AV748" s="13" t="s">
        <v>98</v>
      </c>
      <c r="AW748" s="13" t="s">
        <v>30</v>
      </c>
      <c r="AX748" s="13" t="s">
        <v>76</v>
      </c>
      <c r="AY748" s="167" t="s">
        <v>345</v>
      </c>
    </row>
    <row r="749" spans="2:65" s="12" customFormat="1">
      <c r="B749" s="159"/>
      <c r="D749" s="160" t="s">
        <v>353</v>
      </c>
      <c r="E749" s="161" t="s">
        <v>1</v>
      </c>
      <c r="F749" s="162" t="s">
        <v>363</v>
      </c>
      <c r="H749" s="161" t="s">
        <v>1</v>
      </c>
      <c r="I749" s="163"/>
      <c r="L749" s="159"/>
      <c r="M749" s="164"/>
      <c r="T749" s="165"/>
      <c r="AT749" s="161" t="s">
        <v>353</v>
      </c>
      <c r="AU749" s="161" t="s">
        <v>98</v>
      </c>
      <c r="AV749" s="12" t="s">
        <v>84</v>
      </c>
      <c r="AW749" s="12" t="s">
        <v>30</v>
      </c>
      <c r="AX749" s="12" t="s">
        <v>76</v>
      </c>
      <c r="AY749" s="161" t="s">
        <v>345</v>
      </c>
    </row>
    <row r="750" spans="2:65" s="13" customFormat="1">
      <c r="B750" s="166"/>
      <c r="D750" s="160" t="s">
        <v>353</v>
      </c>
      <c r="E750" s="167" t="s">
        <v>1</v>
      </c>
      <c r="F750" s="168" t="s">
        <v>1175</v>
      </c>
      <c r="H750" s="169">
        <v>146.43799999999999</v>
      </c>
      <c r="I750" s="170"/>
      <c r="L750" s="166"/>
      <c r="M750" s="171"/>
      <c r="T750" s="172"/>
      <c r="AT750" s="167" t="s">
        <v>353</v>
      </c>
      <c r="AU750" s="167" t="s">
        <v>98</v>
      </c>
      <c r="AV750" s="13" t="s">
        <v>98</v>
      </c>
      <c r="AW750" s="13" t="s">
        <v>30</v>
      </c>
      <c r="AX750" s="13" t="s">
        <v>76</v>
      </c>
      <c r="AY750" s="167" t="s">
        <v>345</v>
      </c>
    </row>
    <row r="751" spans="2:65" s="13" customFormat="1">
      <c r="B751" s="166"/>
      <c r="D751" s="160" t="s">
        <v>353</v>
      </c>
      <c r="E751" s="167" t="s">
        <v>1</v>
      </c>
      <c r="F751" s="168" t="s">
        <v>1174</v>
      </c>
      <c r="H751" s="169">
        <v>-2.88</v>
      </c>
      <c r="I751" s="170"/>
      <c r="L751" s="166"/>
      <c r="M751" s="171"/>
      <c r="T751" s="172"/>
      <c r="AT751" s="167" t="s">
        <v>353</v>
      </c>
      <c r="AU751" s="167" t="s">
        <v>98</v>
      </c>
      <c r="AV751" s="13" t="s">
        <v>98</v>
      </c>
      <c r="AW751" s="13" t="s">
        <v>30</v>
      </c>
      <c r="AX751" s="13" t="s">
        <v>76</v>
      </c>
      <c r="AY751" s="167" t="s">
        <v>345</v>
      </c>
    </row>
    <row r="752" spans="2:65" s="12" customFormat="1">
      <c r="B752" s="159"/>
      <c r="D752" s="160" t="s">
        <v>353</v>
      </c>
      <c r="E752" s="161" t="s">
        <v>1</v>
      </c>
      <c r="F752" s="162" t="s">
        <v>1104</v>
      </c>
      <c r="H752" s="161" t="s">
        <v>1</v>
      </c>
      <c r="I752" s="163"/>
      <c r="L752" s="159"/>
      <c r="M752" s="164"/>
      <c r="T752" s="165"/>
      <c r="AT752" s="161" t="s">
        <v>353</v>
      </c>
      <c r="AU752" s="161" t="s">
        <v>98</v>
      </c>
      <c r="AV752" s="12" t="s">
        <v>84</v>
      </c>
      <c r="AW752" s="12" t="s">
        <v>30</v>
      </c>
      <c r="AX752" s="12" t="s">
        <v>76</v>
      </c>
      <c r="AY752" s="161" t="s">
        <v>345</v>
      </c>
    </row>
    <row r="753" spans="2:65" s="13" customFormat="1">
      <c r="B753" s="166"/>
      <c r="D753" s="160" t="s">
        <v>353</v>
      </c>
      <c r="E753" s="167" t="s">
        <v>1</v>
      </c>
      <c r="F753" s="168" t="s">
        <v>1176</v>
      </c>
      <c r="H753" s="169">
        <v>29.88</v>
      </c>
      <c r="I753" s="170"/>
      <c r="L753" s="166"/>
      <c r="M753" s="171"/>
      <c r="T753" s="172"/>
      <c r="AT753" s="167" t="s">
        <v>353</v>
      </c>
      <c r="AU753" s="167" t="s">
        <v>98</v>
      </c>
      <c r="AV753" s="13" t="s">
        <v>98</v>
      </c>
      <c r="AW753" s="13" t="s">
        <v>30</v>
      </c>
      <c r="AX753" s="13" t="s">
        <v>76</v>
      </c>
      <c r="AY753" s="167" t="s">
        <v>345</v>
      </c>
    </row>
    <row r="754" spans="2:65" s="13" customFormat="1">
      <c r="B754" s="166"/>
      <c r="D754" s="160" t="s">
        <v>353</v>
      </c>
      <c r="E754" s="167" t="s">
        <v>1</v>
      </c>
      <c r="F754" s="168" t="s">
        <v>1177</v>
      </c>
      <c r="H754" s="169">
        <v>-5.04</v>
      </c>
      <c r="I754" s="170"/>
      <c r="L754" s="166"/>
      <c r="M754" s="171"/>
      <c r="T754" s="172"/>
      <c r="AT754" s="167" t="s">
        <v>353</v>
      </c>
      <c r="AU754" s="167" t="s">
        <v>98</v>
      </c>
      <c r="AV754" s="13" t="s">
        <v>98</v>
      </c>
      <c r="AW754" s="13" t="s">
        <v>30</v>
      </c>
      <c r="AX754" s="13" t="s">
        <v>76</v>
      </c>
      <c r="AY754" s="167" t="s">
        <v>345</v>
      </c>
    </row>
    <row r="755" spans="2:65" s="13" customFormat="1">
      <c r="B755" s="166"/>
      <c r="D755" s="160" t="s">
        <v>353</v>
      </c>
      <c r="E755" s="167" t="s">
        <v>1</v>
      </c>
      <c r="F755" s="168" t="s">
        <v>1178</v>
      </c>
      <c r="H755" s="169">
        <v>-3.843</v>
      </c>
      <c r="I755" s="170"/>
      <c r="L755" s="166"/>
      <c r="M755" s="171"/>
      <c r="T755" s="172"/>
      <c r="AT755" s="167" t="s">
        <v>353</v>
      </c>
      <c r="AU755" s="167" t="s">
        <v>98</v>
      </c>
      <c r="AV755" s="13" t="s">
        <v>98</v>
      </c>
      <c r="AW755" s="13" t="s">
        <v>30</v>
      </c>
      <c r="AX755" s="13" t="s">
        <v>76</v>
      </c>
      <c r="AY755" s="167" t="s">
        <v>345</v>
      </c>
    </row>
    <row r="756" spans="2:65" s="13" customFormat="1">
      <c r="B756" s="166"/>
      <c r="D756" s="160" t="s">
        <v>353</v>
      </c>
      <c r="E756" s="167" t="s">
        <v>1</v>
      </c>
      <c r="F756" s="168" t="s">
        <v>1179</v>
      </c>
      <c r="H756" s="169">
        <v>-3.5529999999999999</v>
      </c>
      <c r="I756" s="170"/>
      <c r="L756" s="166"/>
      <c r="M756" s="171"/>
      <c r="T756" s="172"/>
      <c r="AT756" s="167" t="s">
        <v>353</v>
      </c>
      <c r="AU756" s="167" t="s">
        <v>98</v>
      </c>
      <c r="AV756" s="13" t="s">
        <v>98</v>
      </c>
      <c r="AW756" s="13" t="s">
        <v>30</v>
      </c>
      <c r="AX756" s="13" t="s">
        <v>76</v>
      </c>
      <c r="AY756" s="167" t="s">
        <v>345</v>
      </c>
    </row>
    <row r="757" spans="2:65" s="13" customFormat="1">
      <c r="B757" s="166"/>
      <c r="D757" s="160" t="s">
        <v>353</v>
      </c>
      <c r="E757" s="167" t="s">
        <v>1</v>
      </c>
      <c r="F757" s="168" t="s">
        <v>1180</v>
      </c>
      <c r="H757" s="169">
        <v>-5.52</v>
      </c>
      <c r="I757" s="170"/>
      <c r="L757" s="166"/>
      <c r="M757" s="171"/>
      <c r="T757" s="172"/>
      <c r="AT757" s="167" t="s">
        <v>353</v>
      </c>
      <c r="AU757" s="167" t="s">
        <v>98</v>
      </c>
      <c r="AV757" s="13" t="s">
        <v>98</v>
      </c>
      <c r="AW757" s="13" t="s">
        <v>30</v>
      </c>
      <c r="AX757" s="13" t="s">
        <v>76</v>
      </c>
      <c r="AY757" s="167" t="s">
        <v>345</v>
      </c>
    </row>
    <row r="758" spans="2:65" s="12" customFormat="1">
      <c r="B758" s="159"/>
      <c r="D758" s="160" t="s">
        <v>353</v>
      </c>
      <c r="E758" s="161" t="s">
        <v>1</v>
      </c>
      <c r="F758" s="162" t="s">
        <v>1181</v>
      </c>
      <c r="H758" s="161" t="s">
        <v>1</v>
      </c>
      <c r="I758" s="163"/>
      <c r="L758" s="159"/>
      <c r="M758" s="164"/>
      <c r="T758" s="165"/>
      <c r="AT758" s="161" t="s">
        <v>353</v>
      </c>
      <c r="AU758" s="161" t="s">
        <v>98</v>
      </c>
      <c r="AV758" s="12" t="s">
        <v>84</v>
      </c>
      <c r="AW758" s="12" t="s">
        <v>30</v>
      </c>
      <c r="AX758" s="12" t="s">
        <v>76</v>
      </c>
      <c r="AY758" s="161" t="s">
        <v>345</v>
      </c>
    </row>
    <row r="759" spans="2:65" s="13" customFormat="1">
      <c r="B759" s="166"/>
      <c r="D759" s="160" t="s">
        <v>353</v>
      </c>
      <c r="E759" s="167" t="s">
        <v>1</v>
      </c>
      <c r="F759" s="168" t="s">
        <v>1182</v>
      </c>
      <c r="H759" s="169">
        <v>4.1390000000000002</v>
      </c>
      <c r="I759" s="170"/>
      <c r="L759" s="166"/>
      <c r="M759" s="171"/>
      <c r="T759" s="172"/>
      <c r="AT759" s="167" t="s">
        <v>353</v>
      </c>
      <c r="AU759" s="167" t="s">
        <v>98</v>
      </c>
      <c r="AV759" s="13" t="s">
        <v>98</v>
      </c>
      <c r="AW759" s="13" t="s">
        <v>30</v>
      </c>
      <c r="AX759" s="13" t="s">
        <v>76</v>
      </c>
      <c r="AY759" s="167" t="s">
        <v>345</v>
      </c>
    </row>
    <row r="760" spans="2:65" s="13" customFormat="1">
      <c r="B760" s="166"/>
      <c r="D760" s="160" t="s">
        <v>353</v>
      </c>
      <c r="E760" s="167" t="s">
        <v>1</v>
      </c>
      <c r="F760" s="168" t="s">
        <v>1183</v>
      </c>
      <c r="H760" s="169">
        <v>0.36699999999999999</v>
      </c>
      <c r="I760" s="170"/>
      <c r="L760" s="166"/>
      <c r="M760" s="171"/>
      <c r="T760" s="172"/>
      <c r="AT760" s="167" t="s">
        <v>353</v>
      </c>
      <c r="AU760" s="167" t="s">
        <v>98</v>
      </c>
      <c r="AV760" s="13" t="s">
        <v>98</v>
      </c>
      <c r="AW760" s="13" t="s">
        <v>30</v>
      </c>
      <c r="AX760" s="13" t="s">
        <v>76</v>
      </c>
      <c r="AY760" s="167" t="s">
        <v>345</v>
      </c>
    </row>
    <row r="761" spans="2:65" s="14" customFormat="1">
      <c r="B761" s="173"/>
      <c r="D761" s="160" t="s">
        <v>353</v>
      </c>
      <c r="E761" s="174" t="s">
        <v>181</v>
      </c>
      <c r="F761" s="175" t="s">
        <v>358</v>
      </c>
      <c r="H761" s="176">
        <v>306.392</v>
      </c>
      <c r="I761" s="177"/>
      <c r="L761" s="173"/>
      <c r="M761" s="178"/>
      <c r="T761" s="179"/>
      <c r="AT761" s="174" t="s">
        <v>353</v>
      </c>
      <c r="AU761" s="174" t="s">
        <v>98</v>
      </c>
      <c r="AV761" s="14" t="s">
        <v>359</v>
      </c>
      <c r="AW761" s="14" t="s">
        <v>30</v>
      </c>
      <c r="AX761" s="14" t="s">
        <v>76</v>
      </c>
      <c r="AY761" s="174" t="s">
        <v>345</v>
      </c>
    </row>
    <row r="762" spans="2:65" s="12" customFormat="1">
      <c r="B762" s="159"/>
      <c r="D762" s="160" t="s">
        <v>353</v>
      </c>
      <c r="E762" s="161" t="s">
        <v>1</v>
      </c>
      <c r="F762" s="162" t="s">
        <v>1184</v>
      </c>
      <c r="H762" s="161" t="s">
        <v>1</v>
      </c>
      <c r="I762" s="163"/>
      <c r="L762" s="159"/>
      <c r="M762" s="164"/>
      <c r="T762" s="165"/>
      <c r="AT762" s="161" t="s">
        <v>353</v>
      </c>
      <c r="AU762" s="161" t="s">
        <v>98</v>
      </c>
      <c r="AV762" s="12" t="s">
        <v>84</v>
      </c>
      <c r="AW762" s="12" t="s">
        <v>30</v>
      </c>
      <c r="AX762" s="12" t="s">
        <v>76</v>
      </c>
      <c r="AY762" s="161" t="s">
        <v>345</v>
      </c>
    </row>
    <row r="763" spans="2:65" s="13" customFormat="1">
      <c r="B763" s="166"/>
      <c r="D763" s="160" t="s">
        <v>353</v>
      </c>
      <c r="E763" s="167" t="s">
        <v>1</v>
      </c>
      <c r="F763" s="168" t="s">
        <v>1133</v>
      </c>
      <c r="H763" s="169">
        <v>3.39</v>
      </c>
      <c r="I763" s="170"/>
      <c r="L763" s="166"/>
      <c r="M763" s="171"/>
      <c r="T763" s="172"/>
      <c r="AT763" s="167" t="s">
        <v>353</v>
      </c>
      <c r="AU763" s="167" t="s">
        <v>98</v>
      </c>
      <c r="AV763" s="13" t="s">
        <v>98</v>
      </c>
      <c r="AW763" s="13" t="s">
        <v>30</v>
      </c>
      <c r="AX763" s="13" t="s">
        <v>76</v>
      </c>
      <c r="AY763" s="167" t="s">
        <v>345</v>
      </c>
    </row>
    <row r="764" spans="2:65" s="14" customFormat="1">
      <c r="B764" s="173"/>
      <c r="D764" s="160" t="s">
        <v>353</v>
      </c>
      <c r="E764" s="174" t="s">
        <v>208</v>
      </c>
      <c r="F764" s="175" t="s">
        <v>358</v>
      </c>
      <c r="H764" s="176">
        <v>3.39</v>
      </c>
      <c r="I764" s="177"/>
      <c r="L764" s="173"/>
      <c r="M764" s="178"/>
      <c r="T764" s="179"/>
      <c r="AT764" s="174" t="s">
        <v>353</v>
      </c>
      <c r="AU764" s="174" t="s">
        <v>98</v>
      </c>
      <c r="AV764" s="14" t="s">
        <v>359</v>
      </c>
      <c r="AW764" s="14" t="s">
        <v>30</v>
      </c>
      <c r="AX764" s="14" t="s">
        <v>76</v>
      </c>
      <c r="AY764" s="174" t="s">
        <v>345</v>
      </c>
    </row>
    <row r="765" spans="2:65" s="15" customFormat="1">
      <c r="B765" s="180"/>
      <c r="D765" s="160" t="s">
        <v>353</v>
      </c>
      <c r="E765" s="181" t="s">
        <v>1</v>
      </c>
      <c r="F765" s="182" t="s">
        <v>365</v>
      </c>
      <c r="H765" s="183">
        <v>309.78199999999998</v>
      </c>
      <c r="I765" s="184"/>
      <c r="L765" s="180"/>
      <c r="M765" s="185"/>
      <c r="T765" s="186"/>
      <c r="AT765" s="181" t="s">
        <v>353</v>
      </c>
      <c r="AU765" s="181" t="s">
        <v>98</v>
      </c>
      <c r="AV765" s="15" t="s">
        <v>351</v>
      </c>
      <c r="AW765" s="15" t="s">
        <v>30</v>
      </c>
      <c r="AX765" s="15" t="s">
        <v>84</v>
      </c>
      <c r="AY765" s="181" t="s">
        <v>345</v>
      </c>
    </row>
    <row r="766" spans="2:65" s="1" customFormat="1" ht="24.2" customHeight="1">
      <c r="B766" s="32"/>
      <c r="C766" s="145" t="s">
        <v>1185</v>
      </c>
      <c r="D766" s="145" t="s">
        <v>347</v>
      </c>
      <c r="E766" s="146" t="s">
        <v>1186</v>
      </c>
      <c r="F766" s="147" t="s">
        <v>1187</v>
      </c>
      <c r="G766" s="148" t="s">
        <v>350</v>
      </c>
      <c r="H766" s="149">
        <v>43.124000000000002</v>
      </c>
      <c r="I766" s="150"/>
      <c r="J766" s="149">
        <f>ROUND(I766*H766,3)</f>
        <v>0</v>
      </c>
      <c r="K766" s="151"/>
      <c r="L766" s="32"/>
      <c r="M766" s="152" t="s">
        <v>1</v>
      </c>
      <c r="N766" s="153" t="s">
        <v>42</v>
      </c>
      <c r="P766" s="154">
        <f>O766*H766</f>
        <v>0</v>
      </c>
      <c r="Q766" s="154">
        <v>1.8679999999999999E-2</v>
      </c>
      <c r="R766" s="154">
        <f>Q766*H766</f>
        <v>0.80555631999999999</v>
      </c>
      <c r="S766" s="154">
        <v>0</v>
      </c>
      <c r="T766" s="155">
        <f>S766*H766</f>
        <v>0</v>
      </c>
      <c r="AR766" s="156" t="s">
        <v>351</v>
      </c>
      <c r="AT766" s="156" t="s">
        <v>347</v>
      </c>
      <c r="AU766" s="156" t="s">
        <v>98</v>
      </c>
      <c r="AY766" s="17" t="s">
        <v>345</v>
      </c>
      <c r="BE766" s="157">
        <f>IF(N766="základná",J766,0)</f>
        <v>0</v>
      </c>
      <c r="BF766" s="157">
        <f>IF(N766="znížená",J766,0)</f>
        <v>0</v>
      </c>
      <c r="BG766" s="157">
        <f>IF(N766="zákl. prenesená",J766,0)</f>
        <v>0</v>
      </c>
      <c r="BH766" s="157">
        <f>IF(N766="zníž. prenesená",J766,0)</f>
        <v>0</v>
      </c>
      <c r="BI766" s="157">
        <f>IF(N766="nulová",J766,0)</f>
        <v>0</v>
      </c>
      <c r="BJ766" s="17" t="s">
        <v>98</v>
      </c>
      <c r="BK766" s="158">
        <f>ROUND(I766*H766,3)</f>
        <v>0</v>
      </c>
      <c r="BL766" s="17" t="s">
        <v>351</v>
      </c>
      <c r="BM766" s="156" t="s">
        <v>1188</v>
      </c>
    </row>
    <row r="767" spans="2:65" s="12" customFormat="1">
      <c r="B767" s="159"/>
      <c r="D767" s="160" t="s">
        <v>353</v>
      </c>
      <c r="E767" s="161" t="s">
        <v>1</v>
      </c>
      <c r="F767" s="162" t="s">
        <v>1189</v>
      </c>
      <c r="H767" s="161" t="s">
        <v>1</v>
      </c>
      <c r="I767" s="163"/>
      <c r="L767" s="159"/>
      <c r="M767" s="164"/>
      <c r="T767" s="165"/>
      <c r="AT767" s="161" t="s">
        <v>353</v>
      </c>
      <c r="AU767" s="161" t="s">
        <v>98</v>
      </c>
      <c r="AV767" s="12" t="s">
        <v>84</v>
      </c>
      <c r="AW767" s="12" t="s">
        <v>30</v>
      </c>
      <c r="AX767" s="12" t="s">
        <v>76</v>
      </c>
      <c r="AY767" s="161" t="s">
        <v>345</v>
      </c>
    </row>
    <row r="768" spans="2:65" s="13" customFormat="1">
      <c r="B768" s="166"/>
      <c r="D768" s="160" t="s">
        <v>353</v>
      </c>
      <c r="E768" s="167" t="s">
        <v>1</v>
      </c>
      <c r="F768" s="168" t="s">
        <v>1190</v>
      </c>
      <c r="H768" s="169">
        <v>18.655000000000001</v>
      </c>
      <c r="I768" s="170"/>
      <c r="L768" s="166"/>
      <c r="M768" s="171"/>
      <c r="T768" s="172"/>
      <c r="AT768" s="167" t="s">
        <v>353</v>
      </c>
      <c r="AU768" s="167" t="s">
        <v>98</v>
      </c>
      <c r="AV768" s="13" t="s">
        <v>98</v>
      </c>
      <c r="AW768" s="13" t="s">
        <v>30</v>
      </c>
      <c r="AX768" s="13" t="s">
        <v>76</v>
      </c>
      <c r="AY768" s="167" t="s">
        <v>345</v>
      </c>
    </row>
    <row r="769" spans="2:65" s="13" customFormat="1">
      <c r="B769" s="166"/>
      <c r="D769" s="160" t="s">
        <v>353</v>
      </c>
      <c r="E769" s="167" t="s">
        <v>1</v>
      </c>
      <c r="F769" s="168" t="s">
        <v>1191</v>
      </c>
      <c r="H769" s="169">
        <v>10.045</v>
      </c>
      <c r="I769" s="170"/>
      <c r="L769" s="166"/>
      <c r="M769" s="171"/>
      <c r="T769" s="172"/>
      <c r="AT769" s="167" t="s">
        <v>353</v>
      </c>
      <c r="AU769" s="167" t="s">
        <v>98</v>
      </c>
      <c r="AV769" s="13" t="s">
        <v>98</v>
      </c>
      <c r="AW769" s="13" t="s">
        <v>30</v>
      </c>
      <c r="AX769" s="13" t="s">
        <v>76</v>
      </c>
      <c r="AY769" s="167" t="s">
        <v>345</v>
      </c>
    </row>
    <row r="770" spans="2:65" s="13" customFormat="1">
      <c r="B770" s="166"/>
      <c r="D770" s="160" t="s">
        <v>353</v>
      </c>
      <c r="E770" s="167" t="s">
        <v>1</v>
      </c>
      <c r="F770" s="168" t="s">
        <v>1192</v>
      </c>
      <c r="H770" s="169">
        <v>6.8639999999999999</v>
      </c>
      <c r="I770" s="170"/>
      <c r="L770" s="166"/>
      <c r="M770" s="171"/>
      <c r="T770" s="172"/>
      <c r="AT770" s="167" t="s">
        <v>353</v>
      </c>
      <c r="AU770" s="167" t="s">
        <v>98</v>
      </c>
      <c r="AV770" s="13" t="s">
        <v>98</v>
      </c>
      <c r="AW770" s="13" t="s">
        <v>30</v>
      </c>
      <c r="AX770" s="13" t="s">
        <v>76</v>
      </c>
      <c r="AY770" s="167" t="s">
        <v>345</v>
      </c>
    </row>
    <row r="771" spans="2:65" s="13" customFormat="1">
      <c r="B771" s="166"/>
      <c r="D771" s="160" t="s">
        <v>353</v>
      </c>
      <c r="E771" s="167" t="s">
        <v>1</v>
      </c>
      <c r="F771" s="168" t="s">
        <v>1193</v>
      </c>
      <c r="H771" s="169">
        <v>7.56</v>
      </c>
      <c r="I771" s="170"/>
      <c r="L771" s="166"/>
      <c r="M771" s="171"/>
      <c r="T771" s="172"/>
      <c r="AT771" s="167" t="s">
        <v>353</v>
      </c>
      <c r="AU771" s="167" t="s">
        <v>98</v>
      </c>
      <c r="AV771" s="13" t="s">
        <v>98</v>
      </c>
      <c r="AW771" s="13" t="s">
        <v>30</v>
      </c>
      <c r="AX771" s="13" t="s">
        <v>76</v>
      </c>
      <c r="AY771" s="167" t="s">
        <v>345</v>
      </c>
    </row>
    <row r="772" spans="2:65" s="14" customFormat="1">
      <c r="B772" s="173"/>
      <c r="D772" s="160" t="s">
        <v>353</v>
      </c>
      <c r="E772" s="174" t="s">
        <v>192</v>
      </c>
      <c r="F772" s="175" t="s">
        <v>358</v>
      </c>
      <c r="H772" s="176">
        <v>43.124000000000002</v>
      </c>
      <c r="I772" s="177"/>
      <c r="L772" s="173"/>
      <c r="M772" s="178"/>
      <c r="T772" s="179"/>
      <c r="AT772" s="174" t="s">
        <v>353</v>
      </c>
      <c r="AU772" s="174" t="s">
        <v>98</v>
      </c>
      <c r="AV772" s="14" t="s">
        <v>359</v>
      </c>
      <c r="AW772" s="14" t="s">
        <v>30</v>
      </c>
      <c r="AX772" s="14" t="s">
        <v>84</v>
      </c>
      <c r="AY772" s="174" t="s">
        <v>345</v>
      </c>
    </row>
    <row r="773" spans="2:65" s="1" customFormat="1" ht="24.2" customHeight="1">
      <c r="B773" s="32"/>
      <c r="C773" s="145" t="s">
        <v>1194</v>
      </c>
      <c r="D773" s="145" t="s">
        <v>347</v>
      </c>
      <c r="E773" s="146" t="s">
        <v>1195</v>
      </c>
      <c r="F773" s="147" t="s">
        <v>1196</v>
      </c>
      <c r="G773" s="148" t="s">
        <v>350</v>
      </c>
      <c r="H773" s="149">
        <v>81.039000000000001</v>
      </c>
      <c r="I773" s="150"/>
      <c r="J773" s="149">
        <f>ROUND(I773*H773,3)</f>
        <v>0</v>
      </c>
      <c r="K773" s="151"/>
      <c r="L773" s="32"/>
      <c r="M773" s="152" t="s">
        <v>1</v>
      </c>
      <c r="N773" s="153" t="s">
        <v>42</v>
      </c>
      <c r="P773" s="154">
        <f>O773*H773</f>
        <v>0</v>
      </c>
      <c r="Q773" s="154">
        <v>2.189E-2</v>
      </c>
      <c r="R773" s="154">
        <f>Q773*H773</f>
        <v>1.77394371</v>
      </c>
      <c r="S773" s="154">
        <v>0</v>
      </c>
      <c r="T773" s="155">
        <f>S773*H773</f>
        <v>0</v>
      </c>
      <c r="AR773" s="156" t="s">
        <v>351</v>
      </c>
      <c r="AT773" s="156" t="s">
        <v>347</v>
      </c>
      <c r="AU773" s="156" t="s">
        <v>98</v>
      </c>
      <c r="AY773" s="17" t="s">
        <v>345</v>
      </c>
      <c r="BE773" s="157">
        <f>IF(N773="základná",J773,0)</f>
        <v>0</v>
      </c>
      <c r="BF773" s="157">
        <f>IF(N773="znížená",J773,0)</f>
        <v>0</v>
      </c>
      <c r="BG773" s="157">
        <f>IF(N773="zákl. prenesená",J773,0)</f>
        <v>0</v>
      </c>
      <c r="BH773" s="157">
        <f>IF(N773="zníž. prenesená",J773,0)</f>
        <v>0</v>
      </c>
      <c r="BI773" s="157">
        <f>IF(N773="nulová",J773,0)</f>
        <v>0</v>
      </c>
      <c r="BJ773" s="17" t="s">
        <v>98</v>
      </c>
      <c r="BK773" s="158">
        <f>ROUND(I773*H773,3)</f>
        <v>0</v>
      </c>
      <c r="BL773" s="17" t="s">
        <v>351</v>
      </c>
      <c r="BM773" s="156" t="s">
        <v>1197</v>
      </c>
    </row>
    <row r="774" spans="2:65" s="13" customFormat="1">
      <c r="B774" s="166"/>
      <c r="D774" s="160" t="s">
        <v>353</v>
      </c>
      <c r="E774" s="167" t="s">
        <v>1</v>
      </c>
      <c r="F774" s="168" t="s">
        <v>173</v>
      </c>
      <c r="H774" s="169">
        <v>81.039000000000001</v>
      </c>
      <c r="I774" s="170"/>
      <c r="L774" s="166"/>
      <c r="M774" s="171"/>
      <c r="T774" s="172"/>
      <c r="AT774" s="167" t="s">
        <v>353</v>
      </c>
      <c r="AU774" s="167" t="s">
        <v>98</v>
      </c>
      <c r="AV774" s="13" t="s">
        <v>98</v>
      </c>
      <c r="AW774" s="13" t="s">
        <v>30</v>
      </c>
      <c r="AX774" s="13" t="s">
        <v>84</v>
      </c>
      <c r="AY774" s="167" t="s">
        <v>345</v>
      </c>
    </row>
    <row r="775" spans="2:65" s="1" customFormat="1" ht="33" customHeight="1">
      <c r="B775" s="32"/>
      <c r="C775" s="145" t="s">
        <v>1198</v>
      </c>
      <c r="D775" s="145" t="s">
        <v>347</v>
      </c>
      <c r="E775" s="146" t="s">
        <v>1199</v>
      </c>
      <c r="F775" s="147" t="s">
        <v>1200</v>
      </c>
      <c r="G775" s="148" t="s">
        <v>374</v>
      </c>
      <c r="H775" s="149">
        <v>0.56499999999999995</v>
      </c>
      <c r="I775" s="150"/>
      <c r="J775" s="149">
        <f>ROUND(I775*H775,3)</f>
        <v>0</v>
      </c>
      <c r="K775" s="151"/>
      <c r="L775" s="32"/>
      <c r="M775" s="152" t="s">
        <v>1</v>
      </c>
      <c r="N775" s="153" t="s">
        <v>42</v>
      </c>
      <c r="P775" s="154">
        <f>O775*H775</f>
        <v>0</v>
      </c>
      <c r="Q775" s="154">
        <v>2.0952500000000001</v>
      </c>
      <c r="R775" s="154">
        <f>Q775*H775</f>
        <v>1.18381625</v>
      </c>
      <c r="S775" s="154">
        <v>0</v>
      </c>
      <c r="T775" s="155">
        <f>S775*H775</f>
        <v>0</v>
      </c>
      <c r="AR775" s="156" t="s">
        <v>351</v>
      </c>
      <c r="AT775" s="156" t="s">
        <v>347</v>
      </c>
      <c r="AU775" s="156" t="s">
        <v>98</v>
      </c>
      <c r="AY775" s="17" t="s">
        <v>345</v>
      </c>
      <c r="BE775" s="157">
        <f>IF(N775="základná",J775,0)</f>
        <v>0</v>
      </c>
      <c r="BF775" s="157">
        <f>IF(N775="znížená",J775,0)</f>
        <v>0</v>
      </c>
      <c r="BG775" s="157">
        <f>IF(N775="zákl. prenesená",J775,0)</f>
        <v>0</v>
      </c>
      <c r="BH775" s="157">
        <f>IF(N775="zníž. prenesená",J775,0)</f>
        <v>0</v>
      </c>
      <c r="BI775" s="157">
        <f>IF(N775="nulová",J775,0)</f>
        <v>0</v>
      </c>
      <c r="BJ775" s="17" t="s">
        <v>98</v>
      </c>
      <c r="BK775" s="158">
        <f>ROUND(I775*H775,3)</f>
        <v>0</v>
      </c>
      <c r="BL775" s="17" t="s">
        <v>351</v>
      </c>
      <c r="BM775" s="156" t="s">
        <v>1201</v>
      </c>
    </row>
    <row r="776" spans="2:65" s="12" customFormat="1">
      <c r="B776" s="159"/>
      <c r="D776" s="160" t="s">
        <v>353</v>
      </c>
      <c r="E776" s="161" t="s">
        <v>1</v>
      </c>
      <c r="F776" s="162" t="s">
        <v>1202</v>
      </c>
      <c r="H776" s="161" t="s">
        <v>1</v>
      </c>
      <c r="I776" s="163"/>
      <c r="L776" s="159"/>
      <c r="M776" s="164"/>
      <c r="T776" s="165"/>
      <c r="AT776" s="161" t="s">
        <v>353</v>
      </c>
      <c r="AU776" s="161" t="s">
        <v>98</v>
      </c>
      <c r="AV776" s="12" t="s">
        <v>84</v>
      </c>
      <c r="AW776" s="12" t="s">
        <v>30</v>
      </c>
      <c r="AX776" s="12" t="s">
        <v>76</v>
      </c>
      <c r="AY776" s="161" t="s">
        <v>345</v>
      </c>
    </row>
    <row r="777" spans="2:65" s="12" customFormat="1">
      <c r="B777" s="159"/>
      <c r="D777" s="160" t="s">
        <v>353</v>
      </c>
      <c r="E777" s="161" t="s">
        <v>1</v>
      </c>
      <c r="F777" s="162" t="s">
        <v>1203</v>
      </c>
      <c r="H777" s="161" t="s">
        <v>1</v>
      </c>
      <c r="I777" s="163"/>
      <c r="L777" s="159"/>
      <c r="M777" s="164"/>
      <c r="T777" s="165"/>
      <c r="AT777" s="161" t="s">
        <v>353</v>
      </c>
      <c r="AU777" s="161" t="s">
        <v>98</v>
      </c>
      <c r="AV777" s="12" t="s">
        <v>84</v>
      </c>
      <c r="AW777" s="12" t="s">
        <v>30</v>
      </c>
      <c r="AX777" s="12" t="s">
        <v>76</v>
      </c>
      <c r="AY777" s="161" t="s">
        <v>345</v>
      </c>
    </row>
    <row r="778" spans="2:65" s="13" customFormat="1">
      <c r="B778" s="166"/>
      <c r="D778" s="160" t="s">
        <v>353</v>
      </c>
      <c r="E778" s="167" t="s">
        <v>1</v>
      </c>
      <c r="F778" s="168" t="s">
        <v>1204</v>
      </c>
      <c r="H778" s="169">
        <v>1.4999999999999999E-2</v>
      </c>
      <c r="I778" s="170"/>
      <c r="L778" s="166"/>
      <c r="M778" s="171"/>
      <c r="T778" s="172"/>
      <c r="AT778" s="167" t="s">
        <v>353</v>
      </c>
      <c r="AU778" s="167" t="s">
        <v>98</v>
      </c>
      <c r="AV778" s="13" t="s">
        <v>98</v>
      </c>
      <c r="AW778" s="13" t="s">
        <v>30</v>
      </c>
      <c r="AX778" s="13" t="s">
        <v>76</v>
      </c>
      <c r="AY778" s="167" t="s">
        <v>345</v>
      </c>
    </row>
    <row r="779" spans="2:65" s="13" customFormat="1">
      <c r="B779" s="166"/>
      <c r="D779" s="160" t="s">
        <v>353</v>
      </c>
      <c r="E779" s="167" t="s">
        <v>1</v>
      </c>
      <c r="F779" s="168" t="s">
        <v>1205</v>
      </c>
      <c r="H779" s="169">
        <v>8.9999999999999993E-3</v>
      </c>
      <c r="I779" s="170"/>
      <c r="L779" s="166"/>
      <c r="M779" s="171"/>
      <c r="T779" s="172"/>
      <c r="AT779" s="167" t="s">
        <v>353</v>
      </c>
      <c r="AU779" s="167" t="s">
        <v>98</v>
      </c>
      <c r="AV779" s="13" t="s">
        <v>98</v>
      </c>
      <c r="AW779" s="13" t="s">
        <v>30</v>
      </c>
      <c r="AX779" s="13" t="s">
        <v>76</v>
      </c>
      <c r="AY779" s="167" t="s">
        <v>345</v>
      </c>
    </row>
    <row r="780" spans="2:65" s="13" customFormat="1">
      <c r="B780" s="166"/>
      <c r="D780" s="160" t="s">
        <v>353</v>
      </c>
      <c r="E780" s="167" t="s">
        <v>1</v>
      </c>
      <c r="F780" s="168" t="s">
        <v>1206</v>
      </c>
      <c r="H780" s="169">
        <v>1.2999999999999999E-2</v>
      </c>
      <c r="I780" s="170"/>
      <c r="L780" s="166"/>
      <c r="M780" s="171"/>
      <c r="T780" s="172"/>
      <c r="AT780" s="167" t="s">
        <v>353</v>
      </c>
      <c r="AU780" s="167" t="s">
        <v>98</v>
      </c>
      <c r="AV780" s="13" t="s">
        <v>98</v>
      </c>
      <c r="AW780" s="13" t="s">
        <v>30</v>
      </c>
      <c r="AX780" s="13" t="s">
        <v>76</v>
      </c>
      <c r="AY780" s="167" t="s">
        <v>345</v>
      </c>
    </row>
    <row r="781" spans="2:65" s="13" customFormat="1">
      <c r="B781" s="166"/>
      <c r="D781" s="160" t="s">
        <v>353</v>
      </c>
      <c r="E781" s="167" t="s">
        <v>1</v>
      </c>
      <c r="F781" s="168" t="s">
        <v>1207</v>
      </c>
      <c r="H781" s="169">
        <v>4.7E-2</v>
      </c>
      <c r="I781" s="170"/>
      <c r="L781" s="166"/>
      <c r="M781" s="171"/>
      <c r="T781" s="172"/>
      <c r="AT781" s="167" t="s">
        <v>353</v>
      </c>
      <c r="AU781" s="167" t="s">
        <v>98</v>
      </c>
      <c r="AV781" s="13" t="s">
        <v>98</v>
      </c>
      <c r="AW781" s="13" t="s">
        <v>30</v>
      </c>
      <c r="AX781" s="13" t="s">
        <v>76</v>
      </c>
      <c r="AY781" s="167" t="s">
        <v>345</v>
      </c>
    </row>
    <row r="782" spans="2:65" s="13" customFormat="1">
      <c r="B782" s="166"/>
      <c r="D782" s="160" t="s">
        <v>353</v>
      </c>
      <c r="E782" s="167" t="s">
        <v>1</v>
      </c>
      <c r="F782" s="168" t="s">
        <v>1208</v>
      </c>
      <c r="H782" s="169">
        <v>3.5000000000000003E-2</v>
      </c>
      <c r="I782" s="170"/>
      <c r="L782" s="166"/>
      <c r="M782" s="171"/>
      <c r="T782" s="172"/>
      <c r="AT782" s="167" t="s">
        <v>353</v>
      </c>
      <c r="AU782" s="167" t="s">
        <v>98</v>
      </c>
      <c r="AV782" s="13" t="s">
        <v>98</v>
      </c>
      <c r="AW782" s="13" t="s">
        <v>30</v>
      </c>
      <c r="AX782" s="13" t="s">
        <v>76</v>
      </c>
      <c r="AY782" s="167" t="s">
        <v>345</v>
      </c>
    </row>
    <row r="783" spans="2:65" s="13" customFormat="1">
      <c r="B783" s="166"/>
      <c r="D783" s="160" t="s">
        <v>353</v>
      </c>
      <c r="E783" s="167" t="s">
        <v>1</v>
      </c>
      <c r="F783" s="168" t="s">
        <v>1206</v>
      </c>
      <c r="H783" s="169">
        <v>1.2999999999999999E-2</v>
      </c>
      <c r="I783" s="170"/>
      <c r="L783" s="166"/>
      <c r="M783" s="171"/>
      <c r="T783" s="172"/>
      <c r="AT783" s="167" t="s">
        <v>353</v>
      </c>
      <c r="AU783" s="167" t="s">
        <v>98</v>
      </c>
      <c r="AV783" s="13" t="s">
        <v>98</v>
      </c>
      <c r="AW783" s="13" t="s">
        <v>30</v>
      </c>
      <c r="AX783" s="13" t="s">
        <v>76</v>
      </c>
      <c r="AY783" s="167" t="s">
        <v>345</v>
      </c>
    </row>
    <row r="784" spans="2:65" s="13" customFormat="1">
      <c r="B784" s="166"/>
      <c r="D784" s="160" t="s">
        <v>353</v>
      </c>
      <c r="E784" s="167" t="s">
        <v>1</v>
      </c>
      <c r="F784" s="168" t="s">
        <v>1205</v>
      </c>
      <c r="H784" s="169">
        <v>8.9999999999999993E-3</v>
      </c>
      <c r="I784" s="170"/>
      <c r="L784" s="166"/>
      <c r="M784" s="171"/>
      <c r="T784" s="172"/>
      <c r="AT784" s="167" t="s">
        <v>353</v>
      </c>
      <c r="AU784" s="167" t="s">
        <v>98</v>
      </c>
      <c r="AV784" s="13" t="s">
        <v>98</v>
      </c>
      <c r="AW784" s="13" t="s">
        <v>30</v>
      </c>
      <c r="AX784" s="13" t="s">
        <v>76</v>
      </c>
      <c r="AY784" s="167" t="s">
        <v>345</v>
      </c>
    </row>
    <row r="785" spans="2:51" s="13" customFormat="1">
      <c r="B785" s="166"/>
      <c r="D785" s="160" t="s">
        <v>353</v>
      </c>
      <c r="E785" s="167" t="s">
        <v>1</v>
      </c>
      <c r="F785" s="168" t="s">
        <v>1209</v>
      </c>
      <c r="H785" s="169">
        <v>6.2E-2</v>
      </c>
      <c r="I785" s="170"/>
      <c r="L785" s="166"/>
      <c r="M785" s="171"/>
      <c r="T785" s="172"/>
      <c r="AT785" s="167" t="s">
        <v>353</v>
      </c>
      <c r="AU785" s="167" t="s">
        <v>98</v>
      </c>
      <c r="AV785" s="13" t="s">
        <v>98</v>
      </c>
      <c r="AW785" s="13" t="s">
        <v>30</v>
      </c>
      <c r="AX785" s="13" t="s">
        <v>76</v>
      </c>
      <c r="AY785" s="167" t="s">
        <v>345</v>
      </c>
    </row>
    <row r="786" spans="2:51" s="13" customFormat="1">
      <c r="B786" s="166"/>
      <c r="D786" s="160" t="s">
        <v>353</v>
      </c>
      <c r="E786" s="167" t="s">
        <v>1</v>
      </c>
      <c r="F786" s="168" t="s">
        <v>1210</v>
      </c>
      <c r="H786" s="169">
        <v>4.2000000000000003E-2</v>
      </c>
      <c r="I786" s="170"/>
      <c r="L786" s="166"/>
      <c r="M786" s="171"/>
      <c r="T786" s="172"/>
      <c r="AT786" s="167" t="s">
        <v>353</v>
      </c>
      <c r="AU786" s="167" t="s">
        <v>98</v>
      </c>
      <c r="AV786" s="13" t="s">
        <v>98</v>
      </c>
      <c r="AW786" s="13" t="s">
        <v>30</v>
      </c>
      <c r="AX786" s="13" t="s">
        <v>76</v>
      </c>
      <c r="AY786" s="167" t="s">
        <v>345</v>
      </c>
    </row>
    <row r="787" spans="2:51" s="12" customFormat="1">
      <c r="B787" s="159"/>
      <c r="D787" s="160" t="s">
        <v>353</v>
      </c>
      <c r="E787" s="161" t="s">
        <v>1</v>
      </c>
      <c r="F787" s="162" t="s">
        <v>1211</v>
      </c>
      <c r="H787" s="161" t="s">
        <v>1</v>
      </c>
      <c r="I787" s="163"/>
      <c r="L787" s="159"/>
      <c r="M787" s="164"/>
      <c r="T787" s="165"/>
      <c r="AT787" s="161" t="s">
        <v>353</v>
      </c>
      <c r="AU787" s="161" t="s">
        <v>98</v>
      </c>
      <c r="AV787" s="12" t="s">
        <v>84</v>
      </c>
      <c r="AW787" s="12" t="s">
        <v>30</v>
      </c>
      <c r="AX787" s="12" t="s">
        <v>76</v>
      </c>
      <c r="AY787" s="161" t="s">
        <v>345</v>
      </c>
    </row>
    <row r="788" spans="2:51" s="13" customFormat="1">
      <c r="B788" s="166"/>
      <c r="D788" s="160" t="s">
        <v>353</v>
      </c>
      <c r="E788" s="167" t="s">
        <v>1</v>
      </c>
      <c r="F788" s="168" t="s">
        <v>1204</v>
      </c>
      <c r="H788" s="169">
        <v>1.4999999999999999E-2</v>
      </c>
      <c r="I788" s="170"/>
      <c r="L788" s="166"/>
      <c r="M788" s="171"/>
      <c r="T788" s="172"/>
      <c r="AT788" s="167" t="s">
        <v>353</v>
      </c>
      <c r="AU788" s="167" t="s">
        <v>98</v>
      </c>
      <c r="AV788" s="13" t="s">
        <v>98</v>
      </c>
      <c r="AW788" s="13" t="s">
        <v>30</v>
      </c>
      <c r="AX788" s="13" t="s">
        <v>76</v>
      </c>
      <c r="AY788" s="167" t="s">
        <v>345</v>
      </c>
    </row>
    <row r="789" spans="2:51" s="13" customFormat="1">
      <c r="B789" s="166"/>
      <c r="D789" s="160" t="s">
        <v>353</v>
      </c>
      <c r="E789" s="167" t="s">
        <v>1</v>
      </c>
      <c r="F789" s="168" t="s">
        <v>1205</v>
      </c>
      <c r="H789" s="169">
        <v>8.9999999999999993E-3</v>
      </c>
      <c r="I789" s="170"/>
      <c r="L789" s="166"/>
      <c r="M789" s="171"/>
      <c r="T789" s="172"/>
      <c r="AT789" s="167" t="s">
        <v>353</v>
      </c>
      <c r="AU789" s="167" t="s">
        <v>98</v>
      </c>
      <c r="AV789" s="13" t="s">
        <v>98</v>
      </c>
      <c r="AW789" s="13" t="s">
        <v>30</v>
      </c>
      <c r="AX789" s="13" t="s">
        <v>76</v>
      </c>
      <c r="AY789" s="167" t="s">
        <v>345</v>
      </c>
    </row>
    <row r="790" spans="2:51" s="13" customFormat="1">
      <c r="B790" s="166"/>
      <c r="D790" s="160" t="s">
        <v>353</v>
      </c>
      <c r="E790" s="167" t="s">
        <v>1</v>
      </c>
      <c r="F790" s="168" t="s">
        <v>1206</v>
      </c>
      <c r="H790" s="169">
        <v>1.2999999999999999E-2</v>
      </c>
      <c r="I790" s="170"/>
      <c r="L790" s="166"/>
      <c r="M790" s="171"/>
      <c r="T790" s="172"/>
      <c r="AT790" s="167" t="s">
        <v>353</v>
      </c>
      <c r="AU790" s="167" t="s">
        <v>98</v>
      </c>
      <c r="AV790" s="13" t="s">
        <v>98</v>
      </c>
      <c r="AW790" s="13" t="s">
        <v>30</v>
      </c>
      <c r="AX790" s="13" t="s">
        <v>76</v>
      </c>
      <c r="AY790" s="167" t="s">
        <v>345</v>
      </c>
    </row>
    <row r="791" spans="2:51" s="13" customFormat="1">
      <c r="B791" s="166"/>
      <c r="D791" s="160" t="s">
        <v>353</v>
      </c>
      <c r="E791" s="167" t="s">
        <v>1</v>
      </c>
      <c r="F791" s="168" t="s">
        <v>1207</v>
      </c>
      <c r="H791" s="169">
        <v>4.7E-2</v>
      </c>
      <c r="I791" s="170"/>
      <c r="L791" s="166"/>
      <c r="M791" s="171"/>
      <c r="T791" s="172"/>
      <c r="AT791" s="167" t="s">
        <v>353</v>
      </c>
      <c r="AU791" s="167" t="s">
        <v>98</v>
      </c>
      <c r="AV791" s="13" t="s">
        <v>98</v>
      </c>
      <c r="AW791" s="13" t="s">
        <v>30</v>
      </c>
      <c r="AX791" s="13" t="s">
        <v>76</v>
      </c>
      <c r="AY791" s="167" t="s">
        <v>345</v>
      </c>
    </row>
    <row r="792" spans="2:51" s="13" customFormat="1">
      <c r="B792" s="166"/>
      <c r="D792" s="160" t="s">
        <v>353</v>
      </c>
      <c r="E792" s="167" t="s">
        <v>1</v>
      </c>
      <c r="F792" s="168" t="s">
        <v>1208</v>
      </c>
      <c r="H792" s="169">
        <v>3.5000000000000003E-2</v>
      </c>
      <c r="I792" s="170"/>
      <c r="L792" s="166"/>
      <c r="M792" s="171"/>
      <c r="T792" s="172"/>
      <c r="AT792" s="167" t="s">
        <v>353</v>
      </c>
      <c r="AU792" s="167" t="s">
        <v>98</v>
      </c>
      <c r="AV792" s="13" t="s">
        <v>98</v>
      </c>
      <c r="AW792" s="13" t="s">
        <v>30</v>
      </c>
      <c r="AX792" s="13" t="s">
        <v>76</v>
      </c>
      <c r="AY792" s="167" t="s">
        <v>345</v>
      </c>
    </row>
    <row r="793" spans="2:51" s="13" customFormat="1">
      <c r="B793" s="166"/>
      <c r="D793" s="160" t="s">
        <v>353</v>
      </c>
      <c r="E793" s="167" t="s">
        <v>1</v>
      </c>
      <c r="F793" s="168" t="s">
        <v>1204</v>
      </c>
      <c r="H793" s="169">
        <v>1.4999999999999999E-2</v>
      </c>
      <c r="I793" s="170"/>
      <c r="L793" s="166"/>
      <c r="M793" s="171"/>
      <c r="T793" s="172"/>
      <c r="AT793" s="167" t="s">
        <v>353</v>
      </c>
      <c r="AU793" s="167" t="s">
        <v>98</v>
      </c>
      <c r="AV793" s="13" t="s">
        <v>98</v>
      </c>
      <c r="AW793" s="13" t="s">
        <v>30</v>
      </c>
      <c r="AX793" s="13" t="s">
        <v>76</v>
      </c>
      <c r="AY793" s="167" t="s">
        <v>345</v>
      </c>
    </row>
    <row r="794" spans="2:51" s="13" customFormat="1">
      <c r="B794" s="166"/>
      <c r="D794" s="160" t="s">
        <v>353</v>
      </c>
      <c r="E794" s="167" t="s">
        <v>1</v>
      </c>
      <c r="F794" s="168" t="s">
        <v>1205</v>
      </c>
      <c r="H794" s="169">
        <v>8.9999999999999993E-3</v>
      </c>
      <c r="I794" s="170"/>
      <c r="L794" s="166"/>
      <c r="M794" s="171"/>
      <c r="T794" s="172"/>
      <c r="AT794" s="167" t="s">
        <v>353</v>
      </c>
      <c r="AU794" s="167" t="s">
        <v>98</v>
      </c>
      <c r="AV794" s="13" t="s">
        <v>98</v>
      </c>
      <c r="AW794" s="13" t="s">
        <v>30</v>
      </c>
      <c r="AX794" s="13" t="s">
        <v>76</v>
      </c>
      <c r="AY794" s="167" t="s">
        <v>345</v>
      </c>
    </row>
    <row r="795" spans="2:51" s="13" customFormat="1">
      <c r="B795" s="166"/>
      <c r="D795" s="160" t="s">
        <v>353</v>
      </c>
      <c r="E795" s="167" t="s">
        <v>1</v>
      </c>
      <c r="F795" s="168" t="s">
        <v>1206</v>
      </c>
      <c r="H795" s="169">
        <v>1.2999999999999999E-2</v>
      </c>
      <c r="I795" s="170"/>
      <c r="L795" s="166"/>
      <c r="M795" s="171"/>
      <c r="T795" s="172"/>
      <c r="AT795" s="167" t="s">
        <v>353</v>
      </c>
      <c r="AU795" s="167" t="s">
        <v>98</v>
      </c>
      <c r="AV795" s="13" t="s">
        <v>98</v>
      </c>
      <c r="AW795" s="13" t="s">
        <v>30</v>
      </c>
      <c r="AX795" s="13" t="s">
        <v>76</v>
      </c>
      <c r="AY795" s="167" t="s">
        <v>345</v>
      </c>
    </row>
    <row r="796" spans="2:51" s="13" customFormat="1">
      <c r="B796" s="166"/>
      <c r="D796" s="160" t="s">
        <v>353</v>
      </c>
      <c r="E796" s="167" t="s">
        <v>1</v>
      </c>
      <c r="F796" s="168" t="s">
        <v>1212</v>
      </c>
      <c r="H796" s="169">
        <v>4.0000000000000001E-3</v>
      </c>
      <c r="I796" s="170"/>
      <c r="L796" s="166"/>
      <c r="M796" s="171"/>
      <c r="T796" s="172"/>
      <c r="AT796" s="167" t="s">
        <v>353</v>
      </c>
      <c r="AU796" s="167" t="s">
        <v>98</v>
      </c>
      <c r="AV796" s="13" t="s">
        <v>98</v>
      </c>
      <c r="AW796" s="13" t="s">
        <v>30</v>
      </c>
      <c r="AX796" s="13" t="s">
        <v>76</v>
      </c>
      <c r="AY796" s="167" t="s">
        <v>345</v>
      </c>
    </row>
    <row r="797" spans="2:51" s="12" customFormat="1">
      <c r="B797" s="159"/>
      <c r="D797" s="160" t="s">
        <v>353</v>
      </c>
      <c r="E797" s="161" t="s">
        <v>1</v>
      </c>
      <c r="F797" s="162" t="s">
        <v>1213</v>
      </c>
      <c r="H797" s="161" t="s">
        <v>1</v>
      </c>
      <c r="I797" s="163"/>
      <c r="L797" s="159"/>
      <c r="M797" s="164"/>
      <c r="T797" s="165"/>
      <c r="AT797" s="161" t="s">
        <v>353</v>
      </c>
      <c r="AU797" s="161" t="s">
        <v>98</v>
      </c>
      <c r="AV797" s="12" t="s">
        <v>84</v>
      </c>
      <c r="AW797" s="12" t="s">
        <v>30</v>
      </c>
      <c r="AX797" s="12" t="s">
        <v>76</v>
      </c>
      <c r="AY797" s="161" t="s">
        <v>345</v>
      </c>
    </row>
    <row r="798" spans="2:51" s="13" customFormat="1">
      <c r="B798" s="166"/>
      <c r="D798" s="160" t="s">
        <v>353</v>
      </c>
      <c r="E798" s="167" t="s">
        <v>1</v>
      </c>
      <c r="F798" s="168" t="s">
        <v>1204</v>
      </c>
      <c r="H798" s="169">
        <v>1.4999999999999999E-2</v>
      </c>
      <c r="I798" s="170"/>
      <c r="L798" s="166"/>
      <c r="M798" s="171"/>
      <c r="T798" s="172"/>
      <c r="AT798" s="167" t="s">
        <v>353</v>
      </c>
      <c r="AU798" s="167" t="s">
        <v>98</v>
      </c>
      <c r="AV798" s="13" t="s">
        <v>98</v>
      </c>
      <c r="AW798" s="13" t="s">
        <v>30</v>
      </c>
      <c r="AX798" s="13" t="s">
        <v>76</v>
      </c>
      <c r="AY798" s="167" t="s">
        <v>345</v>
      </c>
    </row>
    <row r="799" spans="2:51" s="13" customFormat="1">
      <c r="B799" s="166"/>
      <c r="D799" s="160" t="s">
        <v>353</v>
      </c>
      <c r="E799" s="167" t="s">
        <v>1</v>
      </c>
      <c r="F799" s="168" t="s">
        <v>1205</v>
      </c>
      <c r="H799" s="169">
        <v>8.9999999999999993E-3</v>
      </c>
      <c r="I799" s="170"/>
      <c r="L799" s="166"/>
      <c r="M799" s="171"/>
      <c r="T799" s="172"/>
      <c r="AT799" s="167" t="s">
        <v>353</v>
      </c>
      <c r="AU799" s="167" t="s">
        <v>98</v>
      </c>
      <c r="AV799" s="13" t="s">
        <v>98</v>
      </c>
      <c r="AW799" s="13" t="s">
        <v>30</v>
      </c>
      <c r="AX799" s="13" t="s">
        <v>76</v>
      </c>
      <c r="AY799" s="167" t="s">
        <v>345</v>
      </c>
    </row>
    <row r="800" spans="2:51" s="13" customFormat="1">
      <c r="B800" s="166"/>
      <c r="D800" s="160" t="s">
        <v>353</v>
      </c>
      <c r="E800" s="167" t="s">
        <v>1</v>
      </c>
      <c r="F800" s="168" t="s">
        <v>1206</v>
      </c>
      <c r="H800" s="169">
        <v>1.2999999999999999E-2</v>
      </c>
      <c r="I800" s="170"/>
      <c r="L800" s="166"/>
      <c r="M800" s="171"/>
      <c r="T800" s="172"/>
      <c r="AT800" s="167" t="s">
        <v>353</v>
      </c>
      <c r="AU800" s="167" t="s">
        <v>98</v>
      </c>
      <c r="AV800" s="13" t="s">
        <v>98</v>
      </c>
      <c r="AW800" s="13" t="s">
        <v>30</v>
      </c>
      <c r="AX800" s="13" t="s">
        <v>76</v>
      </c>
      <c r="AY800" s="167" t="s">
        <v>345</v>
      </c>
    </row>
    <row r="801" spans="2:65" s="13" customFormat="1">
      <c r="B801" s="166"/>
      <c r="D801" s="160" t="s">
        <v>353</v>
      </c>
      <c r="E801" s="167" t="s">
        <v>1</v>
      </c>
      <c r="F801" s="168" t="s">
        <v>1207</v>
      </c>
      <c r="H801" s="169">
        <v>4.7E-2</v>
      </c>
      <c r="I801" s="170"/>
      <c r="L801" s="166"/>
      <c r="M801" s="171"/>
      <c r="T801" s="172"/>
      <c r="AT801" s="167" t="s">
        <v>353</v>
      </c>
      <c r="AU801" s="167" t="s">
        <v>98</v>
      </c>
      <c r="AV801" s="13" t="s">
        <v>98</v>
      </c>
      <c r="AW801" s="13" t="s">
        <v>30</v>
      </c>
      <c r="AX801" s="13" t="s">
        <v>76</v>
      </c>
      <c r="AY801" s="167" t="s">
        <v>345</v>
      </c>
    </row>
    <row r="802" spans="2:65" s="13" customFormat="1">
      <c r="B802" s="166"/>
      <c r="D802" s="160" t="s">
        <v>353</v>
      </c>
      <c r="E802" s="167" t="s">
        <v>1</v>
      </c>
      <c r="F802" s="168" t="s">
        <v>1208</v>
      </c>
      <c r="H802" s="169">
        <v>3.5000000000000003E-2</v>
      </c>
      <c r="I802" s="170"/>
      <c r="L802" s="166"/>
      <c r="M802" s="171"/>
      <c r="T802" s="172"/>
      <c r="AT802" s="167" t="s">
        <v>353</v>
      </c>
      <c r="AU802" s="167" t="s">
        <v>98</v>
      </c>
      <c r="AV802" s="13" t="s">
        <v>98</v>
      </c>
      <c r="AW802" s="13" t="s">
        <v>30</v>
      </c>
      <c r="AX802" s="13" t="s">
        <v>76</v>
      </c>
      <c r="AY802" s="167" t="s">
        <v>345</v>
      </c>
    </row>
    <row r="803" spans="2:65" s="13" customFormat="1">
      <c r="B803" s="166"/>
      <c r="D803" s="160" t="s">
        <v>353</v>
      </c>
      <c r="E803" s="167" t="s">
        <v>1</v>
      </c>
      <c r="F803" s="168" t="s">
        <v>1204</v>
      </c>
      <c r="H803" s="169">
        <v>1.4999999999999999E-2</v>
      </c>
      <c r="I803" s="170"/>
      <c r="L803" s="166"/>
      <c r="M803" s="171"/>
      <c r="T803" s="172"/>
      <c r="AT803" s="167" t="s">
        <v>353</v>
      </c>
      <c r="AU803" s="167" t="s">
        <v>98</v>
      </c>
      <c r="AV803" s="13" t="s">
        <v>98</v>
      </c>
      <c r="AW803" s="13" t="s">
        <v>30</v>
      </c>
      <c r="AX803" s="13" t="s">
        <v>76</v>
      </c>
      <c r="AY803" s="167" t="s">
        <v>345</v>
      </c>
    </row>
    <row r="804" spans="2:65" s="13" customFormat="1">
      <c r="B804" s="166"/>
      <c r="D804" s="160" t="s">
        <v>353</v>
      </c>
      <c r="E804" s="167" t="s">
        <v>1</v>
      </c>
      <c r="F804" s="168" t="s">
        <v>1205</v>
      </c>
      <c r="H804" s="169">
        <v>8.9999999999999993E-3</v>
      </c>
      <c r="I804" s="170"/>
      <c r="L804" s="166"/>
      <c r="M804" s="171"/>
      <c r="T804" s="172"/>
      <c r="AT804" s="167" t="s">
        <v>353</v>
      </c>
      <c r="AU804" s="167" t="s">
        <v>98</v>
      </c>
      <c r="AV804" s="13" t="s">
        <v>98</v>
      </c>
      <c r="AW804" s="13" t="s">
        <v>30</v>
      </c>
      <c r="AX804" s="13" t="s">
        <v>76</v>
      </c>
      <c r="AY804" s="167" t="s">
        <v>345</v>
      </c>
    </row>
    <row r="805" spans="2:65" s="13" customFormat="1">
      <c r="B805" s="166"/>
      <c r="D805" s="160" t="s">
        <v>353</v>
      </c>
      <c r="E805" s="167" t="s">
        <v>1</v>
      </c>
      <c r="F805" s="168" t="s">
        <v>1206</v>
      </c>
      <c r="H805" s="169">
        <v>1.2999999999999999E-2</v>
      </c>
      <c r="I805" s="170"/>
      <c r="L805" s="166"/>
      <c r="M805" s="171"/>
      <c r="T805" s="172"/>
      <c r="AT805" s="167" t="s">
        <v>353</v>
      </c>
      <c r="AU805" s="167" t="s">
        <v>98</v>
      </c>
      <c r="AV805" s="13" t="s">
        <v>98</v>
      </c>
      <c r="AW805" s="13" t="s">
        <v>30</v>
      </c>
      <c r="AX805" s="13" t="s">
        <v>76</v>
      </c>
      <c r="AY805" s="167" t="s">
        <v>345</v>
      </c>
    </row>
    <row r="806" spans="2:65" s="13" customFormat="1">
      <c r="B806" s="166"/>
      <c r="D806" s="160" t="s">
        <v>353</v>
      </c>
      <c r="E806" s="167" t="s">
        <v>1</v>
      </c>
      <c r="F806" s="168" t="s">
        <v>1212</v>
      </c>
      <c r="H806" s="169">
        <v>4.0000000000000001E-3</v>
      </c>
      <c r="I806" s="170"/>
      <c r="L806" s="166"/>
      <c r="M806" s="171"/>
      <c r="T806" s="172"/>
      <c r="AT806" s="167" t="s">
        <v>353</v>
      </c>
      <c r="AU806" s="167" t="s">
        <v>98</v>
      </c>
      <c r="AV806" s="13" t="s">
        <v>98</v>
      </c>
      <c r="AW806" s="13" t="s">
        <v>30</v>
      </c>
      <c r="AX806" s="13" t="s">
        <v>76</v>
      </c>
      <c r="AY806" s="167" t="s">
        <v>345</v>
      </c>
    </row>
    <row r="807" spans="2:65" s="15" customFormat="1">
      <c r="B807" s="180"/>
      <c r="D807" s="160" t="s">
        <v>353</v>
      </c>
      <c r="E807" s="181" t="s">
        <v>1</v>
      </c>
      <c r="F807" s="182" t="s">
        <v>365</v>
      </c>
      <c r="H807" s="183">
        <v>0.56499999999999995</v>
      </c>
      <c r="I807" s="184"/>
      <c r="L807" s="180"/>
      <c r="M807" s="185"/>
      <c r="T807" s="186"/>
      <c r="AT807" s="181" t="s">
        <v>353</v>
      </c>
      <c r="AU807" s="181" t="s">
        <v>98</v>
      </c>
      <c r="AV807" s="15" t="s">
        <v>351</v>
      </c>
      <c r="AW807" s="15" t="s">
        <v>30</v>
      </c>
      <c r="AX807" s="15" t="s">
        <v>84</v>
      </c>
      <c r="AY807" s="181" t="s">
        <v>345</v>
      </c>
    </row>
    <row r="808" spans="2:65" s="1" customFormat="1" ht="24.2" customHeight="1">
      <c r="B808" s="32"/>
      <c r="C808" s="145" t="s">
        <v>1214</v>
      </c>
      <c r="D808" s="145" t="s">
        <v>347</v>
      </c>
      <c r="E808" s="146" t="s">
        <v>1215</v>
      </c>
      <c r="F808" s="147" t="s">
        <v>1216</v>
      </c>
      <c r="G808" s="148" t="s">
        <v>597</v>
      </c>
      <c r="H808" s="149">
        <v>11.236000000000001</v>
      </c>
      <c r="I808" s="150"/>
      <c r="J808" s="149">
        <f>ROUND(I808*H808,3)</f>
        <v>0</v>
      </c>
      <c r="K808" s="151"/>
      <c r="L808" s="32"/>
      <c r="M808" s="152" t="s">
        <v>1</v>
      </c>
      <c r="N808" s="153" t="s">
        <v>42</v>
      </c>
      <c r="P808" s="154">
        <f>O808*H808</f>
        <v>0</v>
      </c>
      <c r="Q808" s="154">
        <v>0</v>
      </c>
      <c r="R808" s="154">
        <f>Q808*H808</f>
        <v>0</v>
      </c>
      <c r="S808" s="154">
        <v>0</v>
      </c>
      <c r="T808" s="155">
        <f>S808*H808</f>
        <v>0</v>
      </c>
      <c r="AR808" s="156" t="s">
        <v>351</v>
      </c>
      <c r="AT808" s="156" t="s">
        <v>347</v>
      </c>
      <c r="AU808" s="156" t="s">
        <v>98</v>
      </c>
      <c r="AY808" s="17" t="s">
        <v>345</v>
      </c>
      <c r="BE808" s="157">
        <f>IF(N808="základná",J808,0)</f>
        <v>0</v>
      </c>
      <c r="BF808" s="157">
        <f>IF(N808="znížená",J808,0)</f>
        <v>0</v>
      </c>
      <c r="BG808" s="157">
        <f>IF(N808="zákl. prenesená",J808,0)</f>
        <v>0</v>
      </c>
      <c r="BH808" s="157">
        <f>IF(N808="zníž. prenesená",J808,0)</f>
        <v>0</v>
      </c>
      <c r="BI808" s="157">
        <f>IF(N808="nulová",J808,0)</f>
        <v>0</v>
      </c>
      <c r="BJ808" s="17" t="s">
        <v>98</v>
      </c>
      <c r="BK808" s="158">
        <f>ROUND(I808*H808,3)</f>
        <v>0</v>
      </c>
      <c r="BL808" s="17" t="s">
        <v>351</v>
      </c>
      <c r="BM808" s="156" t="s">
        <v>1217</v>
      </c>
    </row>
    <row r="809" spans="2:65" s="12" customFormat="1">
      <c r="B809" s="159"/>
      <c r="D809" s="160" t="s">
        <v>353</v>
      </c>
      <c r="E809" s="161" t="s">
        <v>1</v>
      </c>
      <c r="F809" s="162" t="s">
        <v>1202</v>
      </c>
      <c r="H809" s="161" t="s">
        <v>1</v>
      </c>
      <c r="I809" s="163"/>
      <c r="L809" s="159"/>
      <c r="M809" s="164"/>
      <c r="T809" s="165"/>
      <c r="AT809" s="161" t="s">
        <v>353</v>
      </c>
      <c r="AU809" s="161" t="s">
        <v>98</v>
      </c>
      <c r="AV809" s="12" t="s">
        <v>84</v>
      </c>
      <c r="AW809" s="12" t="s">
        <v>30</v>
      </c>
      <c r="AX809" s="12" t="s">
        <v>76</v>
      </c>
      <c r="AY809" s="161" t="s">
        <v>345</v>
      </c>
    </row>
    <row r="810" spans="2:65" s="12" customFormat="1">
      <c r="B810" s="159"/>
      <c r="D810" s="160" t="s">
        <v>353</v>
      </c>
      <c r="E810" s="161" t="s">
        <v>1</v>
      </c>
      <c r="F810" s="162" t="s">
        <v>1203</v>
      </c>
      <c r="H810" s="161" t="s">
        <v>1</v>
      </c>
      <c r="I810" s="163"/>
      <c r="L810" s="159"/>
      <c r="M810" s="164"/>
      <c r="T810" s="165"/>
      <c r="AT810" s="161" t="s">
        <v>353</v>
      </c>
      <c r="AU810" s="161" t="s">
        <v>98</v>
      </c>
      <c r="AV810" s="12" t="s">
        <v>84</v>
      </c>
      <c r="AW810" s="12" t="s">
        <v>30</v>
      </c>
      <c r="AX810" s="12" t="s">
        <v>76</v>
      </c>
      <c r="AY810" s="161" t="s">
        <v>345</v>
      </c>
    </row>
    <row r="811" spans="2:65" s="13" customFormat="1">
      <c r="B811" s="166"/>
      <c r="D811" s="160" t="s">
        <v>353</v>
      </c>
      <c r="E811" s="167" t="s">
        <v>1</v>
      </c>
      <c r="F811" s="168" t="s">
        <v>1218</v>
      </c>
      <c r="H811" s="169">
        <v>0.308</v>
      </c>
      <c r="I811" s="170"/>
      <c r="L811" s="166"/>
      <c r="M811" s="171"/>
      <c r="T811" s="172"/>
      <c r="AT811" s="167" t="s">
        <v>353</v>
      </c>
      <c r="AU811" s="167" t="s">
        <v>98</v>
      </c>
      <c r="AV811" s="13" t="s">
        <v>98</v>
      </c>
      <c r="AW811" s="13" t="s">
        <v>30</v>
      </c>
      <c r="AX811" s="13" t="s">
        <v>76</v>
      </c>
      <c r="AY811" s="167" t="s">
        <v>345</v>
      </c>
    </row>
    <row r="812" spans="2:65" s="13" customFormat="1">
      <c r="B812" s="166"/>
      <c r="D812" s="160" t="s">
        <v>353</v>
      </c>
      <c r="E812" s="167" t="s">
        <v>1</v>
      </c>
      <c r="F812" s="168" t="s">
        <v>1219</v>
      </c>
      <c r="H812" s="169">
        <v>0.17499999999999999</v>
      </c>
      <c r="I812" s="170"/>
      <c r="L812" s="166"/>
      <c r="M812" s="171"/>
      <c r="T812" s="172"/>
      <c r="AT812" s="167" t="s">
        <v>353</v>
      </c>
      <c r="AU812" s="167" t="s">
        <v>98</v>
      </c>
      <c r="AV812" s="13" t="s">
        <v>98</v>
      </c>
      <c r="AW812" s="13" t="s">
        <v>30</v>
      </c>
      <c r="AX812" s="13" t="s">
        <v>76</v>
      </c>
      <c r="AY812" s="167" t="s">
        <v>345</v>
      </c>
    </row>
    <row r="813" spans="2:65" s="13" customFormat="1">
      <c r="B813" s="166"/>
      <c r="D813" s="160" t="s">
        <v>353</v>
      </c>
      <c r="E813" s="167" t="s">
        <v>1</v>
      </c>
      <c r="F813" s="168" t="s">
        <v>1220</v>
      </c>
      <c r="H813" s="169">
        <v>0.251</v>
      </c>
      <c r="I813" s="170"/>
      <c r="L813" s="166"/>
      <c r="M813" s="171"/>
      <c r="T813" s="172"/>
      <c r="AT813" s="167" t="s">
        <v>353</v>
      </c>
      <c r="AU813" s="167" t="s">
        <v>98</v>
      </c>
      <c r="AV813" s="13" t="s">
        <v>98</v>
      </c>
      <c r="AW813" s="13" t="s">
        <v>30</v>
      </c>
      <c r="AX813" s="13" t="s">
        <v>76</v>
      </c>
      <c r="AY813" s="167" t="s">
        <v>345</v>
      </c>
    </row>
    <row r="814" spans="2:65" s="13" customFormat="1">
      <c r="B814" s="166"/>
      <c r="D814" s="160" t="s">
        <v>353</v>
      </c>
      <c r="E814" s="167" t="s">
        <v>1</v>
      </c>
      <c r="F814" s="168" t="s">
        <v>1221</v>
      </c>
      <c r="H814" s="169">
        <v>0.93400000000000005</v>
      </c>
      <c r="I814" s="170"/>
      <c r="L814" s="166"/>
      <c r="M814" s="171"/>
      <c r="T814" s="172"/>
      <c r="AT814" s="167" t="s">
        <v>353</v>
      </c>
      <c r="AU814" s="167" t="s">
        <v>98</v>
      </c>
      <c r="AV814" s="13" t="s">
        <v>98</v>
      </c>
      <c r="AW814" s="13" t="s">
        <v>30</v>
      </c>
      <c r="AX814" s="13" t="s">
        <v>76</v>
      </c>
      <c r="AY814" s="167" t="s">
        <v>345</v>
      </c>
    </row>
    <row r="815" spans="2:65" s="13" customFormat="1">
      <c r="B815" s="166"/>
      <c r="D815" s="160" t="s">
        <v>353</v>
      </c>
      <c r="E815" s="167" t="s">
        <v>1</v>
      </c>
      <c r="F815" s="168" t="s">
        <v>1222</v>
      </c>
      <c r="H815" s="169">
        <v>0.70099999999999996</v>
      </c>
      <c r="I815" s="170"/>
      <c r="L815" s="166"/>
      <c r="M815" s="171"/>
      <c r="T815" s="172"/>
      <c r="AT815" s="167" t="s">
        <v>353</v>
      </c>
      <c r="AU815" s="167" t="s">
        <v>98</v>
      </c>
      <c r="AV815" s="13" t="s">
        <v>98</v>
      </c>
      <c r="AW815" s="13" t="s">
        <v>30</v>
      </c>
      <c r="AX815" s="13" t="s">
        <v>76</v>
      </c>
      <c r="AY815" s="167" t="s">
        <v>345</v>
      </c>
    </row>
    <row r="816" spans="2:65" s="13" customFormat="1">
      <c r="B816" s="166"/>
      <c r="D816" s="160" t="s">
        <v>353</v>
      </c>
      <c r="E816" s="167" t="s">
        <v>1</v>
      </c>
      <c r="F816" s="168" t="s">
        <v>1220</v>
      </c>
      <c r="H816" s="169">
        <v>0.251</v>
      </c>
      <c r="I816" s="170"/>
      <c r="L816" s="166"/>
      <c r="M816" s="171"/>
      <c r="T816" s="172"/>
      <c r="AT816" s="167" t="s">
        <v>353</v>
      </c>
      <c r="AU816" s="167" t="s">
        <v>98</v>
      </c>
      <c r="AV816" s="13" t="s">
        <v>98</v>
      </c>
      <c r="AW816" s="13" t="s">
        <v>30</v>
      </c>
      <c r="AX816" s="13" t="s">
        <v>76</v>
      </c>
      <c r="AY816" s="167" t="s">
        <v>345</v>
      </c>
    </row>
    <row r="817" spans="2:51" s="13" customFormat="1">
      <c r="B817" s="166"/>
      <c r="D817" s="160" t="s">
        <v>353</v>
      </c>
      <c r="E817" s="167" t="s">
        <v>1</v>
      </c>
      <c r="F817" s="168" t="s">
        <v>1219</v>
      </c>
      <c r="H817" s="169">
        <v>0.17499999999999999</v>
      </c>
      <c r="I817" s="170"/>
      <c r="L817" s="166"/>
      <c r="M817" s="171"/>
      <c r="T817" s="172"/>
      <c r="AT817" s="167" t="s">
        <v>353</v>
      </c>
      <c r="AU817" s="167" t="s">
        <v>98</v>
      </c>
      <c r="AV817" s="13" t="s">
        <v>98</v>
      </c>
      <c r="AW817" s="13" t="s">
        <v>30</v>
      </c>
      <c r="AX817" s="13" t="s">
        <v>76</v>
      </c>
      <c r="AY817" s="167" t="s">
        <v>345</v>
      </c>
    </row>
    <row r="818" spans="2:51" s="13" customFormat="1">
      <c r="B818" s="166"/>
      <c r="D818" s="160" t="s">
        <v>353</v>
      </c>
      <c r="E818" s="167" t="s">
        <v>1</v>
      </c>
      <c r="F818" s="168" t="s">
        <v>1223</v>
      </c>
      <c r="H818" s="169">
        <v>1.2450000000000001</v>
      </c>
      <c r="I818" s="170"/>
      <c r="L818" s="166"/>
      <c r="M818" s="171"/>
      <c r="T818" s="172"/>
      <c r="AT818" s="167" t="s">
        <v>353</v>
      </c>
      <c r="AU818" s="167" t="s">
        <v>98</v>
      </c>
      <c r="AV818" s="13" t="s">
        <v>98</v>
      </c>
      <c r="AW818" s="13" t="s">
        <v>30</v>
      </c>
      <c r="AX818" s="13" t="s">
        <v>76</v>
      </c>
      <c r="AY818" s="167" t="s">
        <v>345</v>
      </c>
    </row>
    <row r="819" spans="2:51" s="13" customFormat="1">
      <c r="B819" s="166"/>
      <c r="D819" s="160" t="s">
        <v>353</v>
      </c>
      <c r="E819" s="167" t="s">
        <v>1</v>
      </c>
      <c r="F819" s="168" t="s">
        <v>1224</v>
      </c>
      <c r="H819" s="169">
        <v>0.84</v>
      </c>
      <c r="I819" s="170"/>
      <c r="L819" s="166"/>
      <c r="M819" s="171"/>
      <c r="T819" s="172"/>
      <c r="AT819" s="167" t="s">
        <v>353</v>
      </c>
      <c r="AU819" s="167" t="s">
        <v>98</v>
      </c>
      <c r="AV819" s="13" t="s">
        <v>98</v>
      </c>
      <c r="AW819" s="13" t="s">
        <v>30</v>
      </c>
      <c r="AX819" s="13" t="s">
        <v>76</v>
      </c>
      <c r="AY819" s="167" t="s">
        <v>345</v>
      </c>
    </row>
    <row r="820" spans="2:51" s="12" customFormat="1">
      <c r="B820" s="159"/>
      <c r="D820" s="160" t="s">
        <v>353</v>
      </c>
      <c r="E820" s="161" t="s">
        <v>1</v>
      </c>
      <c r="F820" s="162" t="s">
        <v>1211</v>
      </c>
      <c r="H820" s="161" t="s">
        <v>1</v>
      </c>
      <c r="I820" s="163"/>
      <c r="L820" s="159"/>
      <c r="M820" s="164"/>
      <c r="T820" s="165"/>
      <c r="AT820" s="161" t="s">
        <v>353</v>
      </c>
      <c r="AU820" s="161" t="s">
        <v>98</v>
      </c>
      <c r="AV820" s="12" t="s">
        <v>84</v>
      </c>
      <c r="AW820" s="12" t="s">
        <v>30</v>
      </c>
      <c r="AX820" s="12" t="s">
        <v>76</v>
      </c>
      <c r="AY820" s="161" t="s">
        <v>345</v>
      </c>
    </row>
    <row r="821" spans="2:51" s="13" customFormat="1">
      <c r="B821" s="166"/>
      <c r="D821" s="160" t="s">
        <v>353</v>
      </c>
      <c r="E821" s="167" t="s">
        <v>1</v>
      </c>
      <c r="F821" s="168" t="s">
        <v>1218</v>
      </c>
      <c r="H821" s="169">
        <v>0.308</v>
      </c>
      <c r="I821" s="170"/>
      <c r="L821" s="166"/>
      <c r="M821" s="171"/>
      <c r="T821" s="172"/>
      <c r="AT821" s="167" t="s">
        <v>353</v>
      </c>
      <c r="AU821" s="167" t="s">
        <v>98</v>
      </c>
      <c r="AV821" s="13" t="s">
        <v>98</v>
      </c>
      <c r="AW821" s="13" t="s">
        <v>30</v>
      </c>
      <c r="AX821" s="13" t="s">
        <v>76</v>
      </c>
      <c r="AY821" s="167" t="s">
        <v>345</v>
      </c>
    </row>
    <row r="822" spans="2:51" s="13" customFormat="1">
      <c r="B822" s="166"/>
      <c r="D822" s="160" t="s">
        <v>353</v>
      </c>
      <c r="E822" s="167" t="s">
        <v>1</v>
      </c>
      <c r="F822" s="168" t="s">
        <v>1219</v>
      </c>
      <c r="H822" s="169">
        <v>0.17499999999999999</v>
      </c>
      <c r="I822" s="170"/>
      <c r="L822" s="166"/>
      <c r="M822" s="171"/>
      <c r="T822" s="172"/>
      <c r="AT822" s="167" t="s">
        <v>353</v>
      </c>
      <c r="AU822" s="167" t="s">
        <v>98</v>
      </c>
      <c r="AV822" s="13" t="s">
        <v>98</v>
      </c>
      <c r="AW822" s="13" t="s">
        <v>30</v>
      </c>
      <c r="AX822" s="13" t="s">
        <v>76</v>
      </c>
      <c r="AY822" s="167" t="s">
        <v>345</v>
      </c>
    </row>
    <row r="823" spans="2:51" s="13" customFormat="1">
      <c r="B823" s="166"/>
      <c r="D823" s="160" t="s">
        <v>353</v>
      </c>
      <c r="E823" s="167" t="s">
        <v>1</v>
      </c>
      <c r="F823" s="168" t="s">
        <v>1220</v>
      </c>
      <c r="H823" s="169">
        <v>0.251</v>
      </c>
      <c r="I823" s="170"/>
      <c r="L823" s="166"/>
      <c r="M823" s="171"/>
      <c r="T823" s="172"/>
      <c r="AT823" s="167" t="s">
        <v>353</v>
      </c>
      <c r="AU823" s="167" t="s">
        <v>98</v>
      </c>
      <c r="AV823" s="13" t="s">
        <v>98</v>
      </c>
      <c r="AW823" s="13" t="s">
        <v>30</v>
      </c>
      <c r="AX823" s="13" t="s">
        <v>76</v>
      </c>
      <c r="AY823" s="167" t="s">
        <v>345</v>
      </c>
    </row>
    <row r="824" spans="2:51" s="13" customFormat="1">
      <c r="B824" s="166"/>
      <c r="D824" s="160" t="s">
        <v>353</v>
      </c>
      <c r="E824" s="167" t="s">
        <v>1</v>
      </c>
      <c r="F824" s="168" t="s">
        <v>1221</v>
      </c>
      <c r="H824" s="169">
        <v>0.93400000000000005</v>
      </c>
      <c r="I824" s="170"/>
      <c r="L824" s="166"/>
      <c r="M824" s="171"/>
      <c r="T824" s="172"/>
      <c r="AT824" s="167" t="s">
        <v>353</v>
      </c>
      <c r="AU824" s="167" t="s">
        <v>98</v>
      </c>
      <c r="AV824" s="13" t="s">
        <v>98</v>
      </c>
      <c r="AW824" s="13" t="s">
        <v>30</v>
      </c>
      <c r="AX824" s="13" t="s">
        <v>76</v>
      </c>
      <c r="AY824" s="167" t="s">
        <v>345</v>
      </c>
    </row>
    <row r="825" spans="2:51" s="13" customFormat="1">
      <c r="B825" s="166"/>
      <c r="D825" s="160" t="s">
        <v>353</v>
      </c>
      <c r="E825" s="167" t="s">
        <v>1</v>
      </c>
      <c r="F825" s="168" t="s">
        <v>1222</v>
      </c>
      <c r="H825" s="169">
        <v>0.70099999999999996</v>
      </c>
      <c r="I825" s="170"/>
      <c r="L825" s="166"/>
      <c r="M825" s="171"/>
      <c r="T825" s="172"/>
      <c r="AT825" s="167" t="s">
        <v>353</v>
      </c>
      <c r="AU825" s="167" t="s">
        <v>98</v>
      </c>
      <c r="AV825" s="13" t="s">
        <v>98</v>
      </c>
      <c r="AW825" s="13" t="s">
        <v>30</v>
      </c>
      <c r="AX825" s="13" t="s">
        <v>76</v>
      </c>
      <c r="AY825" s="167" t="s">
        <v>345</v>
      </c>
    </row>
    <row r="826" spans="2:51" s="13" customFormat="1">
      <c r="B826" s="166"/>
      <c r="D826" s="160" t="s">
        <v>353</v>
      </c>
      <c r="E826" s="167" t="s">
        <v>1</v>
      </c>
      <c r="F826" s="168" t="s">
        <v>1218</v>
      </c>
      <c r="H826" s="169">
        <v>0.308</v>
      </c>
      <c r="I826" s="170"/>
      <c r="L826" s="166"/>
      <c r="M826" s="171"/>
      <c r="T826" s="172"/>
      <c r="AT826" s="167" t="s">
        <v>353</v>
      </c>
      <c r="AU826" s="167" t="s">
        <v>98</v>
      </c>
      <c r="AV826" s="13" t="s">
        <v>98</v>
      </c>
      <c r="AW826" s="13" t="s">
        <v>30</v>
      </c>
      <c r="AX826" s="13" t="s">
        <v>76</v>
      </c>
      <c r="AY826" s="167" t="s">
        <v>345</v>
      </c>
    </row>
    <row r="827" spans="2:51" s="13" customFormat="1">
      <c r="B827" s="166"/>
      <c r="D827" s="160" t="s">
        <v>353</v>
      </c>
      <c r="E827" s="167" t="s">
        <v>1</v>
      </c>
      <c r="F827" s="168" t="s">
        <v>1219</v>
      </c>
      <c r="H827" s="169">
        <v>0.17499999999999999</v>
      </c>
      <c r="I827" s="170"/>
      <c r="L827" s="166"/>
      <c r="M827" s="171"/>
      <c r="T827" s="172"/>
      <c r="AT827" s="167" t="s">
        <v>353</v>
      </c>
      <c r="AU827" s="167" t="s">
        <v>98</v>
      </c>
      <c r="AV827" s="13" t="s">
        <v>98</v>
      </c>
      <c r="AW827" s="13" t="s">
        <v>30</v>
      </c>
      <c r="AX827" s="13" t="s">
        <v>76</v>
      </c>
      <c r="AY827" s="167" t="s">
        <v>345</v>
      </c>
    </row>
    <row r="828" spans="2:51" s="13" customFormat="1">
      <c r="B828" s="166"/>
      <c r="D828" s="160" t="s">
        <v>353</v>
      </c>
      <c r="E828" s="167" t="s">
        <v>1</v>
      </c>
      <c r="F828" s="168" t="s">
        <v>1220</v>
      </c>
      <c r="H828" s="169">
        <v>0.251</v>
      </c>
      <c r="I828" s="170"/>
      <c r="L828" s="166"/>
      <c r="M828" s="171"/>
      <c r="T828" s="172"/>
      <c r="AT828" s="167" t="s">
        <v>353</v>
      </c>
      <c r="AU828" s="167" t="s">
        <v>98</v>
      </c>
      <c r="AV828" s="13" t="s">
        <v>98</v>
      </c>
      <c r="AW828" s="13" t="s">
        <v>30</v>
      </c>
      <c r="AX828" s="13" t="s">
        <v>76</v>
      </c>
      <c r="AY828" s="167" t="s">
        <v>345</v>
      </c>
    </row>
    <row r="829" spans="2:51" s="13" customFormat="1">
      <c r="B829" s="166"/>
      <c r="D829" s="160" t="s">
        <v>353</v>
      </c>
      <c r="E829" s="167" t="s">
        <v>1</v>
      </c>
      <c r="F829" s="168" t="s">
        <v>1225</v>
      </c>
      <c r="H829" s="169">
        <v>7.4999999999999997E-2</v>
      </c>
      <c r="I829" s="170"/>
      <c r="L829" s="166"/>
      <c r="M829" s="171"/>
      <c r="T829" s="172"/>
      <c r="AT829" s="167" t="s">
        <v>353</v>
      </c>
      <c r="AU829" s="167" t="s">
        <v>98</v>
      </c>
      <c r="AV829" s="13" t="s">
        <v>98</v>
      </c>
      <c r="AW829" s="13" t="s">
        <v>30</v>
      </c>
      <c r="AX829" s="13" t="s">
        <v>76</v>
      </c>
      <c r="AY829" s="167" t="s">
        <v>345</v>
      </c>
    </row>
    <row r="830" spans="2:51" s="12" customFormat="1">
      <c r="B830" s="159"/>
      <c r="D830" s="160" t="s">
        <v>353</v>
      </c>
      <c r="E830" s="161" t="s">
        <v>1</v>
      </c>
      <c r="F830" s="162" t="s">
        <v>1213</v>
      </c>
      <c r="H830" s="161" t="s">
        <v>1</v>
      </c>
      <c r="I830" s="163"/>
      <c r="L830" s="159"/>
      <c r="M830" s="164"/>
      <c r="T830" s="165"/>
      <c r="AT830" s="161" t="s">
        <v>353</v>
      </c>
      <c r="AU830" s="161" t="s">
        <v>98</v>
      </c>
      <c r="AV830" s="12" t="s">
        <v>84</v>
      </c>
      <c r="AW830" s="12" t="s">
        <v>30</v>
      </c>
      <c r="AX830" s="12" t="s">
        <v>76</v>
      </c>
      <c r="AY830" s="161" t="s">
        <v>345</v>
      </c>
    </row>
    <row r="831" spans="2:51" s="13" customFormat="1">
      <c r="B831" s="166"/>
      <c r="D831" s="160" t="s">
        <v>353</v>
      </c>
      <c r="E831" s="167" t="s">
        <v>1</v>
      </c>
      <c r="F831" s="168" t="s">
        <v>1218</v>
      </c>
      <c r="H831" s="169">
        <v>0.308</v>
      </c>
      <c r="I831" s="170"/>
      <c r="L831" s="166"/>
      <c r="M831" s="171"/>
      <c r="T831" s="172"/>
      <c r="AT831" s="167" t="s">
        <v>353</v>
      </c>
      <c r="AU831" s="167" t="s">
        <v>98</v>
      </c>
      <c r="AV831" s="13" t="s">
        <v>98</v>
      </c>
      <c r="AW831" s="13" t="s">
        <v>30</v>
      </c>
      <c r="AX831" s="13" t="s">
        <v>76</v>
      </c>
      <c r="AY831" s="167" t="s">
        <v>345</v>
      </c>
    </row>
    <row r="832" spans="2:51" s="13" customFormat="1">
      <c r="B832" s="166"/>
      <c r="D832" s="160" t="s">
        <v>353</v>
      </c>
      <c r="E832" s="167" t="s">
        <v>1</v>
      </c>
      <c r="F832" s="168" t="s">
        <v>1219</v>
      </c>
      <c r="H832" s="169">
        <v>0.17499999999999999</v>
      </c>
      <c r="I832" s="170"/>
      <c r="L832" s="166"/>
      <c r="M832" s="171"/>
      <c r="T832" s="172"/>
      <c r="AT832" s="167" t="s">
        <v>353</v>
      </c>
      <c r="AU832" s="167" t="s">
        <v>98</v>
      </c>
      <c r="AV832" s="13" t="s">
        <v>98</v>
      </c>
      <c r="AW832" s="13" t="s">
        <v>30</v>
      </c>
      <c r="AX832" s="13" t="s">
        <v>76</v>
      </c>
      <c r="AY832" s="167" t="s">
        <v>345</v>
      </c>
    </row>
    <row r="833" spans="2:65" s="13" customFormat="1">
      <c r="B833" s="166"/>
      <c r="D833" s="160" t="s">
        <v>353</v>
      </c>
      <c r="E833" s="167" t="s">
        <v>1</v>
      </c>
      <c r="F833" s="168" t="s">
        <v>1220</v>
      </c>
      <c r="H833" s="169">
        <v>0.251</v>
      </c>
      <c r="I833" s="170"/>
      <c r="L833" s="166"/>
      <c r="M833" s="171"/>
      <c r="T833" s="172"/>
      <c r="AT833" s="167" t="s">
        <v>353</v>
      </c>
      <c r="AU833" s="167" t="s">
        <v>98</v>
      </c>
      <c r="AV833" s="13" t="s">
        <v>98</v>
      </c>
      <c r="AW833" s="13" t="s">
        <v>30</v>
      </c>
      <c r="AX833" s="13" t="s">
        <v>76</v>
      </c>
      <c r="AY833" s="167" t="s">
        <v>345</v>
      </c>
    </row>
    <row r="834" spans="2:65" s="13" customFormat="1">
      <c r="B834" s="166"/>
      <c r="D834" s="160" t="s">
        <v>353</v>
      </c>
      <c r="E834" s="167" t="s">
        <v>1</v>
      </c>
      <c r="F834" s="168" t="s">
        <v>1221</v>
      </c>
      <c r="H834" s="169">
        <v>0.93400000000000005</v>
      </c>
      <c r="I834" s="170"/>
      <c r="L834" s="166"/>
      <c r="M834" s="171"/>
      <c r="T834" s="172"/>
      <c r="AT834" s="167" t="s">
        <v>353</v>
      </c>
      <c r="AU834" s="167" t="s">
        <v>98</v>
      </c>
      <c r="AV834" s="13" t="s">
        <v>98</v>
      </c>
      <c r="AW834" s="13" t="s">
        <v>30</v>
      </c>
      <c r="AX834" s="13" t="s">
        <v>76</v>
      </c>
      <c r="AY834" s="167" t="s">
        <v>345</v>
      </c>
    </row>
    <row r="835" spans="2:65" s="13" customFormat="1">
      <c r="B835" s="166"/>
      <c r="D835" s="160" t="s">
        <v>353</v>
      </c>
      <c r="E835" s="167" t="s">
        <v>1</v>
      </c>
      <c r="F835" s="168" t="s">
        <v>1222</v>
      </c>
      <c r="H835" s="169">
        <v>0.70099999999999996</v>
      </c>
      <c r="I835" s="170"/>
      <c r="L835" s="166"/>
      <c r="M835" s="171"/>
      <c r="T835" s="172"/>
      <c r="AT835" s="167" t="s">
        <v>353</v>
      </c>
      <c r="AU835" s="167" t="s">
        <v>98</v>
      </c>
      <c r="AV835" s="13" t="s">
        <v>98</v>
      </c>
      <c r="AW835" s="13" t="s">
        <v>30</v>
      </c>
      <c r="AX835" s="13" t="s">
        <v>76</v>
      </c>
      <c r="AY835" s="167" t="s">
        <v>345</v>
      </c>
    </row>
    <row r="836" spans="2:65" s="13" customFormat="1">
      <c r="B836" s="166"/>
      <c r="D836" s="160" t="s">
        <v>353</v>
      </c>
      <c r="E836" s="167" t="s">
        <v>1</v>
      </c>
      <c r="F836" s="168" t="s">
        <v>1218</v>
      </c>
      <c r="H836" s="169">
        <v>0.308</v>
      </c>
      <c r="I836" s="170"/>
      <c r="L836" s="166"/>
      <c r="M836" s="171"/>
      <c r="T836" s="172"/>
      <c r="AT836" s="167" t="s">
        <v>353</v>
      </c>
      <c r="AU836" s="167" t="s">
        <v>98</v>
      </c>
      <c r="AV836" s="13" t="s">
        <v>98</v>
      </c>
      <c r="AW836" s="13" t="s">
        <v>30</v>
      </c>
      <c r="AX836" s="13" t="s">
        <v>76</v>
      </c>
      <c r="AY836" s="167" t="s">
        <v>345</v>
      </c>
    </row>
    <row r="837" spans="2:65" s="13" customFormat="1">
      <c r="B837" s="166"/>
      <c r="D837" s="160" t="s">
        <v>353</v>
      </c>
      <c r="E837" s="167" t="s">
        <v>1</v>
      </c>
      <c r="F837" s="168" t="s">
        <v>1219</v>
      </c>
      <c r="H837" s="169">
        <v>0.17499999999999999</v>
      </c>
      <c r="I837" s="170"/>
      <c r="L837" s="166"/>
      <c r="M837" s="171"/>
      <c r="T837" s="172"/>
      <c r="AT837" s="167" t="s">
        <v>353</v>
      </c>
      <c r="AU837" s="167" t="s">
        <v>98</v>
      </c>
      <c r="AV837" s="13" t="s">
        <v>98</v>
      </c>
      <c r="AW837" s="13" t="s">
        <v>30</v>
      </c>
      <c r="AX837" s="13" t="s">
        <v>76</v>
      </c>
      <c r="AY837" s="167" t="s">
        <v>345</v>
      </c>
    </row>
    <row r="838" spans="2:65" s="13" customFormat="1">
      <c r="B838" s="166"/>
      <c r="D838" s="160" t="s">
        <v>353</v>
      </c>
      <c r="E838" s="167" t="s">
        <v>1</v>
      </c>
      <c r="F838" s="168" t="s">
        <v>1220</v>
      </c>
      <c r="H838" s="169">
        <v>0.251</v>
      </c>
      <c r="I838" s="170"/>
      <c r="L838" s="166"/>
      <c r="M838" s="171"/>
      <c r="T838" s="172"/>
      <c r="AT838" s="167" t="s">
        <v>353</v>
      </c>
      <c r="AU838" s="167" t="s">
        <v>98</v>
      </c>
      <c r="AV838" s="13" t="s">
        <v>98</v>
      </c>
      <c r="AW838" s="13" t="s">
        <v>30</v>
      </c>
      <c r="AX838" s="13" t="s">
        <v>76</v>
      </c>
      <c r="AY838" s="167" t="s">
        <v>345</v>
      </c>
    </row>
    <row r="839" spans="2:65" s="13" customFormat="1">
      <c r="B839" s="166"/>
      <c r="D839" s="160" t="s">
        <v>353</v>
      </c>
      <c r="E839" s="167" t="s">
        <v>1</v>
      </c>
      <c r="F839" s="168" t="s">
        <v>1225</v>
      </c>
      <c r="H839" s="169">
        <v>7.4999999999999997E-2</v>
      </c>
      <c r="I839" s="170"/>
      <c r="L839" s="166"/>
      <c r="M839" s="171"/>
      <c r="T839" s="172"/>
      <c r="AT839" s="167" t="s">
        <v>353</v>
      </c>
      <c r="AU839" s="167" t="s">
        <v>98</v>
      </c>
      <c r="AV839" s="13" t="s">
        <v>98</v>
      </c>
      <c r="AW839" s="13" t="s">
        <v>30</v>
      </c>
      <c r="AX839" s="13" t="s">
        <v>76</v>
      </c>
      <c r="AY839" s="167" t="s">
        <v>345</v>
      </c>
    </row>
    <row r="840" spans="2:65" s="15" customFormat="1">
      <c r="B840" s="180"/>
      <c r="D840" s="160" t="s">
        <v>353</v>
      </c>
      <c r="E840" s="181" t="s">
        <v>144</v>
      </c>
      <c r="F840" s="182" t="s">
        <v>365</v>
      </c>
      <c r="H840" s="183">
        <v>11.236000000000001</v>
      </c>
      <c r="I840" s="184"/>
      <c r="L840" s="180"/>
      <c r="M840" s="185"/>
      <c r="T840" s="186"/>
      <c r="AT840" s="181" t="s">
        <v>353</v>
      </c>
      <c r="AU840" s="181" t="s">
        <v>98</v>
      </c>
      <c r="AV840" s="15" t="s">
        <v>351</v>
      </c>
      <c r="AW840" s="15" t="s">
        <v>30</v>
      </c>
      <c r="AX840" s="15" t="s">
        <v>84</v>
      </c>
      <c r="AY840" s="181" t="s">
        <v>345</v>
      </c>
    </row>
    <row r="841" spans="2:65" s="1" customFormat="1" ht="24.2" customHeight="1">
      <c r="B841" s="32"/>
      <c r="C841" s="187" t="s">
        <v>1226</v>
      </c>
      <c r="D841" s="187" t="s">
        <v>641</v>
      </c>
      <c r="E841" s="188" t="s">
        <v>1227</v>
      </c>
      <c r="F841" s="189" t="s">
        <v>1228</v>
      </c>
      <c r="G841" s="190" t="s">
        <v>350</v>
      </c>
      <c r="H841" s="191">
        <v>11.461</v>
      </c>
      <c r="I841" s="192"/>
      <c r="J841" s="191">
        <f>ROUND(I841*H841,3)</f>
        <v>0</v>
      </c>
      <c r="K841" s="193"/>
      <c r="L841" s="194"/>
      <c r="M841" s="195" t="s">
        <v>1</v>
      </c>
      <c r="N841" s="196" t="s">
        <v>42</v>
      </c>
      <c r="P841" s="154">
        <f>O841*H841</f>
        <v>0</v>
      </c>
      <c r="Q841" s="154">
        <v>1.5E-3</v>
      </c>
      <c r="R841" s="154">
        <f>Q841*H841</f>
        <v>1.7191500000000002E-2</v>
      </c>
      <c r="S841" s="154">
        <v>0</v>
      </c>
      <c r="T841" s="155">
        <f>S841*H841</f>
        <v>0</v>
      </c>
      <c r="AR841" s="156" t="s">
        <v>407</v>
      </c>
      <c r="AT841" s="156" t="s">
        <v>641</v>
      </c>
      <c r="AU841" s="156" t="s">
        <v>98</v>
      </c>
      <c r="AY841" s="17" t="s">
        <v>345</v>
      </c>
      <c r="BE841" s="157">
        <f>IF(N841="základná",J841,0)</f>
        <v>0</v>
      </c>
      <c r="BF841" s="157">
        <f>IF(N841="znížená",J841,0)</f>
        <v>0</v>
      </c>
      <c r="BG841" s="157">
        <f>IF(N841="zákl. prenesená",J841,0)</f>
        <v>0</v>
      </c>
      <c r="BH841" s="157">
        <f>IF(N841="zníž. prenesená",J841,0)</f>
        <v>0</v>
      </c>
      <c r="BI841" s="157">
        <f>IF(N841="nulová",J841,0)</f>
        <v>0</v>
      </c>
      <c r="BJ841" s="17" t="s">
        <v>98</v>
      </c>
      <c r="BK841" s="158">
        <f>ROUND(I841*H841,3)</f>
        <v>0</v>
      </c>
      <c r="BL841" s="17" t="s">
        <v>351</v>
      </c>
      <c r="BM841" s="156" t="s">
        <v>1229</v>
      </c>
    </row>
    <row r="842" spans="2:65" s="13" customFormat="1">
      <c r="B842" s="166"/>
      <c r="D842" s="160" t="s">
        <v>353</v>
      </c>
      <c r="E842" s="167" t="s">
        <v>1</v>
      </c>
      <c r="F842" s="168" t="s">
        <v>1230</v>
      </c>
      <c r="H842" s="169">
        <v>11.461</v>
      </c>
      <c r="I842" s="170"/>
      <c r="L842" s="166"/>
      <c r="M842" s="171"/>
      <c r="T842" s="172"/>
      <c r="AT842" s="167" t="s">
        <v>353</v>
      </c>
      <c r="AU842" s="167" t="s">
        <v>98</v>
      </c>
      <c r="AV842" s="13" t="s">
        <v>98</v>
      </c>
      <c r="AW842" s="13" t="s">
        <v>30</v>
      </c>
      <c r="AX842" s="13" t="s">
        <v>84</v>
      </c>
      <c r="AY842" s="167" t="s">
        <v>345</v>
      </c>
    </row>
    <row r="843" spans="2:65" s="1" customFormat="1" ht="33" customHeight="1">
      <c r="B843" s="32"/>
      <c r="C843" s="145" t="s">
        <v>1231</v>
      </c>
      <c r="D843" s="145" t="s">
        <v>347</v>
      </c>
      <c r="E843" s="146" t="s">
        <v>1232</v>
      </c>
      <c r="F843" s="147" t="s">
        <v>1233</v>
      </c>
      <c r="G843" s="148" t="s">
        <v>350</v>
      </c>
      <c r="H843" s="149">
        <v>106.65</v>
      </c>
      <c r="I843" s="150"/>
      <c r="J843" s="149">
        <f>ROUND(I843*H843,3)</f>
        <v>0</v>
      </c>
      <c r="K843" s="151"/>
      <c r="L843" s="32"/>
      <c r="M843" s="152" t="s">
        <v>1</v>
      </c>
      <c r="N843" s="153" t="s">
        <v>42</v>
      </c>
      <c r="P843" s="154">
        <f>O843*H843</f>
        <v>0</v>
      </c>
      <c r="Q843" s="154">
        <v>2.1000000000000001E-2</v>
      </c>
      <c r="R843" s="154">
        <f>Q843*H843</f>
        <v>2.2396500000000001</v>
      </c>
      <c r="S843" s="154">
        <v>0</v>
      </c>
      <c r="T843" s="155">
        <f>S843*H843</f>
        <v>0</v>
      </c>
      <c r="AR843" s="156" t="s">
        <v>351</v>
      </c>
      <c r="AT843" s="156" t="s">
        <v>347</v>
      </c>
      <c r="AU843" s="156" t="s">
        <v>98</v>
      </c>
      <c r="AY843" s="17" t="s">
        <v>345</v>
      </c>
      <c r="BE843" s="157">
        <f>IF(N843="základná",J843,0)</f>
        <v>0</v>
      </c>
      <c r="BF843" s="157">
        <f>IF(N843="znížená",J843,0)</f>
        <v>0</v>
      </c>
      <c r="BG843" s="157">
        <f>IF(N843="zákl. prenesená",J843,0)</f>
        <v>0</v>
      </c>
      <c r="BH843" s="157">
        <f>IF(N843="zníž. prenesená",J843,0)</f>
        <v>0</v>
      </c>
      <c r="BI843" s="157">
        <f>IF(N843="nulová",J843,0)</f>
        <v>0</v>
      </c>
      <c r="BJ843" s="17" t="s">
        <v>98</v>
      </c>
      <c r="BK843" s="158">
        <f>ROUND(I843*H843,3)</f>
        <v>0</v>
      </c>
      <c r="BL843" s="17" t="s">
        <v>351</v>
      </c>
      <c r="BM843" s="156" t="s">
        <v>1234</v>
      </c>
    </row>
    <row r="844" spans="2:65" s="13" customFormat="1">
      <c r="B844" s="166"/>
      <c r="D844" s="160" t="s">
        <v>353</v>
      </c>
      <c r="E844" s="167" t="s">
        <v>1</v>
      </c>
      <c r="F844" s="168" t="s">
        <v>236</v>
      </c>
      <c r="H844" s="169">
        <v>62.4</v>
      </c>
      <c r="I844" s="170"/>
      <c r="L844" s="166"/>
      <c r="M844" s="171"/>
      <c r="T844" s="172"/>
      <c r="AT844" s="167" t="s">
        <v>353</v>
      </c>
      <c r="AU844" s="167" t="s">
        <v>98</v>
      </c>
      <c r="AV844" s="13" t="s">
        <v>98</v>
      </c>
      <c r="AW844" s="13" t="s">
        <v>30</v>
      </c>
      <c r="AX844" s="13" t="s">
        <v>76</v>
      </c>
      <c r="AY844" s="167" t="s">
        <v>345</v>
      </c>
    </row>
    <row r="845" spans="2:65" s="13" customFormat="1">
      <c r="B845" s="166"/>
      <c r="D845" s="160" t="s">
        <v>353</v>
      </c>
      <c r="E845" s="167" t="s">
        <v>1</v>
      </c>
      <c r="F845" s="168" t="s">
        <v>238</v>
      </c>
      <c r="H845" s="169">
        <v>20.8</v>
      </c>
      <c r="I845" s="170"/>
      <c r="L845" s="166"/>
      <c r="M845" s="171"/>
      <c r="T845" s="172"/>
      <c r="AT845" s="167" t="s">
        <v>353</v>
      </c>
      <c r="AU845" s="167" t="s">
        <v>98</v>
      </c>
      <c r="AV845" s="13" t="s">
        <v>98</v>
      </c>
      <c r="AW845" s="13" t="s">
        <v>30</v>
      </c>
      <c r="AX845" s="13" t="s">
        <v>76</v>
      </c>
      <c r="AY845" s="167" t="s">
        <v>345</v>
      </c>
    </row>
    <row r="846" spans="2:65" s="13" customFormat="1">
      <c r="B846" s="166"/>
      <c r="D846" s="160" t="s">
        <v>353</v>
      </c>
      <c r="E846" s="167" t="s">
        <v>1</v>
      </c>
      <c r="F846" s="168" t="s">
        <v>246</v>
      </c>
      <c r="H846" s="169">
        <v>23.45</v>
      </c>
      <c r="I846" s="170"/>
      <c r="L846" s="166"/>
      <c r="M846" s="171"/>
      <c r="T846" s="172"/>
      <c r="AT846" s="167" t="s">
        <v>353</v>
      </c>
      <c r="AU846" s="167" t="s">
        <v>98</v>
      </c>
      <c r="AV846" s="13" t="s">
        <v>98</v>
      </c>
      <c r="AW846" s="13" t="s">
        <v>30</v>
      </c>
      <c r="AX846" s="13" t="s">
        <v>76</v>
      </c>
      <c r="AY846" s="167" t="s">
        <v>345</v>
      </c>
    </row>
    <row r="847" spans="2:65" s="15" customFormat="1">
      <c r="B847" s="180"/>
      <c r="D847" s="160" t="s">
        <v>353</v>
      </c>
      <c r="E847" s="181" t="s">
        <v>1</v>
      </c>
      <c r="F847" s="182" t="s">
        <v>365</v>
      </c>
      <c r="H847" s="183">
        <v>106.65</v>
      </c>
      <c r="I847" s="184"/>
      <c r="L847" s="180"/>
      <c r="M847" s="185"/>
      <c r="T847" s="186"/>
      <c r="AT847" s="181" t="s">
        <v>353</v>
      </c>
      <c r="AU847" s="181" t="s">
        <v>98</v>
      </c>
      <c r="AV847" s="15" t="s">
        <v>351</v>
      </c>
      <c r="AW847" s="15" t="s">
        <v>30</v>
      </c>
      <c r="AX847" s="15" t="s">
        <v>84</v>
      </c>
      <c r="AY847" s="181" t="s">
        <v>345</v>
      </c>
    </row>
    <row r="848" spans="2:65" s="1" customFormat="1" ht="33" customHeight="1">
      <c r="B848" s="32"/>
      <c r="C848" s="145" t="s">
        <v>1235</v>
      </c>
      <c r="D848" s="145" t="s">
        <v>347</v>
      </c>
      <c r="E848" s="146" t="s">
        <v>1236</v>
      </c>
      <c r="F848" s="147" t="s">
        <v>1237</v>
      </c>
      <c r="G848" s="148" t="s">
        <v>350</v>
      </c>
      <c r="H848" s="149">
        <v>10.057</v>
      </c>
      <c r="I848" s="150"/>
      <c r="J848" s="149">
        <f>ROUND(I848*H848,3)</f>
        <v>0</v>
      </c>
      <c r="K848" s="151"/>
      <c r="L848" s="32"/>
      <c r="M848" s="152" t="s">
        <v>1</v>
      </c>
      <c r="N848" s="153" t="s">
        <v>42</v>
      </c>
      <c r="P848" s="154">
        <f>O848*H848</f>
        <v>0</v>
      </c>
      <c r="Q848" s="154">
        <v>2.1000000000000001E-2</v>
      </c>
      <c r="R848" s="154">
        <f>Q848*H848</f>
        <v>0.21119700000000002</v>
      </c>
      <c r="S848" s="154">
        <v>0</v>
      </c>
      <c r="T848" s="155">
        <f>S848*H848</f>
        <v>0</v>
      </c>
      <c r="AR848" s="156" t="s">
        <v>351</v>
      </c>
      <c r="AT848" s="156" t="s">
        <v>347</v>
      </c>
      <c r="AU848" s="156" t="s">
        <v>98</v>
      </c>
      <c r="AY848" s="17" t="s">
        <v>345</v>
      </c>
      <c r="BE848" s="157">
        <f>IF(N848="základná",J848,0)</f>
        <v>0</v>
      </c>
      <c r="BF848" s="157">
        <f>IF(N848="znížená",J848,0)</f>
        <v>0</v>
      </c>
      <c r="BG848" s="157">
        <f>IF(N848="zákl. prenesená",J848,0)</f>
        <v>0</v>
      </c>
      <c r="BH848" s="157">
        <f>IF(N848="zníž. prenesená",J848,0)</f>
        <v>0</v>
      </c>
      <c r="BI848" s="157">
        <f>IF(N848="nulová",J848,0)</f>
        <v>0</v>
      </c>
      <c r="BJ848" s="17" t="s">
        <v>98</v>
      </c>
      <c r="BK848" s="158">
        <f>ROUND(I848*H848,3)</f>
        <v>0</v>
      </c>
      <c r="BL848" s="17" t="s">
        <v>351</v>
      </c>
      <c r="BM848" s="156" t="s">
        <v>1238</v>
      </c>
    </row>
    <row r="849" spans="2:65" s="13" customFormat="1">
      <c r="B849" s="166"/>
      <c r="D849" s="160" t="s">
        <v>353</v>
      </c>
      <c r="E849" s="167" t="s">
        <v>1</v>
      </c>
      <c r="F849" s="168" t="s">
        <v>240</v>
      </c>
      <c r="H849" s="169">
        <v>10.057</v>
      </c>
      <c r="I849" s="170"/>
      <c r="L849" s="166"/>
      <c r="M849" s="171"/>
      <c r="T849" s="172"/>
      <c r="AT849" s="167" t="s">
        <v>353</v>
      </c>
      <c r="AU849" s="167" t="s">
        <v>98</v>
      </c>
      <c r="AV849" s="13" t="s">
        <v>98</v>
      </c>
      <c r="AW849" s="13" t="s">
        <v>30</v>
      </c>
      <c r="AX849" s="13" t="s">
        <v>76</v>
      </c>
      <c r="AY849" s="167" t="s">
        <v>345</v>
      </c>
    </row>
    <row r="850" spans="2:65" s="15" customFormat="1">
      <c r="B850" s="180"/>
      <c r="D850" s="160" t="s">
        <v>353</v>
      </c>
      <c r="E850" s="181" t="s">
        <v>1</v>
      </c>
      <c r="F850" s="182" t="s">
        <v>365</v>
      </c>
      <c r="H850" s="183">
        <v>10.057</v>
      </c>
      <c r="I850" s="184"/>
      <c r="L850" s="180"/>
      <c r="M850" s="185"/>
      <c r="T850" s="186"/>
      <c r="AT850" s="181" t="s">
        <v>353</v>
      </c>
      <c r="AU850" s="181" t="s">
        <v>98</v>
      </c>
      <c r="AV850" s="15" t="s">
        <v>351</v>
      </c>
      <c r="AW850" s="15" t="s">
        <v>30</v>
      </c>
      <c r="AX850" s="15" t="s">
        <v>84</v>
      </c>
      <c r="AY850" s="181" t="s">
        <v>345</v>
      </c>
    </row>
    <row r="851" spans="2:65" s="1" customFormat="1" ht="24.2" customHeight="1">
      <c r="B851" s="32"/>
      <c r="C851" s="145" t="s">
        <v>1239</v>
      </c>
      <c r="D851" s="145" t="s">
        <v>347</v>
      </c>
      <c r="E851" s="146" t="s">
        <v>1240</v>
      </c>
      <c r="F851" s="147" t="s">
        <v>1241</v>
      </c>
      <c r="G851" s="148" t="s">
        <v>350</v>
      </c>
      <c r="H851" s="149">
        <v>11.88</v>
      </c>
      <c r="I851" s="150"/>
      <c r="J851" s="149">
        <f>ROUND(I851*H851,3)</f>
        <v>0</v>
      </c>
      <c r="K851" s="151"/>
      <c r="L851" s="32"/>
      <c r="M851" s="152" t="s">
        <v>1</v>
      </c>
      <c r="N851" s="153" t="s">
        <v>42</v>
      </c>
      <c r="P851" s="154">
        <f>O851*H851</f>
        <v>0</v>
      </c>
      <c r="Q851" s="154">
        <v>2.1000000000000001E-2</v>
      </c>
      <c r="R851" s="154">
        <f>Q851*H851</f>
        <v>0.24948000000000004</v>
      </c>
      <c r="S851" s="154">
        <v>0</v>
      </c>
      <c r="T851" s="155">
        <f>S851*H851</f>
        <v>0</v>
      </c>
      <c r="AR851" s="156" t="s">
        <v>351</v>
      </c>
      <c r="AT851" s="156" t="s">
        <v>347</v>
      </c>
      <c r="AU851" s="156" t="s">
        <v>98</v>
      </c>
      <c r="AY851" s="17" t="s">
        <v>345</v>
      </c>
      <c r="BE851" s="157">
        <f>IF(N851="základná",J851,0)</f>
        <v>0</v>
      </c>
      <c r="BF851" s="157">
        <f>IF(N851="znížená",J851,0)</f>
        <v>0</v>
      </c>
      <c r="BG851" s="157">
        <f>IF(N851="zákl. prenesená",J851,0)</f>
        <v>0</v>
      </c>
      <c r="BH851" s="157">
        <f>IF(N851="zníž. prenesená",J851,0)</f>
        <v>0</v>
      </c>
      <c r="BI851" s="157">
        <f>IF(N851="nulová",J851,0)</f>
        <v>0</v>
      </c>
      <c r="BJ851" s="17" t="s">
        <v>98</v>
      </c>
      <c r="BK851" s="158">
        <f>ROUND(I851*H851,3)</f>
        <v>0</v>
      </c>
      <c r="BL851" s="17" t="s">
        <v>351</v>
      </c>
      <c r="BM851" s="156" t="s">
        <v>1242</v>
      </c>
    </row>
    <row r="852" spans="2:65" s="13" customFormat="1">
      <c r="B852" s="166"/>
      <c r="D852" s="160" t="s">
        <v>353</v>
      </c>
      <c r="E852" s="167" t="s">
        <v>1</v>
      </c>
      <c r="F852" s="168" t="s">
        <v>184</v>
      </c>
      <c r="H852" s="169">
        <v>11.88</v>
      </c>
      <c r="I852" s="170"/>
      <c r="L852" s="166"/>
      <c r="M852" s="171"/>
      <c r="T852" s="172"/>
      <c r="AT852" s="167" t="s">
        <v>353</v>
      </c>
      <c r="AU852" s="167" t="s">
        <v>98</v>
      </c>
      <c r="AV852" s="13" t="s">
        <v>98</v>
      </c>
      <c r="AW852" s="13" t="s">
        <v>30</v>
      </c>
      <c r="AX852" s="13" t="s">
        <v>84</v>
      </c>
      <c r="AY852" s="167" t="s">
        <v>345</v>
      </c>
    </row>
    <row r="853" spans="2:65" s="1" customFormat="1" ht="62.65" customHeight="1">
      <c r="B853" s="32"/>
      <c r="C853" s="145" t="s">
        <v>1243</v>
      </c>
      <c r="D853" s="145" t="s">
        <v>347</v>
      </c>
      <c r="E853" s="146" t="s">
        <v>1244</v>
      </c>
      <c r="F853" s="147" t="s">
        <v>1245</v>
      </c>
      <c r="G853" s="148" t="s">
        <v>350</v>
      </c>
      <c r="H853" s="149">
        <v>63.4</v>
      </c>
      <c r="I853" s="150"/>
      <c r="J853" s="149">
        <f>ROUND(I853*H853,3)</f>
        <v>0</v>
      </c>
      <c r="K853" s="151"/>
      <c r="L853" s="32"/>
      <c r="M853" s="152" t="s">
        <v>1</v>
      </c>
      <c r="N853" s="153" t="s">
        <v>42</v>
      </c>
      <c r="P853" s="154">
        <f>O853*H853</f>
        <v>0</v>
      </c>
      <c r="Q853" s="154">
        <v>8.4000000000000005E-2</v>
      </c>
      <c r="R853" s="154">
        <f>Q853*H853</f>
        <v>5.3256000000000006</v>
      </c>
      <c r="S853" s="154">
        <v>0</v>
      </c>
      <c r="T853" s="155">
        <f>S853*H853</f>
        <v>0</v>
      </c>
      <c r="AR853" s="156" t="s">
        <v>351</v>
      </c>
      <c r="AT853" s="156" t="s">
        <v>347</v>
      </c>
      <c r="AU853" s="156" t="s">
        <v>98</v>
      </c>
      <c r="AY853" s="17" t="s">
        <v>345</v>
      </c>
      <c r="BE853" s="157">
        <f>IF(N853="základná",J853,0)</f>
        <v>0</v>
      </c>
      <c r="BF853" s="157">
        <f>IF(N853="znížená",J853,0)</f>
        <v>0</v>
      </c>
      <c r="BG853" s="157">
        <f>IF(N853="zákl. prenesená",J853,0)</f>
        <v>0</v>
      </c>
      <c r="BH853" s="157">
        <f>IF(N853="zníž. prenesená",J853,0)</f>
        <v>0</v>
      </c>
      <c r="BI853" s="157">
        <f>IF(N853="nulová",J853,0)</f>
        <v>0</v>
      </c>
      <c r="BJ853" s="17" t="s">
        <v>98</v>
      </c>
      <c r="BK853" s="158">
        <f>ROUND(I853*H853,3)</f>
        <v>0</v>
      </c>
      <c r="BL853" s="17" t="s">
        <v>351</v>
      </c>
      <c r="BM853" s="156" t="s">
        <v>1246</v>
      </c>
    </row>
    <row r="854" spans="2:65" s="13" customFormat="1">
      <c r="B854" s="166"/>
      <c r="D854" s="160" t="s">
        <v>353</v>
      </c>
      <c r="E854" s="167" t="s">
        <v>1</v>
      </c>
      <c r="F854" s="168" t="s">
        <v>258</v>
      </c>
      <c r="H854" s="169">
        <v>63.4</v>
      </c>
      <c r="I854" s="170"/>
      <c r="L854" s="166"/>
      <c r="M854" s="171"/>
      <c r="T854" s="172"/>
      <c r="AT854" s="167" t="s">
        <v>353</v>
      </c>
      <c r="AU854" s="167" t="s">
        <v>98</v>
      </c>
      <c r="AV854" s="13" t="s">
        <v>98</v>
      </c>
      <c r="AW854" s="13" t="s">
        <v>30</v>
      </c>
      <c r="AX854" s="13" t="s">
        <v>84</v>
      </c>
      <c r="AY854" s="167" t="s">
        <v>345</v>
      </c>
    </row>
    <row r="855" spans="2:65" s="1" customFormat="1" ht="24.2" customHeight="1">
      <c r="B855" s="32"/>
      <c r="C855" s="145" t="s">
        <v>1247</v>
      </c>
      <c r="D855" s="145" t="s">
        <v>347</v>
      </c>
      <c r="E855" s="146" t="s">
        <v>1248</v>
      </c>
      <c r="F855" s="147" t="s">
        <v>1249</v>
      </c>
      <c r="G855" s="148" t="s">
        <v>350</v>
      </c>
      <c r="H855" s="149">
        <v>3.2</v>
      </c>
      <c r="I855" s="150"/>
      <c r="J855" s="149">
        <f>ROUND(I855*H855,3)</f>
        <v>0</v>
      </c>
      <c r="K855" s="151"/>
      <c r="L855" s="32"/>
      <c r="M855" s="152" t="s">
        <v>1</v>
      </c>
      <c r="N855" s="153" t="s">
        <v>42</v>
      </c>
      <c r="P855" s="154">
        <f>O855*H855</f>
        <v>0</v>
      </c>
      <c r="Q855" s="154">
        <v>3.9140000000000001E-2</v>
      </c>
      <c r="R855" s="154">
        <f>Q855*H855</f>
        <v>0.125248</v>
      </c>
      <c r="S855" s="154">
        <v>0</v>
      </c>
      <c r="T855" s="155">
        <f>S855*H855</f>
        <v>0</v>
      </c>
      <c r="AR855" s="156" t="s">
        <v>351</v>
      </c>
      <c r="AT855" s="156" t="s">
        <v>347</v>
      </c>
      <c r="AU855" s="156" t="s">
        <v>98</v>
      </c>
      <c r="AY855" s="17" t="s">
        <v>345</v>
      </c>
      <c r="BE855" s="157">
        <f>IF(N855="základná",J855,0)</f>
        <v>0</v>
      </c>
      <c r="BF855" s="157">
        <f>IF(N855="znížená",J855,0)</f>
        <v>0</v>
      </c>
      <c r="BG855" s="157">
        <f>IF(N855="zákl. prenesená",J855,0)</f>
        <v>0</v>
      </c>
      <c r="BH855" s="157">
        <f>IF(N855="zníž. prenesená",J855,0)</f>
        <v>0</v>
      </c>
      <c r="BI855" s="157">
        <f>IF(N855="nulová",J855,0)</f>
        <v>0</v>
      </c>
      <c r="BJ855" s="17" t="s">
        <v>98</v>
      </c>
      <c r="BK855" s="158">
        <f>ROUND(I855*H855,3)</f>
        <v>0</v>
      </c>
      <c r="BL855" s="17" t="s">
        <v>351</v>
      </c>
      <c r="BM855" s="156" t="s">
        <v>1250</v>
      </c>
    </row>
    <row r="856" spans="2:65" s="13" customFormat="1">
      <c r="B856" s="166"/>
      <c r="D856" s="160" t="s">
        <v>353</v>
      </c>
      <c r="E856" s="167" t="s">
        <v>1</v>
      </c>
      <c r="F856" s="168" t="s">
        <v>260</v>
      </c>
      <c r="H856" s="169">
        <v>3.2</v>
      </c>
      <c r="I856" s="170"/>
      <c r="L856" s="166"/>
      <c r="M856" s="171"/>
      <c r="T856" s="172"/>
      <c r="AT856" s="167" t="s">
        <v>353</v>
      </c>
      <c r="AU856" s="167" t="s">
        <v>98</v>
      </c>
      <c r="AV856" s="13" t="s">
        <v>98</v>
      </c>
      <c r="AW856" s="13" t="s">
        <v>30</v>
      </c>
      <c r="AX856" s="13" t="s">
        <v>84</v>
      </c>
      <c r="AY856" s="167" t="s">
        <v>345</v>
      </c>
    </row>
    <row r="857" spans="2:65" s="1" customFormat="1" ht="24.2" customHeight="1">
      <c r="B857" s="32"/>
      <c r="C857" s="145" t="s">
        <v>1251</v>
      </c>
      <c r="D857" s="145" t="s">
        <v>347</v>
      </c>
      <c r="E857" s="146" t="s">
        <v>1252</v>
      </c>
      <c r="F857" s="147" t="s">
        <v>1253</v>
      </c>
      <c r="G857" s="148" t="s">
        <v>350</v>
      </c>
      <c r="H857" s="149">
        <v>20.8</v>
      </c>
      <c r="I857" s="150"/>
      <c r="J857" s="149">
        <f>ROUND(I857*H857,3)</f>
        <v>0</v>
      </c>
      <c r="K857" s="151"/>
      <c r="L857" s="32"/>
      <c r="M857" s="152" t="s">
        <v>1</v>
      </c>
      <c r="N857" s="153" t="s">
        <v>42</v>
      </c>
      <c r="P857" s="154">
        <f>O857*H857</f>
        <v>0</v>
      </c>
      <c r="Q857" s="154">
        <v>5.8709999999999998E-2</v>
      </c>
      <c r="R857" s="154">
        <f>Q857*H857</f>
        <v>1.221168</v>
      </c>
      <c r="S857" s="154">
        <v>0</v>
      </c>
      <c r="T857" s="155">
        <f>S857*H857</f>
        <v>0</v>
      </c>
      <c r="AR857" s="156" t="s">
        <v>351</v>
      </c>
      <c r="AT857" s="156" t="s">
        <v>347</v>
      </c>
      <c r="AU857" s="156" t="s">
        <v>98</v>
      </c>
      <c r="AY857" s="17" t="s">
        <v>345</v>
      </c>
      <c r="BE857" s="157">
        <f>IF(N857="základná",J857,0)</f>
        <v>0</v>
      </c>
      <c r="BF857" s="157">
        <f>IF(N857="znížená",J857,0)</f>
        <v>0</v>
      </c>
      <c r="BG857" s="157">
        <f>IF(N857="zákl. prenesená",J857,0)</f>
        <v>0</v>
      </c>
      <c r="BH857" s="157">
        <f>IF(N857="zníž. prenesená",J857,0)</f>
        <v>0</v>
      </c>
      <c r="BI857" s="157">
        <f>IF(N857="nulová",J857,0)</f>
        <v>0</v>
      </c>
      <c r="BJ857" s="17" t="s">
        <v>98</v>
      </c>
      <c r="BK857" s="158">
        <f>ROUND(I857*H857,3)</f>
        <v>0</v>
      </c>
      <c r="BL857" s="17" t="s">
        <v>351</v>
      </c>
      <c r="BM857" s="156" t="s">
        <v>1254</v>
      </c>
    </row>
    <row r="858" spans="2:65" s="13" customFormat="1">
      <c r="B858" s="166"/>
      <c r="D858" s="160" t="s">
        <v>353</v>
      </c>
      <c r="E858" s="167" t="s">
        <v>1</v>
      </c>
      <c r="F858" s="168" t="s">
        <v>238</v>
      </c>
      <c r="H858" s="169">
        <v>20.8</v>
      </c>
      <c r="I858" s="170"/>
      <c r="L858" s="166"/>
      <c r="M858" s="171"/>
      <c r="T858" s="172"/>
      <c r="AT858" s="167" t="s">
        <v>353</v>
      </c>
      <c r="AU858" s="167" t="s">
        <v>98</v>
      </c>
      <c r="AV858" s="13" t="s">
        <v>98</v>
      </c>
      <c r="AW858" s="13" t="s">
        <v>30</v>
      </c>
      <c r="AX858" s="13" t="s">
        <v>84</v>
      </c>
      <c r="AY858" s="167" t="s">
        <v>345</v>
      </c>
    </row>
    <row r="859" spans="2:65" s="1" customFormat="1" ht="24.2" customHeight="1">
      <c r="B859" s="32"/>
      <c r="C859" s="145" t="s">
        <v>1255</v>
      </c>
      <c r="D859" s="145" t="s">
        <v>347</v>
      </c>
      <c r="E859" s="146" t="s">
        <v>1256</v>
      </c>
      <c r="F859" s="147" t="s">
        <v>1257</v>
      </c>
      <c r="G859" s="148" t="s">
        <v>350</v>
      </c>
      <c r="H859" s="149">
        <v>93.5</v>
      </c>
      <c r="I859" s="150"/>
      <c r="J859" s="149">
        <f>ROUND(I859*H859,3)</f>
        <v>0</v>
      </c>
      <c r="K859" s="151"/>
      <c r="L859" s="32"/>
      <c r="M859" s="152" t="s">
        <v>1</v>
      </c>
      <c r="N859" s="153" t="s">
        <v>42</v>
      </c>
      <c r="P859" s="154">
        <f>O859*H859</f>
        <v>0</v>
      </c>
      <c r="Q859" s="154">
        <v>7.8280000000000002E-2</v>
      </c>
      <c r="R859" s="154">
        <f>Q859*H859</f>
        <v>7.3191800000000002</v>
      </c>
      <c r="S859" s="154">
        <v>0</v>
      </c>
      <c r="T859" s="155">
        <f>S859*H859</f>
        <v>0</v>
      </c>
      <c r="AR859" s="156" t="s">
        <v>351</v>
      </c>
      <c r="AT859" s="156" t="s">
        <v>347</v>
      </c>
      <c r="AU859" s="156" t="s">
        <v>98</v>
      </c>
      <c r="AY859" s="17" t="s">
        <v>345</v>
      </c>
      <c r="BE859" s="157">
        <f>IF(N859="základná",J859,0)</f>
        <v>0</v>
      </c>
      <c r="BF859" s="157">
        <f>IF(N859="znížená",J859,0)</f>
        <v>0</v>
      </c>
      <c r="BG859" s="157">
        <f>IF(N859="zákl. prenesená",J859,0)</f>
        <v>0</v>
      </c>
      <c r="BH859" s="157">
        <f>IF(N859="zníž. prenesená",J859,0)</f>
        <v>0</v>
      </c>
      <c r="BI859" s="157">
        <f>IF(N859="nulová",J859,0)</f>
        <v>0</v>
      </c>
      <c r="BJ859" s="17" t="s">
        <v>98</v>
      </c>
      <c r="BK859" s="158">
        <f>ROUND(I859*H859,3)</f>
        <v>0</v>
      </c>
      <c r="BL859" s="17" t="s">
        <v>351</v>
      </c>
      <c r="BM859" s="156" t="s">
        <v>1258</v>
      </c>
    </row>
    <row r="860" spans="2:65" s="13" customFormat="1">
      <c r="B860" s="166"/>
      <c r="D860" s="160" t="s">
        <v>353</v>
      </c>
      <c r="E860" s="167" t="s">
        <v>1</v>
      </c>
      <c r="F860" s="168" t="s">
        <v>1259</v>
      </c>
      <c r="H860" s="169">
        <v>93.5</v>
      </c>
      <c r="I860" s="170"/>
      <c r="L860" s="166"/>
      <c r="M860" s="171"/>
      <c r="T860" s="172"/>
      <c r="AT860" s="167" t="s">
        <v>353</v>
      </c>
      <c r="AU860" s="167" t="s">
        <v>98</v>
      </c>
      <c r="AV860" s="13" t="s">
        <v>98</v>
      </c>
      <c r="AW860" s="13" t="s">
        <v>30</v>
      </c>
      <c r="AX860" s="13" t="s">
        <v>84</v>
      </c>
      <c r="AY860" s="167" t="s">
        <v>345</v>
      </c>
    </row>
    <row r="861" spans="2:65" s="1" customFormat="1" ht="24.2" customHeight="1">
      <c r="B861" s="32"/>
      <c r="C861" s="145" t="s">
        <v>1260</v>
      </c>
      <c r="D861" s="145" t="s">
        <v>347</v>
      </c>
      <c r="E861" s="146" t="s">
        <v>1261</v>
      </c>
      <c r="F861" s="147" t="s">
        <v>1262</v>
      </c>
      <c r="G861" s="148" t="s">
        <v>350</v>
      </c>
      <c r="H861" s="149">
        <v>7.2</v>
      </c>
      <c r="I861" s="150"/>
      <c r="J861" s="149">
        <f>ROUND(I861*H861,3)</f>
        <v>0</v>
      </c>
      <c r="K861" s="151"/>
      <c r="L861" s="32"/>
      <c r="M861" s="152" t="s">
        <v>1</v>
      </c>
      <c r="N861" s="153" t="s">
        <v>42</v>
      </c>
      <c r="P861" s="154">
        <f>O861*H861</f>
        <v>0</v>
      </c>
      <c r="Q861" s="154">
        <v>9.7850000000000006E-2</v>
      </c>
      <c r="R861" s="154">
        <f>Q861*H861</f>
        <v>0.70452000000000004</v>
      </c>
      <c r="S861" s="154">
        <v>0</v>
      </c>
      <c r="T861" s="155">
        <f>S861*H861</f>
        <v>0</v>
      </c>
      <c r="AR861" s="156" t="s">
        <v>351</v>
      </c>
      <c r="AT861" s="156" t="s">
        <v>347</v>
      </c>
      <c r="AU861" s="156" t="s">
        <v>98</v>
      </c>
      <c r="AY861" s="17" t="s">
        <v>345</v>
      </c>
      <c r="BE861" s="157">
        <f>IF(N861="základná",J861,0)</f>
        <v>0</v>
      </c>
      <c r="BF861" s="157">
        <f>IF(N861="znížená",J861,0)</f>
        <v>0</v>
      </c>
      <c r="BG861" s="157">
        <f>IF(N861="zákl. prenesená",J861,0)</f>
        <v>0</v>
      </c>
      <c r="BH861" s="157">
        <f>IF(N861="zníž. prenesená",J861,0)</f>
        <v>0</v>
      </c>
      <c r="BI861" s="157">
        <f>IF(N861="nulová",J861,0)</f>
        <v>0</v>
      </c>
      <c r="BJ861" s="17" t="s">
        <v>98</v>
      </c>
      <c r="BK861" s="158">
        <f>ROUND(I861*H861,3)</f>
        <v>0</v>
      </c>
      <c r="BL861" s="17" t="s">
        <v>351</v>
      </c>
      <c r="BM861" s="156" t="s">
        <v>1263</v>
      </c>
    </row>
    <row r="862" spans="2:65" s="13" customFormat="1">
      <c r="B862" s="166"/>
      <c r="D862" s="160" t="s">
        <v>353</v>
      </c>
      <c r="E862" s="167" t="s">
        <v>1</v>
      </c>
      <c r="F862" s="168" t="s">
        <v>254</v>
      </c>
      <c r="H862" s="169">
        <v>7.2</v>
      </c>
      <c r="I862" s="170"/>
      <c r="L862" s="166"/>
      <c r="M862" s="171"/>
      <c r="T862" s="172"/>
      <c r="AT862" s="167" t="s">
        <v>353</v>
      </c>
      <c r="AU862" s="167" t="s">
        <v>98</v>
      </c>
      <c r="AV862" s="13" t="s">
        <v>98</v>
      </c>
      <c r="AW862" s="13" t="s">
        <v>30</v>
      </c>
      <c r="AX862" s="13" t="s">
        <v>84</v>
      </c>
      <c r="AY862" s="167" t="s">
        <v>345</v>
      </c>
    </row>
    <row r="863" spans="2:65" s="1" customFormat="1" ht="24.2" customHeight="1">
      <c r="B863" s="32"/>
      <c r="C863" s="145" t="s">
        <v>1264</v>
      </c>
      <c r="D863" s="145" t="s">
        <v>347</v>
      </c>
      <c r="E863" s="146" t="s">
        <v>1265</v>
      </c>
      <c r="F863" s="147" t="s">
        <v>1266</v>
      </c>
      <c r="G863" s="148" t="s">
        <v>350</v>
      </c>
      <c r="H863" s="149">
        <v>34.5</v>
      </c>
      <c r="I863" s="150"/>
      <c r="J863" s="149">
        <f>ROUND(I863*H863,3)</f>
        <v>0</v>
      </c>
      <c r="K863" s="151"/>
      <c r="L863" s="32"/>
      <c r="M863" s="152" t="s">
        <v>1</v>
      </c>
      <c r="N863" s="153" t="s">
        <v>42</v>
      </c>
      <c r="P863" s="154">
        <f>O863*H863</f>
        <v>0</v>
      </c>
      <c r="Q863" s="154">
        <v>0.12720999999999999</v>
      </c>
      <c r="R863" s="154">
        <f>Q863*H863</f>
        <v>4.3887449999999992</v>
      </c>
      <c r="S863" s="154">
        <v>0</v>
      </c>
      <c r="T863" s="155">
        <f>S863*H863</f>
        <v>0</v>
      </c>
      <c r="AR863" s="156" t="s">
        <v>351</v>
      </c>
      <c r="AT863" s="156" t="s">
        <v>347</v>
      </c>
      <c r="AU863" s="156" t="s">
        <v>98</v>
      </c>
      <c r="AY863" s="17" t="s">
        <v>345</v>
      </c>
      <c r="BE863" s="157">
        <f>IF(N863="základná",J863,0)</f>
        <v>0</v>
      </c>
      <c r="BF863" s="157">
        <f>IF(N863="znížená",J863,0)</f>
        <v>0</v>
      </c>
      <c r="BG863" s="157">
        <f>IF(N863="zákl. prenesená",J863,0)</f>
        <v>0</v>
      </c>
      <c r="BH863" s="157">
        <f>IF(N863="zníž. prenesená",J863,0)</f>
        <v>0</v>
      </c>
      <c r="BI863" s="157">
        <f>IF(N863="nulová",J863,0)</f>
        <v>0</v>
      </c>
      <c r="BJ863" s="17" t="s">
        <v>98</v>
      </c>
      <c r="BK863" s="158">
        <f>ROUND(I863*H863,3)</f>
        <v>0</v>
      </c>
      <c r="BL863" s="17" t="s">
        <v>351</v>
      </c>
      <c r="BM863" s="156" t="s">
        <v>1267</v>
      </c>
    </row>
    <row r="864" spans="2:65" s="13" customFormat="1">
      <c r="B864" s="166"/>
      <c r="D864" s="160" t="s">
        <v>353</v>
      </c>
      <c r="E864" s="167" t="s">
        <v>1</v>
      </c>
      <c r="F864" s="168" t="s">
        <v>256</v>
      </c>
      <c r="H864" s="169">
        <v>34.5</v>
      </c>
      <c r="I864" s="170"/>
      <c r="L864" s="166"/>
      <c r="M864" s="171"/>
      <c r="T864" s="172"/>
      <c r="AT864" s="167" t="s">
        <v>353</v>
      </c>
      <c r="AU864" s="167" t="s">
        <v>98</v>
      </c>
      <c r="AV864" s="13" t="s">
        <v>98</v>
      </c>
      <c r="AW864" s="13" t="s">
        <v>30</v>
      </c>
      <c r="AX864" s="13" t="s">
        <v>84</v>
      </c>
      <c r="AY864" s="167" t="s">
        <v>345</v>
      </c>
    </row>
    <row r="865" spans="2:65" s="1" customFormat="1" ht="33" customHeight="1">
      <c r="B865" s="32"/>
      <c r="C865" s="145" t="s">
        <v>1268</v>
      </c>
      <c r="D865" s="145" t="s">
        <v>347</v>
      </c>
      <c r="E865" s="146" t="s">
        <v>1269</v>
      </c>
      <c r="F865" s="147" t="s">
        <v>1270</v>
      </c>
      <c r="G865" s="148" t="s">
        <v>350</v>
      </c>
      <c r="H865" s="149">
        <v>500.83699999999999</v>
      </c>
      <c r="I865" s="150"/>
      <c r="J865" s="149">
        <f>ROUND(I865*H865,3)</f>
        <v>0</v>
      </c>
      <c r="K865" s="151"/>
      <c r="L865" s="32"/>
      <c r="M865" s="152" t="s">
        <v>1</v>
      </c>
      <c r="N865" s="153" t="s">
        <v>42</v>
      </c>
      <c r="P865" s="154">
        <f>O865*H865</f>
        <v>0</v>
      </c>
      <c r="Q865" s="154">
        <v>8.1600000000000006E-3</v>
      </c>
      <c r="R865" s="154">
        <f>Q865*H865</f>
        <v>4.0868299200000004</v>
      </c>
      <c r="S865" s="154">
        <v>0</v>
      </c>
      <c r="T865" s="155">
        <f>S865*H865</f>
        <v>0</v>
      </c>
      <c r="AR865" s="156" t="s">
        <v>351</v>
      </c>
      <c r="AT865" s="156" t="s">
        <v>347</v>
      </c>
      <c r="AU865" s="156" t="s">
        <v>98</v>
      </c>
      <c r="AY865" s="17" t="s">
        <v>345</v>
      </c>
      <c r="BE865" s="157">
        <f>IF(N865="základná",J865,0)</f>
        <v>0</v>
      </c>
      <c r="BF865" s="157">
        <f>IF(N865="znížená",J865,0)</f>
        <v>0</v>
      </c>
      <c r="BG865" s="157">
        <f>IF(N865="zákl. prenesená",J865,0)</f>
        <v>0</v>
      </c>
      <c r="BH865" s="157">
        <f>IF(N865="zníž. prenesená",J865,0)</f>
        <v>0</v>
      </c>
      <c r="BI865" s="157">
        <f>IF(N865="nulová",J865,0)</f>
        <v>0</v>
      </c>
      <c r="BJ865" s="17" t="s">
        <v>98</v>
      </c>
      <c r="BK865" s="158">
        <f>ROUND(I865*H865,3)</f>
        <v>0</v>
      </c>
      <c r="BL865" s="17" t="s">
        <v>351</v>
      </c>
      <c r="BM865" s="156" t="s">
        <v>1271</v>
      </c>
    </row>
    <row r="866" spans="2:65" s="13" customFormat="1">
      <c r="B866" s="166"/>
      <c r="D866" s="160" t="s">
        <v>353</v>
      </c>
      <c r="E866" s="167" t="s">
        <v>1</v>
      </c>
      <c r="F866" s="168" t="s">
        <v>1272</v>
      </c>
      <c r="H866" s="169">
        <v>500.83699999999999</v>
      </c>
      <c r="I866" s="170"/>
      <c r="L866" s="166"/>
      <c r="M866" s="171"/>
      <c r="T866" s="172"/>
      <c r="AT866" s="167" t="s">
        <v>353</v>
      </c>
      <c r="AU866" s="167" t="s">
        <v>98</v>
      </c>
      <c r="AV866" s="13" t="s">
        <v>98</v>
      </c>
      <c r="AW866" s="13" t="s">
        <v>30</v>
      </c>
      <c r="AX866" s="13" t="s">
        <v>84</v>
      </c>
      <c r="AY866" s="167" t="s">
        <v>345</v>
      </c>
    </row>
    <row r="867" spans="2:65" s="1" customFormat="1" ht="24.2" customHeight="1">
      <c r="B867" s="32"/>
      <c r="C867" s="145" t="s">
        <v>1273</v>
      </c>
      <c r="D867" s="145" t="s">
        <v>347</v>
      </c>
      <c r="E867" s="146" t="s">
        <v>1274</v>
      </c>
      <c r="F867" s="147" t="s">
        <v>1275</v>
      </c>
      <c r="G867" s="148" t="s">
        <v>623</v>
      </c>
      <c r="H867" s="149">
        <v>1</v>
      </c>
      <c r="I867" s="150"/>
      <c r="J867" s="149">
        <f>ROUND(I867*H867,3)</f>
        <v>0</v>
      </c>
      <c r="K867" s="151"/>
      <c r="L867" s="32"/>
      <c r="M867" s="152" t="s">
        <v>1</v>
      </c>
      <c r="N867" s="153" t="s">
        <v>42</v>
      </c>
      <c r="P867" s="154">
        <f>O867*H867</f>
        <v>0</v>
      </c>
      <c r="Q867" s="154">
        <v>2.3E-2</v>
      </c>
      <c r="R867" s="154">
        <f>Q867*H867</f>
        <v>2.3E-2</v>
      </c>
      <c r="S867" s="154">
        <v>0</v>
      </c>
      <c r="T867" s="155">
        <f>S867*H867</f>
        <v>0</v>
      </c>
      <c r="AR867" s="156" t="s">
        <v>351</v>
      </c>
      <c r="AT867" s="156" t="s">
        <v>347</v>
      </c>
      <c r="AU867" s="156" t="s">
        <v>98</v>
      </c>
      <c r="AY867" s="17" t="s">
        <v>345</v>
      </c>
      <c r="BE867" s="157">
        <f>IF(N867="základná",J867,0)</f>
        <v>0</v>
      </c>
      <c r="BF867" s="157">
        <f>IF(N867="znížená",J867,0)</f>
        <v>0</v>
      </c>
      <c r="BG867" s="157">
        <f>IF(N867="zákl. prenesená",J867,0)</f>
        <v>0</v>
      </c>
      <c r="BH867" s="157">
        <f>IF(N867="zníž. prenesená",J867,0)</f>
        <v>0</v>
      </c>
      <c r="BI867" s="157">
        <f>IF(N867="nulová",J867,0)</f>
        <v>0</v>
      </c>
      <c r="BJ867" s="17" t="s">
        <v>98</v>
      </c>
      <c r="BK867" s="158">
        <f>ROUND(I867*H867,3)</f>
        <v>0</v>
      </c>
      <c r="BL867" s="17" t="s">
        <v>351</v>
      </c>
      <c r="BM867" s="156" t="s">
        <v>1276</v>
      </c>
    </row>
    <row r="868" spans="2:65" s="1" customFormat="1" ht="21.75" customHeight="1">
      <c r="B868" s="32"/>
      <c r="C868" s="187" t="s">
        <v>1277</v>
      </c>
      <c r="D868" s="187" t="s">
        <v>641</v>
      </c>
      <c r="E868" s="188" t="s">
        <v>1278</v>
      </c>
      <c r="F868" s="189" t="s">
        <v>1279</v>
      </c>
      <c r="G868" s="190" t="s">
        <v>623</v>
      </c>
      <c r="H868" s="191">
        <v>1</v>
      </c>
      <c r="I868" s="192"/>
      <c r="J868" s="191">
        <f>ROUND(I868*H868,3)</f>
        <v>0</v>
      </c>
      <c r="K868" s="193"/>
      <c r="L868" s="194"/>
      <c r="M868" s="195" t="s">
        <v>1</v>
      </c>
      <c r="N868" s="196" t="s">
        <v>42</v>
      </c>
      <c r="P868" s="154">
        <f>O868*H868</f>
        <v>0</v>
      </c>
      <c r="Q868" s="154">
        <v>0</v>
      </c>
      <c r="R868" s="154">
        <f>Q868*H868</f>
        <v>0</v>
      </c>
      <c r="S868" s="154">
        <v>0</v>
      </c>
      <c r="T868" s="155">
        <f>S868*H868</f>
        <v>0</v>
      </c>
      <c r="AR868" s="156" t="s">
        <v>407</v>
      </c>
      <c r="AT868" s="156" t="s">
        <v>641</v>
      </c>
      <c r="AU868" s="156" t="s">
        <v>98</v>
      </c>
      <c r="AY868" s="17" t="s">
        <v>345</v>
      </c>
      <c r="BE868" s="157">
        <f>IF(N868="základná",J868,0)</f>
        <v>0</v>
      </c>
      <c r="BF868" s="157">
        <f>IF(N868="znížená",J868,0)</f>
        <v>0</v>
      </c>
      <c r="BG868" s="157">
        <f>IF(N868="zákl. prenesená",J868,0)</f>
        <v>0</v>
      </c>
      <c r="BH868" s="157">
        <f>IF(N868="zníž. prenesená",J868,0)</f>
        <v>0</v>
      </c>
      <c r="BI868" s="157">
        <f>IF(N868="nulová",J868,0)</f>
        <v>0</v>
      </c>
      <c r="BJ868" s="17" t="s">
        <v>98</v>
      </c>
      <c r="BK868" s="158">
        <f>ROUND(I868*H868,3)</f>
        <v>0</v>
      </c>
      <c r="BL868" s="17" t="s">
        <v>351</v>
      </c>
      <c r="BM868" s="156" t="s">
        <v>1280</v>
      </c>
    </row>
    <row r="869" spans="2:65" s="1" customFormat="1" ht="24.2" customHeight="1">
      <c r="B869" s="32"/>
      <c r="C869" s="145" t="s">
        <v>1281</v>
      </c>
      <c r="D869" s="145" t="s">
        <v>347</v>
      </c>
      <c r="E869" s="146" t="s">
        <v>1282</v>
      </c>
      <c r="F869" s="147" t="s">
        <v>1283</v>
      </c>
      <c r="G869" s="148" t="s">
        <v>623</v>
      </c>
      <c r="H869" s="149">
        <v>30</v>
      </c>
      <c r="I869" s="150"/>
      <c r="J869" s="149">
        <f>ROUND(I869*H869,3)</f>
        <v>0</v>
      </c>
      <c r="K869" s="151"/>
      <c r="L869" s="32"/>
      <c r="M869" s="152" t="s">
        <v>1</v>
      </c>
      <c r="N869" s="153" t="s">
        <v>42</v>
      </c>
      <c r="P869" s="154">
        <f>O869*H869</f>
        <v>0</v>
      </c>
      <c r="Q869" s="154">
        <v>3.9640000000000002E-2</v>
      </c>
      <c r="R869" s="154">
        <f>Q869*H869</f>
        <v>1.1892</v>
      </c>
      <c r="S869" s="154">
        <v>0</v>
      </c>
      <c r="T869" s="155">
        <f>S869*H869</f>
        <v>0</v>
      </c>
      <c r="AR869" s="156" t="s">
        <v>351</v>
      </c>
      <c r="AT869" s="156" t="s">
        <v>347</v>
      </c>
      <c r="AU869" s="156" t="s">
        <v>98</v>
      </c>
      <c r="AY869" s="17" t="s">
        <v>345</v>
      </c>
      <c r="BE869" s="157">
        <f>IF(N869="základná",J869,0)</f>
        <v>0</v>
      </c>
      <c r="BF869" s="157">
        <f>IF(N869="znížená",J869,0)</f>
        <v>0</v>
      </c>
      <c r="BG869" s="157">
        <f>IF(N869="zákl. prenesená",J869,0)</f>
        <v>0</v>
      </c>
      <c r="BH869" s="157">
        <f>IF(N869="zníž. prenesená",J869,0)</f>
        <v>0</v>
      </c>
      <c r="BI869" s="157">
        <f>IF(N869="nulová",J869,0)</f>
        <v>0</v>
      </c>
      <c r="BJ869" s="17" t="s">
        <v>98</v>
      </c>
      <c r="BK869" s="158">
        <f>ROUND(I869*H869,3)</f>
        <v>0</v>
      </c>
      <c r="BL869" s="17" t="s">
        <v>351</v>
      </c>
      <c r="BM869" s="156" t="s">
        <v>1284</v>
      </c>
    </row>
    <row r="870" spans="2:65" s="13" customFormat="1">
      <c r="B870" s="166"/>
      <c r="D870" s="160" t="s">
        <v>353</v>
      </c>
      <c r="E870" s="167" t="s">
        <v>1</v>
      </c>
      <c r="F870" s="168" t="s">
        <v>1285</v>
      </c>
      <c r="H870" s="169">
        <v>6</v>
      </c>
      <c r="I870" s="170"/>
      <c r="L870" s="166"/>
      <c r="M870" s="171"/>
      <c r="T870" s="172"/>
      <c r="AT870" s="167" t="s">
        <v>353</v>
      </c>
      <c r="AU870" s="167" t="s">
        <v>98</v>
      </c>
      <c r="AV870" s="13" t="s">
        <v>98</v>
      </c>
      <c r="AW870" s="13" t="s">
        <v>30</v>
      </c>
      <c r="AX870" s="13" t="s">
        <v>76</v>
      </c>
      <c r="AY870" s="167" t="s">
        <v>345</v>
      </c>
    </row>
    <row r="871" spans="2:65" s="13" customFormat="1">
      <c r="B871" s="166"/>
      <c r="D871" s="160" t="s">
        <v>353</v>
      </c>
      <c r="E871" s="167" t="s">
        <v>1</v>
      </c>
      <c r="F871" s="168" t="s">
        <v>1286</v>
      </c>
      <c r="H871" s="169">
        <v>1</v>
      </c>
      <c r="I871" s="170"/>
      <c r="L871" s="166"/>
      <c r="M871" s="171"/>
      <c r="T871" s="172"/>
      <c r="AT871" s="167" t="s">
        <v>353</v>
      </c>
      <c r="AU871" s="167" t="s">
        <v>98</v>
      </c>
      <c r="AV871" s="13" t="s">
        <v>98</v>
      </c>
      <c r="AW871" s="13" t="s">
        <v>30</v>
      </c>
      <c r="AX871" s="13" t="s">
        <v>76</v>
      </c>
      <c r="AY871" s="167" t="s">
        <v>345</v>
      </c>
    </row>
    <row r="872" spans="2:65" s="13" customFormat="1">
      <c r="B872" s="166"/>
      <c r="D872" s="160" t="s">
        <v>353</v>
      </c>
      <c r="E872" s="167" t="s">
        <v>1</v>
      </c>
      <c r="F872" s="168" t="s">
        <v>1287</v>
      </c>
      <c r="H872" s="169">
        <v>1</v>
      </c>
      <c r="I872" s="170"/>
      <c r="L872" s="166"/>
      <c r="M872" s="171"/>
      <c r="T872" s="172"/>
      <c r="AT872" s="167" t="s">
        <v>353</v>
      </c>
      <c r="AU872" s="167" t="s">
        <v>98</v>
      </c>
      <c r="AV872" s="13" t="s">
        <v>98</v>
      </c>
      <c r="AW872" s="13" t="s">
        <v>30</v>
      </c>
      <c r="AX872" s="13" t="s">
        <v>76</v>
      </c>
      <c r="AY872" s="167" t="s">
        <v>345</v>
      </c>
    </row>
    <row r="873" spans="2:65" s="13" customFormat="1">
      <c r="B873" s="166"/>
      <c r="D873" s="160" t="s">
        <v>353</v>
      </c>
      <c r="E873" s="167" t="s">
        <v>1</v>
      </c>
      <c r="F873" s="168" t="s">
        <v>1288</v>
      </c>
      <c r="H873" s="169">
        <v>1</v>
      </c>
      <c r="I873" s="170"/>
      <c r="L873" s="166"/>
      <c r="M873" s="171"/>
      <c r="T873" s="172"/>
      <c r="AT873" s="167" t="s">
        <v>353</v>
      </c>
      <c r="AU873" s="167" t="s">
        <v>98</v>
      </c>
      <c r="AV873" s="13" t="s">
        <v>98</v>
      </c>
      <c r="AW873" s="13" t="s">
        <v>30</v>
      </c>
      <c r="AX873" s="13" t="s">
        <v>76</v>
      </c>
      <c r="AY873" s="167" t="s">
        <v>345</v>
      </c>
    </row>
    <row r="874" spans="2:65" s="13" customFormat="1">
      <c r="B874" s="166"/>
      <c r="D874" s="160" t="s">
        <v>353</v>
      </c>
      <c r="E874" s="167" t="s">
        <v>1</v>
      </c>
      <c r="F874" s="168" t="s">
        <v>1289</v>
      </c>
      <c r="H874" s="169">
        <v>7</v>
      </c>
      <c r="I874" s="170"/>
      <c r="L874" s="166"/>
      <c r="M874" s="171"/>
      <c r="T874" s="172"/>
      <c r="AT874" s="167" t="s">
        <v>353</v>
      </c>
      <c r="AU874" s="167" t="s">
        <v>98</v>
      </c>
      <c r="AV874" s="13" t="s">
        <v>98</v>
      </c>
      <c r="AW874" s="13" t="s">
        <v>30</v>
      </c>
      <c r="AX874" s="13" t="s">
        <v>76</v>
      </c>
      <c r="AY874" s="167" t="s">
        <v>345</v>
      </c>
    </row>
    <row r="875" spans="2:65" s="13" customFormat="1">
      <c r="B875" s="166"/>
      <c r="D875" s="160" t="s">
        <v>353</v>
      </c>
      <c r="E875" s="167" t="s">
        <v>1</v>
      </c>
      <c r="F875" s="168" t="s">
        <v>1290</v>
      </c>
      <c r="H875" s="169">
        <v>9</v>
      </c>
      <c r="I875" s="170"/>
      <c r="L875" s="166"/>
      <c r="M875" s="171"/>
      <c r="T875" s="172"/>
      <c r="AT875" s="167" t="s">
        <v>353</v>
      </c>
      <c r="AU875" s="167" t="s">
        <v>98</v>
      </c>
      <c r="AV875" s="13" t="s">
        <v>98</v>
      </c>
      <c r="AW875" s="13" t="s">
        <v>30</v>
      </c>
      <c r="AX875" s="13" t="s">
        <v>76</v>
      </c>
      <c r="AY875" s="167" t="s">
        <v>345</v>
      </c>
    </row>
    <row r="876" spans="2:65" s="13" customFormat="1">
      <c r="B876" s="166"/>
      <c r="D876" s="160" t="s">
        <v>353</v>
      </c>
      <c r="E876" s="167" t="s">
        <v>1</v>
      </c>
      <c r="F876" s="168" t="s">
        <v>1291</v>
      </c>
      <c r="H876" s="169">
        <v>4</v>
      </c>
      <c r="I876" s="170"/>
      <c r="L876" s="166"/>
      <c r="M876" s="171"/>
      <c r="T876" s="172"/>
      <c r="AT876" s="167" t="s">
        <v>353</v>
      </c>
      <c r="AU876" s="167" t="s">
        <v>98</v>
      </c>
      <c r="AV876" s="13" t="s">
        <v>98</v>
      </c>
      <c r="AW876" s="13" t="s">
        <v>30</v>
      </c>
      <c r="AX876" s="13" t="s">
        <v>76</v>
      </c>
      <c r="AY876" s="167" t="s">
        <v>345</v>
      </c>
    </row>
    <row r="877" spans="2:65" s="13" customFormat="1">
      <c r="B877" s="166"/>
      <c r="D877" s="160" t="s">
        <v>353</v>
      </c>
      <c r="E877" s="167" t="s">
        <v>1</v>
      </c>
      <c r="F877" s="168" t="s">
        <v>1292</v>
      </c>
      <c r="H877" s="169">
        <v>1</v>
      </c>
      <c r="I877" s="170"/>
      <c r="L877" s="166"/>
      <c r="M877" s="171"/>
      <c r="T877" s="172"/>
      <c r="AT877" s="167" t="s">
        <v>353</v>
      </c>
      <c r="AU877" s="167" t="s">
        <v>98</v>
      </c>
      <c r="AV877" s="13" t="s">
        <v>98</v>
      </c>
      <c r="AW877" s="13" t="s">
        <v>30</v>
      </c>
      <c r="AX877" s="13" t="s">
        <v>76</v>
      </c>
      <c r="AY877" s="167" t="s">
        <v>345</v>
      </c>
    </row>
    <row r="878" spans="2:65" s="15" customFormat="1">
      <c r="B878" s="180"/>
      <c r="D878" s="160" t="s">
        <v>353</v>
      </c>
      <c r="E878" s="181" t="s">
        <v>1</v>
      </c>
      <c r="F878" s="182" t="s">
        <v>365</v>
      </c>
      <c r="H878" s="183">
        <v>30</v>
      </c>
      <c r="I878" s="184"/>
      <c r="L878" s="180"/>
      <c r="M878" s="185"/>
      <c r="T878" s="186"/>
      <c r="AT878" s="181" t="s">
        <v>353</v>
      </c>
      <c r="AU878" s="181" t="s">
        <v>98</v>
      </c>
      <c r="AV878" s="15" t="s">
        <v>351</v>
      </c>
      <c r="AW878" s="15" t="s">
        <v>30</v>
      </c>
      <c r="AX878" s="15" t="s">
        <v>84</v>
      </c>
      <c r="AY878" s="181" t="s">
        <v>345</v>
      </c>
    </row>
    <row r="879" spans="2:65" s="1" customFormat="1" ht="24.2" customHeight="1">
      <c r="B879" s="32"/>
      <c r="C879" s="187" t="s">
        <v>1293</v>
      </c>
      <c r="D879" s="187" t="s">
        <v>641</v>
      </c>
      <c r="E879" s="188" t="s">
        <v>1294</v>
      </c>
      <c r="F879" s="189" t="s">
        <v>1295</v>
      </c>
      <c r="G879" s="190" t="s">
        <v>623</v>
      </c>
      <c r="H879" s="191">
        <v>7</v>
      </c>
      <c r="I879" s="192"/>
      <c r="J879" s="191">
        <f>ROUND(I879*H879,3)</f>
        <v>0</v>
      </c>
      <c r="K879" s="193"/>
      <c r="L879" s="194"/>
      <c r="M879" s="195" t="s">
        <v>1</v>
      </c>
      <c r="N879" s="196" t="s">
        <v>42</v>
      </c>
      <c r="P879" s="154">
        <f>O879*H879</f>
        <v>0</v>
      </c>
      <c r="Q879" s="154">
        <v>1.2E-2</v>
      </c>
      <c r="R879" s="154">
        <f>Q879*H879</f>
        <v>8.4000000000000005E-2</v>
      </c>
      <c r="S879" s="154">
        <v>0</v>
      </c>
      <c r="T879" s="155">
        <f>S879*H879</f>
        <v>0</v>
      </c>
      <c r="AR879" s="156" t="s">
        <v>407</v>
      </c>
      <c r="AT879" s="156" t="s">
        <v>641</v>
      </c>
      <c r="AU879" s="156" t="s">
        <v>98</v>
      </c>
      <c r="AY879" s="17" t="s">
        <v>345</v>
      </c>
      <c r="BE879" s="157">
        <f>IF(N879="základná",J879,0)</f>
        <v>0</v>
      </c>
      <c r="BF879" s="157">
        <f>IF(N879="znížená",J879,0)</f>
        <v>0</v>
      </c>
      <c r="BG879" s="157">
        <f>IF(N879="zákl. prenesená",J879,0)</f>
        <v>0</v>
      </c>
      <c r="BH879" s="157">
        <f>IF(N879="zníž. prenesená",J879,0)</f>
        <v>0</v>
      </c>
      <c r="BI879" s="157">
        <f>IF(N879="nulová",J879,0)</f>
        <v>0</v>
      </c>
      <c r="BJ879" s="17" t="s">
        <v>98</v>
      </c>
      <c r="BK879" s="158">
        <f>ROUND(I879*H879,3)</f>
        <v>0</v>
      </c>
      <c r="BL879" s="17" t="s">
        <v>351</v>
      </c>
      <c r="BM879" s="156" t="s">
        <v>1296</v>
      </c>
    </row>
    <row r="880" spans="2:65" s="13" customFormat="1">
      <c r="B880" s="166"/>
      <c r="D880" s="160" t="s">
        <v>353</v>
      </c>
      <c r="E880" s="167" t="s">
        <v>1</v>
      </c>
      <c r="F880" s="168" t="s">
        <v>1285</v>
      </c>
      <c r="H880" s="169">
        <v>6</v>
      </c>
      <c r="I880" s="170"/>
      <c r="L880" s="166"/>
      <c r="M880" s="171"/>
      <c r="T880" s="172"/>
      <c r="AT880" s="167" t="s">
        <v>353</v>
      </c>
      <c r="AU880" s="167" t="s">
        <v>98</v>
      </c>
      <c r="AV880" s="13" t="s">
        <v>98</v>
      </c>
      <c r="AW880" s="13" t="s">
        <v>30</v>
      </c>
      <c r="AX880" s="13" t="s">
        <v>76</v>
      </c>
      <c r="AY880" s="167" t="s">
        <v>345</v>
      </c>
    </row>
    <row r="881" spans="2:65" s="13" customFormat="1">
      <c r="B881" s="166"/>
      <c r="D881" s="160" t="s">
        <v>353</v>
      </c>
      <c r="E881" s="167" t="s">
        <v>1</v>
      </c>
      <c r="F881" s="168" t="s">
        <v>1286</v>
      </c>
      <c r="H881" s="169">
        <v>1</v>
      </c>
      <c r="I881" s="170"/>
      <c r="L881" s="166"/>
      <c r="M881" s="171"/>
      <c r="T881" s="172"/>
      <c r="AT881" s="167" t="s">
        <v>353</v>
      </c>
      <c r="AU881" s="167" t="s">
        <v>98</v>
      </c>
      <c r="AV881" s="13" t="s">
        <v>98</v>
      </c>
      <c r="AW881" s="13" t="s">
        <v>30</v>
      </c>
      <c r="AX881" s="13" t="s">
        <v>76</v>
      </c>
      <c r="AY881" s="167" t="s">
        <v>345</v>
      </c>
    </row>
    <row r="882" spans="2:65" s="15" customFormat="1">
      <c r="B882" s="180"/>
      <c r="D882" s="160" t="s">
        <v>353</v>
      </c>
      <c r="E882" s="181" t="s">
        <v>1</v>
      </c>
      <c r="F882" s="182" t="s">
        <v>365</v>
      </c>
      <c r="H882" s="183">
        <v>7</v>
      </c>
      <c r="I882" s="184"/>
      <c r="L882" s="180"/>
      <c r="M882" s="185"/>
      <c r="T882" s="186"/>
      <c r="AT882" s="181" t="s">
        <v>353</v>
      </c>
      <c r="AU882" s="181" t="s">
        <v>98</v>
      </c>
      <c r="AV882" s="15" t="s">
        <v>351</v>
      </c>
      <c r="AW882" s="15" t="s">
        <v>30</v>
      </c>
      <c r="AX882" s="15" t="s">
        <v>84</v>
      </c>
      <c r="AY882" s="181" t="s">
        <v>345</v>
      </c>
    </row>
    <row r="883" spans="2:65" s="1" customFormat="1" ht="24.2" customHeight="1">
      <c r="B883" s="32"/>
      <c r="C883" s="187" t="s">
        <v>1297</v>
      </c>
      <c r="D883" s="187" t="s">
        <v>641</v>
      </c>
      <c r="E883" s="188" t="s">
        <v>1298</v>
      </c>
      <c r="F883" s="189" t="s">
        <v>1299</v>
      </c>
      <c r="G883" s="190" t="s">
        <v>623</v>
      </c>
      <c r="H883" s="191">
        <v>1</v>
      </c>
      <c r="I883" s="192"/>
      <c r="J883" s="191">
        <f>ROUND(I883*H883,3)</f>
        <v>0</v>
      </c>
      <c r="K883" s="193"/>
      <c r="L883" s="194"/>
      <c r="M883" s="195" t="s">
        <v>1</v>
      </c>
      <c r="N883" s="196" t="s">
        <v>42</v>
      </c>
      <c r="P883" s="154">
        <f>O883*H883</f>
        <v>0</v>
      </c>
      <c r="Q883" s="154">
        <v>1.2E-2</v>
      </c>
      <c r="R883" s="154">
        <f>Q883*H883</f>
        <v>1.2E-2</v>
      </c>
      <c r="S883" s="154">
        <v>0</v>
      </c>
      <c r="T883" s="155">
        <f>S883*H883</f>
        <v>0</v>
      </c>
      <c r="AR883" s="156" t="s">
        <v>407</v>
      </c>
      <c r="AT883" s="156" t="s">
        <v>641</v>
      </c>
      <c r="AU883" s="156" t="s">
        <v>98</v>
      </c>
      <c r="AY883" s="17" t="s">
        <v>345</v>
      </c>
      <c r="BE883" s="157">
        <f>IF(N883="základná",J883,0)</f>
        <v>0</v>
      </c>
      <c r="BF883" s="157">
        <f>IF(N883="znížená",J883,0)</f>
        <v>0</v>
      </c>
      <c r="BG883" s="157">
        <f>IF(N883="zákl. prenesená",J883,0)</f>
        <v>0</v>
      </c>
      <c r="BH883" s="157">
        <f>IF(N883="zníž. prenesená",J883,0)</f>
        <v>0</v>
      </c>
      <c r="BI883" s="157">
        <f>IF(N883="nulová",J883,0)</f>
        <v>0</v>
      </c>
      <c r="BJ883" s="17" t="s">
        <v>98</v>
      </c>
      <c r="BK883" s="158">
        <f>ROUND(I883*H883,3)</f>
        <v>0</v>
      </c>
      <c r="BL883" s="17" t="s">
        <v>351</v>
      </c>
      <c r="BM883" s="156" t="s">
        <v>1300</v>
      </c>
    </row>
    <row r="884" spans="2:65" s="13" customFormat="1">
      <c r="B884" s="166"/>
      <c r="D884" s="160" t="s">
        <v>353</v>
      </c>
      <c r="E884" s="167" t="s">
        <v>1</v>
      </c>
      <c r="F884" s="168" t="s">
        <v>1287</v>
      </c>
      <c r="H884" s="169">
        <v>1</v>
      </c>
      <c r="I884" s="170"/>
      <c r="L884" s="166"/>
      <c r="M884" s="171"/>
      <c r="T884" s="172"/>
      <c r="AT884" s="167" t="s">
        <v>353</v>
      </c>
      <c r="AU884" s="167" t="s">
        <v>98</v>
      </c>
      <c r="AV884" s="13" t="s">
        <v>98</v>
      </c>
      <c r="AW884" s="13" t="s">
        <v>30</v>
      </c>
      <c r="AX884" s="13" t="s">
        <v>84</v>
      </c>
      <c r="AY884" s="167" t="s">
        <v>345</v>
      </c>
    </row>
    <row r="885" spans="2:65" s="1" customFormat="1" ht="21.75" customHeight="1">
      <c r="B885" s="32"/>
      <c r="C885" s="187" t="s">
        <v>1301</v>
      </c>
      <c r="D885" s="187" t="s">
        <v>641</v>
      </c>
      <c r="E885" s="188" t="s">
        <v>1302</v>
      </c>
      <c r="F885" s="189" t="s">
        <v>1303</v>
      </c>
      <c r="G885" s="190" t="s">
        <v>623</v>
      </c>
      <c r="H885" s="191">
        <v>7</v>
      </c>
      <c r="I885" s="192"/>
      <c r="J885" s="191">
        <f>ROUND(I885*H885,3)</f>
        <v>0</v>
      </c>
      <c r="K885" s="193"/>
      <c r="L885" s="194"/>
      <c r="M885" s="195" t="s">
        <v>1</v>
      </c>
      <c r="N885" s="196" t="s">
        <v>42</v>
      </c>
      <c r="P885" s="154">
        <f>O885*H885</f>
        <v>0</v>
      </c>
      <c r="Q885" s="154">
        <v>1.1299999999999999E-2</v>
      </c>
      <c r="R885" s="154">
        <f>Q885*H885</f>
        <v>7.909999999999999E-2</v>
      </c>
      <c r="S885" s="154">
        <v>0</v>
      </c>
      <c r="T885" s="155">
        <f>S885*H885</f>
        <v>0</v>
      </c>
      <c r="AR885" s="156" t="s">
        <v>407</v>
      </c>
      <c r="AT885" s="156" t="s">
        <v>641</v>
      </c>
      <c r="AU885" s="156" t="s">
        <v>98</v>
      </c>
      <c r="AY885" s="17" t="s">
        <v>345</v>
      </c>
      <c r="BE885" s="157">
        <f>IF(N885="základná",J885,0)</f>
        <v>0</v>
      </c>
      <c r="BF885" s="157">
        <f>IF(N885="znížená",J885,0)</f>
        <v>0</v>
      </c>
      <c r="BG885" s="157">
        <f>IF(N885="zákl. prenesená",J885,0)</f>
        <v>0</v>
      </c>
      <c r="BH885" s="157">
        <f>IF(N885="zníž. prenesená",J885,0)</f>
        <v>0</v>
      </c>
      <c r="BI885" s="157">
        <f>IF(N885="nulová",J885,0)</f>
        <v>0</v>
      </c>
      <c r="BJ885" s="17" t="s">
        <v>98</v>
      </c>
      <c r="BK885" s="158">
        <f>ROUND(I885*H885,3)</f>
        <v>0</v>
      </c>
      <c r="BL885" s="17" t="s">
        <v>351</v>
      </c>
      <c r="BM885" s="156" t="s">
        <v>1304</v>
      </c>
    </row>
    <row r="886" spans="2:65" s="13" customFormat="1">
      <c r="B886" s="166"/>
      <c r="D886" s="160" t="s">
        <v>353</v>
      </c>
      <c r="E886" s="167" t="s">
        <v>1</v>
      </c>
      <c r="F886" s="168" t="s">
        <v>1305</v>
      </c>
      <c r="H886" s="169">
        <v>2</v>
      </c>
      <c r="I886" s="170"/>
      <c r="L886" s="166"/>
      <c r="M886" s="171"/>
      <c r="T886" s="172"/>
      <c r="AT886" s="167" t="s">
        <v>353</v>
      </c>
      <c r="AU886" s="167" t="s">
        <v>98</v>
      </c>
      <c r="AV886" s="13" t="s">
        <v>98</v>
      </c>
      <c r="AW886" s="13" t="s">
        <v>30</v>
      </c>
      <c r="AX886" s="13" t="s">
        <v>76</v>
      </c>
      <c r="AY886" s="167" t="s">
        <v>345</v>
      </c>
    </row>
    <row r="887" spans="2:65" s="13" customFormat="1">
      <c r="B887" s="166"/>
      <c r="D887" s="160" t="s">
        <v>353</v>
      </c>
      <c r="E887" s="167" t="s">
        <v>1</v>
      </c>
      <c r="F887" s="168" t="s">
        <v>1306</v>
      </c>
      <c r="H887" s="169">
        <v>5</v>
      </c>
      <c r="I887" s="170"/>
      <c r="L887" s="166"/>
      <c r="M887" s="171"/>
      <c r="T887" s="172"/>
      <c r="AT887" s="167" t="s">
        <v>353</v>
      </c>
      <c r="AU887" s="167" t="s">
        <v>98</v>
      </c>
      <c r="AV887" s="13" t="s">
        <v>98</v>
      </c>
      <c r="AW887" s="13" t="s">
        <v>30</v>
      </c>
      <c r="AX887" s="13" t="s">
        <v>76</v>
      </c>
      <c r="AY887" s="167" t="s">
        <v>345</v>
      </c>
    </row>
    <row r="888" spans="2:65" s="15" customFormat="1">
      <c r="B888" s="180"/>
      <c r="D888" s="160" t="s">
        <v>353</v>
      </c>
      <c r="E888" s="181" t="s">
        <v>1</v>
      </c>
      <c r="F888" s="182" t="s">
        <v>365</v>
      </c>
      <c r="H888" s="183">
        <v>7</v>
      </c>
      <c r="I888" s="184"/>
      <c r="L888" s="180"/>
      <c r="M888" s="185"/>
      <c r="T888" s="186"/>
      <c r="AT888" s="181" t="s">
        <v>353</v>
      </c>
      <c r="AU888" s="181" t="s">
        <v>98</v>
      </c>
      <c r="AV888" s="15" t="s">
        <v>351</v>
      </c>
      <c r="AW888" s="15" t="s">
        <v>30</v>
      </c>
      <c r="AX888" s="15" t="s">
        <v>84</v>
      </c>
      <c r="AY888" s="181" t="s">
        <v>345</v>
      </c>
    </row>
    <row r="889" spans="2:65" s="1" customFormat="1" ht="21.75" customHeight="1">
      <c r="B889" s="32"/>
      <c r="C889" s="187" t="s">
        <v>1307</v>
      </c>
      <c r="D889" s="187" t="s">
        <v>641</v>
      </c>
      <c r="E889" s="188" t="s">
        <v>1308</v>
      </c>
      <c r="F889" s="189" t="s">
        <v>1309</v>
      </c>
      <c r="G889" s="190" t="s">
        <v>623</v>
      </c>
      <c r="H889" s="191">
        <v>14</v>
      </c>
      <c r="I889" s="192"/>
      <c r="J889" s="191">
        <f>ROUND(I889*H889,3)</f>
        <v>0</v>
      </c>
      <c r="K889" s="193"/>
      <c r="L889" s="194"/>
      <c r="M889" s="195" t="s">
        <v>1</v>
      </c>
      <c r="N889" s="196" t="s">
        <v>42</v>
      </c>
      <c r="P889" s="154">
        <f>O889*H889</f>
        <v>0</v>
      </c>
      <c r="Q889" s="154">
        <v>1.1299999999999999E-2</v>
      </c>
      <c r="R889" s="154">
        <f>Q889*H889</f>
        <v>0.15819999999999998</v>
      </c>
      <c r="S889" s="154">
        <v>0</v>
      </c>
      <c r="T889" s="155">
        <f>S889*H889</f>
        <v>0</v>
      </c>
      <c r="AR889" s="156" t="s">
        <v>407</v>
      </c>
      <c r="AT889" s="156" t="s">
        <v>641</v>
      </c>
      <c r="AU889" s="156" t="s">
        <v>98</v>
      </c>
      <c r="AY889" s="17" t="s">
        <v>345</v>
      </c>
      <c r="BE889" s="157">
        <f>IF(N889="základná",J889,0)</f>
        <v>0</v>
      </c>
      <c r="BF889" s="157">
        <f>IF(N889="znížená",J889,0)</f>
        <v>0</v>
      </c>
      <c r="BG889" s="157">
        <f>IF(N889="zákl. prenesená",J889,0)</f>
        <v>0</v>
      </c>
      <c r="BH889" s="157">
        <f>IF(N889="zníž. prenesená",J889,0)</f>
        <v>0</v>
      </c>
      <c r="BI889" s="157">
        <f>IF(N889="nulová",J889,0)</f>
        <v>0</v>
      </c>
      <c r="BJ889" s="17" t="s">
        <v>98</v>
      </c>
      <c r="BK889" s="158">
        <f>ROUND(I889*H889,3)</f>
        <v>0</v>
      </c>
      <c r="BL889" s="17" t="s">
        <v>351</v>
      </c>
      <c r="BM889" s="156" t="s">
        <v>1310</v>
      </c>
    </row>
    <row r="890" spans="2:65" s="13" customFormat="1">
      <c r="B890" s="166"/>
      <c r="D890" s="160" t="s">
        <v>353</v>
      </c>
      <c r="E890" s="167" t="s">
        <v>1</v>
      </c>
      <c r="F890" s="168" t="s">
        <v>1288</v>
      </c>
      <c r="H890" s="169">
        <v>1</v>
      </c>
      <c r="I890" s="170"/>
      <c r="L890" s="166"/>
      <c r="M890" s="171"/>
      <c r="T890" s="172"/>
      <c r="AT890" s="167" t="s">
        <v>353</v>
      </c>
      <c r="AU890" s="167" t="s">
        <v>98</v>
      </c>
      <c r="AV890" s="13" t="s">
        <v>98</v>
      </c>
      <c r="AW890" s="13" t="s">
        <v>30</v>
      </c>
      <c r="AX890" s="13" t="s">
        <v>76</v>
      </c>
      <c r="AY890" s="167" t="s">
        <v>345</v>
      </c>
    </row>
    <row r="891" spans="2:65" s="13" customFormat="1">
      <c r="B891" s="166"/>
      <c r="D891" s="160" t="s">
        <v>353</v>
      </c>
      <c r="E891" s="167" t="s">
        <v>1</v>
      </c>
      <c r="F891" s="168" t="s">
        <v>1311</v>
      </c>
      <c r="H891" s="169">
        <v>5</v>
      </c>
      <c r="I891" s="170"/>
      <c r="L891" s="166"/>
      <c r="M891" s="171"/>
      <c r="T891" s="172"/>
      <c r="AT891" s="167" t="s">
        <v>353</v>
      </c>
      <c r="AU891" s="167" t="s">
        <v>98</v>
      </c>
      <c r="AV891" s="13" t="s">
        <v>98</v>
      </c>
      <c r="AW891" s="13" t="s">
        <v>30</v>
      </c>
      <c r="AX891" s="13" t="s">
        <v>76</v>
      </c>
      <c r="AY891" s="167" t="s">
        <v>345</v>
      </c>
    </row>
    <row r="892" spans="2:65" s="13" customFormat="1">
      <c r="B892" s="166"/>
      <c r="D892" s="160" t="s">
        <v>353</v>
      </c>
      <c r="E892" s="167" t="s">
        <v>1</v>
      </c>
      <c r="F892" s="168" t="s">
        <v>1312</v>
      </c>
      <c r="H892" s="169">
        <v>4</v>
      </c>
      <c r="I892" s="170"/>
      <c r="L892" s="166"/>
      <c r="M892" s="171"/>
      <c r="T892" s="172"/>
      <c r="AT892" s="167" t="s">
        <v>353</v>
      </c>
      <c r="AU892" s="167" t="s">
        <v>98</v>
      </c>
      <c r="AV892" s="13" t="s">
        <v>98</v>
      </c>
      <c r="AW892" s="13" t="s">
        <v>30</v>
      </c>
      <c r="AX892" s="13" t="s">
        <v>76</v>
      </c>
      <c r="AY892" s="167" t="s">
        <v>345</v>
      </c>
    </row>
    <row r="893" spans="2:65" s="13" customFormat="1">
      <c r="B893" s="166"/>
      <c r="D893" s="160" t="s">
        <v>353</v>
      </c>
      <c r="E893" s="167" t="s">
        <v>1</v>
      </c>
      <c r="F893" s="168" t="s">
        <v>1291</v>
      </c>
      <c r="H893" s="169">
        <v>4</v>
      </c>
      <c r="I893" s="170"/>
      <c r="L893" s="166"/>
      <c r="M893" s="171"/>
      <c r="T893" s="172"/>
      <c r="AT893" s="167" t="s">
        <v>353</v>
      </c>
      <c r="AU893" s="167" t="s">
        <v>98</v>
      </c>
      <c r="AV893" s="13" t="s">
        <v>98</v>
      </c>
      <c r="AW893" s="13" t="s">
        <v>30</v>
      </c>
      <c r="AX893" s="13" t="s">
        <v>76</v>
      </c>
      <c r="AY893" s="167" t="s">
        <v>345</v>
      </c>
    </row>
    <row r="894" spans="2:65" s="15" customFormat="1">
      <c r="B894" s="180"/>
      <c r="D894" s="160" t="s">
        <v>353</v>
      </c>
      <c r="E894" s="181" t="s">
        <v>1</v>
      </c>
      <c r="F894" s="182" t="s">
        <v>365</v>
      </c>
      <c r="H894" s="183">
        <v>14</v>
      </c>
      <c r="I894" s="184"/>
      <c r="L894" s="180"/>
      <c r="M894" s="185"/>
      <c r="T894" s="186"/>
      <c r="AT894" s="181" t="s">
        <v>353</v>
      </c>
      <c r="AU894" s="181" t="s">
        <v>98</v>
      </c>
      <c r="AV894" s="15" t="s">
        <v>351</v>
      </c>
      <c r="AW894" s="15" t="s">
        <v>30</v>
      </c>
      <c r="AX894" s="15" t="s">
        <v>84</v>
      </c>
      <c r="AY894" s="181" t="s">
        <v>345</v>
      </c>
    </row>
    <row r="895" spans="2:65" s="1" customFormat="1" ht="21.75" customHeight="1">
      <c r="B895" s="32"/>
      <c r="C895" s="187" t="s">
        <v>1313</v>
      </c>
      <c r="D895" s="187" t="s">
        <v>641</v>
      </c>
      <c r="E895" s="188" t="s">
        <v>1314</v>
      </c>
      <c r="F895" s="189" t="s">
        <v>1315</v>
      </c>
      <c r="G895" s="190" t="s">
        <v>623</v>
      </c>
      <c r="H895" s="191">
        <v>1</v>
      </c>
      <c r="I895" s="192"/>
      <c r="J895" s="191">
        <f>ROUND(I895*H895,3)</f>
        <v>0</v>
      </c>
      <c r="K895" s="193"/>
      <c r="L895" s="194"/>
      <c r="M895" s="195" t="s">
        <v>1</v>
      </c>
      <c r="N895" s="196" t="s">
        <v>42</v>
      </c>
      <c r="P895" s="154">
        <f>O895*H895</f>
        <v>0</v>
      </c>
      <c r="Q895" s="154">
        <v>1.1299999999999999E-2</v>
      </c>
      <c r="R895" s="154">
        <f>Q895*H895</f>
        <v>1.1299999999999999E-2</v>
      </c>
      <c r="S895" s="154">
        <v>0</v>
      </c>
      <c r="T895" s="155">
        <f>S895*H895</f>
        <v>0</v>
      </c>
      <c r="AR895" s="156" t="s">
        <v>407</v>
      </c>
      <c r="AT895" s="156" t="s">
        <v>641</v>
      </c>
      <c r="AU895" s="156" t="s">
        <v>98</v>
      </c>
      <c r="AY895" s="17" t="s">
        <v>345</v>
      </c>
      <c r="BE895" s="157">
        <f>IF(N895="základná",J895,0)</f>
        <v>0</v>
      </c>
      <c r="BF895" s="157">
        <f>IF(N895="znížená",J895,0)</f>
        <v>0</v>
      </c>
      <c r="BG895" s="157">
        <f>IF(N895="zákl. prenesená",J895,0)</f>
        <v>0</v>
      </c>
      <c r="BH895" s="157">
        <f>IF(N895="zníž. prenesená",J895,0)</f>
        <v>0</v>
      </c>
      <c r="BI895" s="157">
        <f>IF(N895="nulová",J895,0)</f>
        <v>0</v>
      </c>
      <c r="BJ895" s="17" t="s">
        <v>98</v>
      </c>
      <c r="BK895" s="158">
        <f>ROUND(I895*H895,3)</f>
        <v>0</v>
      </c>
      <c r="BL895" s="17" t="s">
        <v>351</v>
      </c>
      <c r="BM895" s="156" t="s">
        <v>1316</v>
      </c>
    </row>
    <row r="896" spans="2:65" s="13" customFormat="1">
      <c r="B896" s="166"/>
      <c r="D896" s="160" t="s">
        <v>353</v>
      </c>
      <c r="E896" s="167" t="s">
        <v>1</v>
      </c>
      <c r="F896" s="168" t="s">
        <v>1317</v>
      </c>
      <c r="H896" s="169">
        <v>1</v>
      </c>
      <c r="I896" s="170"/>
      <c r="L896" s="166"/>
      <c r="M896" s="171"/>
      <c r="T896" s="172"/>
      <c r="AT896" s="167" t="s">
        <v>353</v>
      </c>
      <c r="AU896" s="167" t="s">
        <v>98</v>
      </c>
      <c r="AV896" s="13" t="s">
        <v>98</v>
      </c>
      <c r="AW896" s="13" t="s">
        <v>30</v>
      </c>
      <c r="AX896" s="13" t="s">
        <v>76</v>
      </c>
      <c r="AY896" s="167" t="s">
        <v>345</v>
      </c>
    </row>
    <row r="897" spans="2:65" s="15" customFormat="1">
      <c r="B897" s="180"/>
      <c r="D897" s="160" t="s">
        <v>353</v>
      </c>
      <c r="E897" s="181" t="s">
        <v>1</v>
      </c>
      <c r="F897" s="182" t="s">
        <v>365</v>
      </c>
      <c r="H897" s="183">
        <v>1</v>
      </c>
      <c r="I897" s="184"/>
      <c r="L897" s="180"/>
      <c r="M897" s="185"/>
      <c r="T897" s="186"/>
      <c r="AT897" s="181" t="s">
        <v>353</v>
      </c>
      <c r="AU897" s="181" t="s">
        <v>98</v>
      </c>
      <c r="AV897" s="15" t="s">
        <v>351</v>
      </c>
      <c r="AW897" s="15" t="s">
        <v>30</v>
      </c>
      <c r="AX897" s="15" t="s">
        <v>84</v>
      </c>
      <c r="AY897" s="181" t="s">
        <v>345</v>
      </c>
    </row>
    <row r="898" spans="2:65" s="11" customFormat="1" ht="22.9" customHeight="1">
      <c r="B898" s="133"/>
      <c r="D898" s="134" t="s">
        <v>75</v>
      </c>
      <c r="E898" s="143" t="s">
        <v>417</v>
      </c>
      <c r="F898" s="143" t="s">
        <v>1318</v>
      </c>
      <c r="I898" s="136"/>
      <c r="J898" s="144">
        <f>BK898</f>
        <v>0</v>
      </c>
      <c r="L898" s="133"/>
      <c r="M898" s="138"/>
      <c r="P898" s="139">
        <f>SUM(P899:P1490)</f>
        <v>0</v>
      </c>
      <c r="R898" s="139">
        <f>SUM(R899:R1490)</f>
        <v>26.895950429999999</v>
      </c>
      <c r="T898" s="140">
        <f>SUM(T899:T1490)</f>
        <v>178.02962300000002</v>
      </c>
      <c r="AR898" s="134" t="s">
        <v>84</v>
      </c>
      <c r="AT898" s="141" t="s">
        <v>75</v>
      </c>
      <c r="AU898" s="141" t="s">
        <v>84</v>
      </c>
      <c r="AY898" s="134" t="s">
        <v>345</v>
      </c>
      <c r="BK898" s="142">
        <f>SUM(BK899:BK1490)</f>
        <v>0</v>
      </c>
    </row>
    <row r="899" spans="2:65" s="1" customFormat="1" ht="37.9" customHeight="1">
      <c r="B899" s="32"/>
      <c r="C899" s="145" t="s">
        <v>1319</v>
      </c>
      <c r="D899" s="145" t="s">
        <v>347</v>
      </c>
      <c r="E899" s="146" t="s">
        <v>1320</v>
      </c>
      <c r="F899" s="147" t="s">
        <v>1321</v>
      </c>
      <c r="G899" s="148" t="s">
        <v>597</v>
      </c>
      <c r="H899" s="149">
        <v>33.880000000000003</v>
      </c>
      <c r="I899" s="150"/>
      <c r="J899" s="149">
        <f>ROUND(I899*H899,3)</f>
        <v>0</v>
      </c>
      <c r="K899" s="151"/>
      <c r="L899" s="32"/>
      <c r="M899" s="152" t="s">
        <v>1</v>
      </c>
      <c r="N899" s="153" t="s">
        <v>42</v>
      </c>
      <c r="P899" s="154">
        <f>O899*H899</f>
        <v>0</v>
      </c>
      <c r="Q899" s="154">
        <v>9.7930000000000003E-2</v>
      </c>
      <c r="R899" s="154">
        <f>Q899*H899</f>
        <v>3.3178684000000005</v>
      </c>
      <c r="S899" s="154">
        <v>0</v>
      </c>
      <c r="T899" s="155">
        <f>S899*H899</f>
        <v>0</v>
      </c>
      <c r="AR899" s="156" t="s">
        <v>351</v>
      </c>
      <c r="AT899" s="156" t="s">
        <v>347</v>
      </c>
      <c r="AU899" s="156" t="s">
        <v>98</v>
      </c>
      <c r="AY899" s="17" t="s">
        <v>345</v>
      </c>
      <c r="BE899" s="157">
        <f>IF(N899="základná",J899,0)</f>
        <v>0</v>
      </c>
      <c r="BF899" s="157">
        <f>IF(N899="znížená",J899,0)</f>
        <v>0</v>
      </c>
      <c r="BG899" s="157">
        <f>IF(N899="zákl. prenesená",J899,0)</f>
        <v>0</v>
      </c>
      <c r="BH899" s="157">
        <f>IF(N899="zníž. prenesená",J899,0)</f>
        <v>0</v>
      </c>
      <c r="BI899" s="157">
        <f>IF(N899="nulová",J899,0)</f>
        <v>0</v>
      </c>
      <c r="BJ899" s="17" t="s">
        <v>98</v>
      </c>
      <c r="BK899" s="158">
        <f>ROUND(I899*H899,3)</f>
        <v>0</v>
      </c>
      <c r="BL899" s="17" t="s">
        <v>351</v>
      </c>
      <c r="BM899" s="156" t="s">
        <v>1322</v>
      </c>
    </row>
    <row r="900" spans="2:65" s="12" customFormat="1">
      <c r="B900" s="159"/>
      <c r="D900" s="160" t="s">
        <v>353</v>
      </c>
      <c r="E900" s="161" t="s">
        <v>1</v>
      </c>
      <c r="F900" s="162" t="s">
        <v>1323</v>
      </c>
      <c r="H900" s="161" t="s">
        <v>1</v>
      </c>
      <c r="I900" s="163"/>
      <c r="L900" s="159"/>
      <c r="M900" s="164"/>
      <c r="T900" s="165"/>
      <c r="AT900" s="161" t="s">
        <v>353</v>
      </c>
      <c r="AU900" s="161" t="s">
        <v>98</v>
      </c>
      <c r="AV900" s="12" t="s">
        <v>84</v>
      </c>
      <c r="AW900" s="12" t="s">
        <v>30</v>
      </c>
      <c r="AX900" s="12" t="s">
        <v>76</v>
      </c>
      <c r="AY900" s="161" t="s">
        <v>345</v>
      </c>
    </row>
    <row r="901" spans="2:65" s="13" customFormat="1">
      <c r="B901" s="166"/>
      <c r="D901" s="160" t="s">
        <v>353</v>
      </c>
      <c r="E901" s="167" t="s">
        <v>264</v>
      </c>
      <c r="F901" s="168" t="s">
        <v>1324</v>
      </c>
      <c r="H901" s="169">
        <v>33.880000000000003</v>
      </c>
      <c r="I901" s="170"/>
      <c r="L901" s="166"/>
      <c r="M901" s="171"/>
      <c r="T901" s="172"/>
      <c r="AT901" s="167" t="s">
        <v>353</v>
      </c>
      <c r="AU901" s="167" t="s">
        <v>98</v>
      </c>
      <c r="AV901" s="13" t="s">
        <v>98</v>
      </c>
      <c r="AW901" s="13" t="s">
        <v>30</v>
      </c>
      <c r="AX901" s="13" t="s">
        <v>84</v>
      </c>
      <c r="AY901" s="167" t="s">
        <v>345</v>
      </c>
    </row>
    <row r="902" spans="2:65" s="1" customFormat="1" ht="21.75" customHeight="1">
      <c r="B902" s="32"/>
      <c r="C902" s="187" t="s">
        <v>1325</v>
      </c>
      <c r="D902" s="187" t="s">
        <v>641</v>
      </c>
      <c r="E902" s="188" t="s">
        <v>1326</v>
      </c>
      <c r="F902" s="189" t="s">
        <v>1327</v>
      </c>
      <c r="G902" s="190" t="s">
        <v>623</v>
      </c>
      <c r="H902" s="191">
        <v>34.219000000000001</v>
      </c>
      <c r="I902" s="192"/>
      <c r="J902" s="191">
        <f>ROUND(I902*H902,3)</f>
        <v>0</v>
      </c>
      <c r="K902" s="193"/>
      <c r="L902" s="194"/>
      <c r="M902" s="195" t="s">
        <v>1</v>
      </c>
      <c r="N902" s="196" t="s">
        <v>42</v>
      </c>
      <c r="P902" s="154">
        <f>O902*H902</f>
        <v>0</v>
      </c>
      <c r="Q902" s="154">
        <v>2.3E-2</v>
      </c>
      <c r="R902" s="154">
        <f>Q902*H902</f>
        <v>0.78703699999999999</v>
      </c>
      <c r="S902" s="154">
        <v>0</v>
      </c>
      <c r="T902" s="155">
        <f>S902*H902</f>
        <v>0</v>
      </c>
      <c r="AR902" s="156" t="s">
        <v>407</v>
      </c>
      <c r="AT902" s="156" t="s">
        <v>641</v>
      </c>
      <c r="AU902" s="156" t="s">
        <v>98</v>
      </c>
      <c r="AY902" s="17" t="s">
        <v>345</v>
      </c>
      <c r="BE902" s="157">
        <f>IF(N902="základná",J902,0)</f>
        <v>0</v>
      </c>
      <c r="BF902" s="157">
        <f>IF(N902="znížená",J902,0)</f>
        <v>0</v>
      </c>
      <c r="BG902" s="157">
        <f>IF(N902="zákl. prenesená",J902,0)</f>
        <v>0</v>
      </c>
      <c r="BH902" s="157">
        <f>IF(N902="zníž. prenesená",J902,0)</f>
        <v>0</v>
      </c>
      <c r="BI902" s="157">
        <f>IF(N902="nulová",J902,0)</f>
        <v>0</v>
      </c>
      <c r="BJ902" s="17" t="s">
        <v>98</v>
      </c>
      <c r="BK902" s="158">
        <f>ROUND(I902*H902,3)</f>
        <v>0</v>
      </c>
      <c r="BL902" s="17" t="s">
        <v>351</v>
      </c>
      <c r="BM902" s="156" t="s">
        <v>1328</v>
      </c>
    </row>
    <row r="903" spans="2:65" s="13" customFormat="1">
      <c r="B903" s="166"/>
      <c r="D903" s="160" t="s">
        <v>353</v>
      </c>
      <c r="E903" s="167" t="s">
        <v>1</v>
      </c>
      <c r="F903" s="168" t="s">
        <v>264</v>
      </c>
      <c r="H903" s="169">
        <v>33.880000000000003</v>
      </c>
      <c r="I903" s="170"/>
      <c r="L903" s="166"/>
      <c r="M903" s="171"/>
      <c r="T903" s="172"/>
      <c r="AT903" s="167" t="s">
        <v>353</v>
      </c>
      <c r="AU903" s="167" t="s">
        <v>98</v>
      </c>
      <c r="AV903" s="13" t="s">
        <v>98</v>
      </c>
      <c r="AW903" s="13" t="s">
        <v>30</v>
      </c>
      <c r="AX903" s="13" t="s">
        <v>84</v>
      </c>
      <c r="AY903" s="167" t="s">
        <v>345</v>
      </c>
    </row>
    <row r="904" spans="2:65" s="13" customFormat="1">
      <c r="B904" s="166"/>
      <c r="D904" s="160" t="s">
        <v>353</v>
      </c>
      <c r="F904" s="168" t="s">
        <v>1329</v>
      </c>
      <c r="H904" s="169">
        <v>34.219000000000001</v>
      </c>
      <c r="I904" s="170"/>
      <c r="L904" s="166"/>
      <c r="M904" s="171"/>
      <c r="T904" s="172"/>
      <c r="AT904" s="167" t="s">
        <v>353</v>
      </c>
      <c r="AU904" s="167" t="s">
        <v>98</v>
      </c>
      <c r="AV904" s="13" t="s">
        <v>98</v>
      </c>
      <c r="AW904" s="13" t="s">
        <v>4</v>
      </c>
      <c r="AX904" s="13" t="s">
        <v>84</v>
      </c>
      <c r="AY904" s="167" t="s">
        <v>345</v>
      </c>
    </row>
    <row r="905" spans="2:65" s="1" customFormat="1" ht="24.2" customHeight="1">
      <c r="B905" s="32"/>
      <c r="C905" s="145" t="s">
        <v>1330</v>
      </c>
      <c r="D905" s="145" t="s">
        <v>347</v>
      </c>
      <c r="E905" s="146" t="s">
        <v>1331</v>
      </c>
      <c r="F905" s="147" t="s">
        <v>1332</v>
      </c>
      <c r="G905" s="148" t="s">
        <v>597</v>
      </c>
      <c r="H905" s="149">
        <v>51.302</v>
      </c>
      <c r="I905" s="150"/>
      <c r="J905" s="149">
        <f>ROUND(I905*H905,3)</f>
        <v>0</v>
      </c>
      <c r="K905" s="151"/>
      <c r="L905" s="32"/>
      <c r="M905" s="152" t="s">
        <v>1</v>
      </c>
      <c r="N905" s="153" t="s">
        <v>42</v>
      </c>
      <c r="P905" s="154">
        <f>O905*H905</f>
        <v>0</v>
      </c>
      <c r="Q905" s="154">
        <v>0.12725</v>
      </c>
      <c r="R905" s="154">
        <f>Q905*H905</f>
        <v>6.5281795000000002</v>
      </c>
      <c r="S905" s="154">
        <v>0</v>
      </c>
      <c r="T905" s="155">
        <f>S905*H905</f>
        <v>0</v>
      </c>
      <c r="AR905" s="156" t="s">
        <v>351</v>
      </c>
      <c r="AT905" s="156" t="s">
        <v>347</v>
      </c>
      <c r="AU905" s="156" t="s">
        <v>98</v>
      </c>
      <c r="AY905" s="17" t="s">
        <v>345</v>
      </c>
      <c r="BE905" s="157">
        <f>IF(N905="základná",J905,0)</f>
        <v>0</v>
      </c>
      <c r="BF905" s="157">
        <f>IF(N905="znížená",J905,0)</f>
        <v>0</v>
      </c>
      <c r="BG905" s="157">
        <f>IF(N905="zákl. prenesená",J905,0)</f>
        <v>0</v>
      </c>
      <c r="BH905" s="157">
        <f>IF(N905="zníž. prenesená",J905,0)</f>
        <v>0</v>
      </c>
      <c r="BI905" s="157">
        <f>IF(N905="nulová",J905,0)</f>
        <v>0</v>
      </c>
      <c r="BJ905" s="17" t="s">
        <v>98</v>
      </c>
      <c r="BK905" s="158">
        <f>ROUND(I905*H905,3)</f>
        <v>0</v>
      </c>
      <c r="BL905" s="17" t="s">
        <v>351</v>
      </c>
      <c r="BM905" s="156" t="s">
        <v>1333</v>
      </c>
    </row>
    <row r="906" spans="2:65" s="12" customFormat="1">
      <c r="B906" s="159"/>
      <c r="D906" s="160" t="s">
        <v>353</v>
      </c>
      <c r="E906" s="161" t="s">
        <v>1</v>
      </c>
      <c r="F906" s="162" t="s">
        <v>1334</v>
      </c>
      <c r="H906" s="161" t="s">
        <v>1</v>
      </c>
      <c r="I906" s="163"/>
      <c r="L906" s="159"/>
      <c r="M906" s="164"/>
      <c r="T906" s="165"/>
      <c r="AT906" s="161" t="s">
        <v>353</v>
      </c>
      <c r="AU906" s="161" t="s">
        <v>98</v>
      </c>
      <c r="AV906" s="12" t="s">
        <v>84</v>
      </c>
      <c r="AW906" s="12" t="s">
        <v>30</v>
      </c>
      <c r="AX906" s="12" t="s">
        <v>76</v>
      </c>
      <c r="AY906" s="161" t="s">
        <v>345</v>
      </c>
    </row>
    <row r="907" spans="2:65" s="13" customFormat="1">
      <c r="B907" s="166"/>
      <c r="D907" s="160" t="s">
        <v>353</v>
      </c>
      <c r="E907" s="167" t="s">
        <v>1</v>
      </c>
      <c r="F907" s="168" t="s">
        <v>1335</v>
      </c>
      <c r="H907" s="169">
        <v>27.5</v>
      </c>
      <c r="I907" s="170"/>
      <c r="L907" s="166"/>
      <c r="M907" s="171"/>
      <c r="T907" s="172"/>
      <c r="AT907" s="167" t="s">
        <v>353</v>
      </c>
      <c r="AU907" s="167" t="s">
        <v>98</v>
      </c>
      <c r="AV907" s="13" t="s">
        <v>98</v>
      </c>
      <c r="AW907" s="13" t="s">
        <v>30</v>
      </c>
      <c r="AX907" s="13" t="s">
        <v>76</v>
      </c>
      <c r="AY907" s="167" t="s">
        <v>345</v>
      </c>
    </row>
    <row r="908" spans="2:65" s="13" customFormat="1">
      <c r="B908" s="166"/>
      <c r="D908" s="160" t="s">
        <v>353</v>
      </c>
      <c r="E908" s="167" t="s">
        <v>1</v>
      </c>
      <c r="F908" s="168" t="s">
        <v>1336</v>
      </c>
      <c r="H908" s="169">
        <v>23.802</v>
      </c>
      <c r="I908" s="170"/>
      <c r="L908" s="166"/>
      <c r="M908" s="171"/>
      <c r="T908" s="172"/>
      <c r="AT908" s="167" t="s">
        <v>353</v>
      </c>
      <c r="AU908" s="167" t="s">
        <v>98</v>
      </c>
      <c r="AV908" s="13" t="s">
        <v>98</v>
      </c>
      <c r="AW908" s="13" t="s">
        <v>30</v>
      </c>
      <c r="AX908" s="13" t="s">
        <v>76</v>
      </c>
      <c r="AY908" s="167" t="s">
        <v>345</v>
      </c>
    </row>
    <row r="909" spans="2:65" s="15" customFormat="1">
      <c r="B909" s="180"/>
      <c r="D909" s="160" t="s">
        <v>353</v>
      </c>
      <c r="E909" s="181" t="s">
        <v>1</v>
      </c>
      <c r="F909" s="182" t="s">
        <v>365</v>
      </c>
      <c r="H909" s="183">
        <v>51.302</v>
      </c>
      <c r="I909" s="184"/>
      <c r="L909" s="180"/>
      <c r="M909" s="185"/>
      <c r="T909" s="186"/>
      <c r="AT909" s="181" t="s">
        <v>353</v>
      </c>
      <c r="AU909" s="181" t="s">
        <v>98</v>
      </c>
      <c r="AV909" s="15" t="s">
        <v>351</v>
      </c>
      <c r="AW909" s="15" t="s">
        <v>30</v>
      </c>
      <c r="AX909" s="15" t="s">
        <v>84</v>
      </c>
      <c r="AY909" s="181" t="s">
        <v>345</v>
      </c>
    </row>
    <row r="910" spans="2:65" s="1" customFormat="1" ht="16.5" customHeight="1">
      <c r="B910" s="32"/>
      <c r="C910" s="187" t="s">
        <v>1337</v>
      </c>
      <c r="D910" s="187" t="s">
        <v>641</v>
      </c>
      <c r="E910" s="188" t="s">
        <v>1338</v>
      </c>
      <c r="F910" s="189" t="s">
        <v>1339</v>
      </c>
      <c r="G910" s="190" t="s">
        <v>623</v>
      </c>
      <c r="H910" s="191">
        <v>104.65600000000001</v>
      </c>
      <c r="I910" s="192"/>
      <c r="J910" s="191">
        <f>ROUND(I910*H910,3)</f>
        <v>0</v>
      </c>
      <c r="K910" s="193"/>
      <c r="L910" s="194"/>
      <c r="M910" s="195" t="s">
        <v>1</v>
      </c>
      <c r="N910" s="196" t="s">
        <v>42</v>
      </c>
      <c r="P910" s="154">
        <f>O910*H910</f>
        <v>0</v>
      </c>
      <c r="Q910" s="154">
        <v>3.1E-2</v>
      </c>
      <c r="R910" s="154">
        <f>Q910*H910</f>
        <v>3.2443360000000001</v>
      </c>
      <c r="S910" s="154">
        <v>0</v>
      </c>
      <c r="T910" s="155">
        <f>S910*H910</f>
        <v>0</v>
      </c>
      <c r="AR910" s="156" t="s">
        <v>407</v>
      </c>
      <c r="AT910" s="156" t="s">
        <v>641</v>
      </c>
      <c r="AU910" s="156" t="s">
        <v>98</v>
      </c>
      <c r="AY910" s="17" t="s">
        <v>345</v>
      </c>
      <c r="BE910" s="157">
        <f>IF(N910="základná",J910,0)</f>
        <v>0</v>
      </c>
      <c r="BF910" s="157">
        <f>IF(N910="znížená",J910,0)</f>
        <v>0</v>
      </c>
      <c r="BG910" s="157">
        <f>IF(N910="zákl. prenesená",J910,0)</f>
        <v>0</v>
      </c>
      <c r="BH910" s="157">
        <f>IF(N910="zníž. prenesená",J910,0)</f>
        <v>0</v>
      </c>
      <c r="BI910" s="157">
        <f>IF(N910="nulová",J910,0)</f>
        <v>0</v>
      </c>
      <c r="BJ910" s="17" t="s">
        <v>98</v>
      </c>
      <c r="BK910" s="158">
        <f>ROUND(I910*H910,3)</f>
        <v>0</v>
      </c>
      <c r="BL910" s="17" t="s">
        <v>351</v>
      </c>
      <c r="BM910" s="156" t="s">
        <v>1340</v>
      </c>
    </row>
    <row r="911" spans="2:65" s="13" customFormat="1">
      <c r="B911" s="166"/>
      <c r="D911" s="160" t="s">
        <v>353</v>
      </c>
      <c r="E911" s="167" t="s">
        <v>1</v>
      </c>
      <c r="F911" s="168" t="s">
        <v>1341</v>
      </c>
      <c r="H911" s="169">
        <v>102.604</v>
      </c>
      <c r="I911" s="170"/>
      <c r="L911" s="166"/>
      <c r="M911" s="171"/>
      <c r="T911" s="172"/>
      <c r="AT911" s="167" t="s">
        <v>353</v>
      </c>
      <c r="AU911" s="167" t="s">
        <v>98</v>
      </c>
      <c r="AV911" s="13" t="s">
        <v>98</v>
      </c>
      <c r="AW911" s="13" t="s">
        <v>30</v>
      </c>
      <c r="AX911" s="13" t="s">
        <v>84</v>
      </c>
      <c r="AY911" s="167" t="s">
        <v>345</v>
      </c>
    </row>
    <row r="912" spans="2:65" s="13" customFormat="1">
      <c r="B912" s="166"/>
      <c r="D912" s="160" t="s">
        <v>353</v>
      </c>
      <c r="F912" s="168" t="s">
        <v>1342</v>
      </c>
      <c r="H912" s="169">
        <v>104.65600000000001</v>
      </c>
      <c r="I912" s="170"/>
      <c r="L912" s="166"/>
      <c r="M912" s="171"/>
      <c r="T912" s="172"/>
      <c r="AT912" s="167" t="s">
        <v>353</v>
      </c>
      <c r="AU912" s="167" t="s">
        <v>98</v>
      </c>
      <c r="AV912" s="13" t="s">
        <v>98</v>
      </c>
      <c r="AW912" s="13" t="s">
        <v>4</v>
      </c>
      <c r="AX912" s="13" t="s">
        <v>84</v>
      </c>
      <c r="AY912" s="167" t="s">
        <v>345</v>
      </c>
    </row>
    <row r="913" spans="2:65" s="1" customFormat="1" ht="24.2" customHeight="1">
      <c r="B913" s="32"/>
      <c r="C913" s="145" t="s">
        <v>1343</v>
      </c>
      <c r="D913" s="145" t="s">
        <v>347</v>
      </c>
      <c r="E913" s="146" t="s">
        <v>1344</v>
      </c>
      <c r="F913" s="147" t="s">
        <v>1345</v>
      </c>
      <c r="G913" s="148" t="s">
        <v>350</v>
      </c>
      <c r="H913" s="149">
        <v>58.232999999999997</v>
      </c>
      <c r="I913" s="150"/>
      <c r="J913" s="149">
        <f>ROUND(I913*H913,3)</f>
        <v>0</v>
      </c>
      <c r="K913" s="151"/>
      <c r="L913" s="32"/>
      <c r="M913" s="152" t="s">
        <v>1</v>
      </c>
      <c r="N913" s="153" t="s">
        <v>42</v>
      </c>
      <c r="P913" s="154">
        <f>O913*H913</f>
        <v>0</v>
      </c>
      <c r="Q913" s="154">
        <v>0</v>
      </c>
      <c r="R913" s="154">
        <f>Q913*H913</f>
        <v>0</v>
      </c>
      <c r="S913" s="154">
        <v>2.1999999999999999E-2</v>
      </c>
      <c r="T913" s="155">
        <f>S913*H913</f>
        <v>1.2811259999999998</v>
      </c>
      <c r="AR913" s="156" t="s">
        <v>351</v>
      </c>
      <c r="AT913" s="156" t="s">
        <v>347</v>
      </c>
      <c r="AU913" s="156" t="s">
        <v>98</v>
      </c>
      <c r="AY913" s="17" t="s">
        <v>345</v>
      </c>
      <c r="BE913" s="157">
        <f>IF(N913="základná",J913,0)</f>
        <v>0</v>
      </c>
      <c r="BF913" s="157">
        <f>IF(N913="znížená",J913,0)</f>
        <v>0</v>
      </c>
      <c r="BG913" s="157">
        <f>IF(N913="zákl. prenesená",J913,0)</f>
        <v>0</v>
      </c>
      <c r="BH913" s="157">
        <f>IF(N913="zníž. prenesená",J913,0)</f>
        <v>0</v>
      </c>
      <c r="BI913" s="157">
        <f>IF(N913="nulová",J913,0)</f>
        <v>0</v>
      </c>
      <c r="BJ913" s="17" t="s">
        <v>98</v>
      </c>
      <c r="BK913" s="158">
        <f>ROUND(I913*H913,3)</f>
        <v>0</v>
      </c>
      <c r="BL913" s="17" t="s">
        <v>351</v>
      </c>
      <c r="BM913" s="156" t="s">
        <v>1346</v>
      </c>
    </row>
    <row r="914" spans="2:65" s="13" customFormat="1">
      <c r="B914" s="166"/>
      <c r="D914" s="160" t="s">
        <v>353</v>
      </c>
      <c r="E914" s="167" t="s">
        <v>1</v>
      </c>
      <c r="F914" s="168" t="s">
        <v>1347</v>
      </c>
      <c r="H914" s="169">
        <v>56.537999999999997</v>
      </c>
      <c r="I914" s="170"/>
      <c r="L914" s="166"/>
      <c r="M914" s="171"/>
      <c r="T914" s="172"/>
      <c r="AT914" s="167" t="s">
        <v>353</v>
      </c>
      <c r="AU914" s="167" t="s">
        <v>98</v>
      </c>
      <c r="AV914" s="13" t="s">
        <v>98</v>
      </c>
      <c r="AW914" s="13" t="s">
        <v>30</v>
      </c>
      <c r="AX914" s="13" t="s">
        <v>76</v>
      </c>
      <c r="AY914" s="167" t="s">
        <v>345</v>
      </c>
    </row>
    <row r="915" spans="2:65" s="13" customFormat="1">
      <c r="B915" s="166"/>
      <c r="D915" s="160" t="s">
        <v>353</v>
      </c>
      <c r="E915" s="167" t="s">
        <v>1</v>
      </c>
      <c r="F915" s="168" t="s">
        <v>1348</v>
      </c>
      <c r="H915" s="169">
        <v>1.6950000000000001</v>
      </c>
      <c r="I915" s="170"/>
      <c r="L915" s="166"/>
      <c r="M915" s="171"/>
      <c r="T915" s="172"/>
      <c r="AT915" s="167" t="s">
        <v>353</v>
      </c>
      <c r="AU915" s="167" t="s">
        <v>98</v>
      </c>
      <c r="AV915" s="13" t="s">
        <v>98</v>
      </c>
      <c r="AW915" s="13" t="s">
        <v>30</v>
      </c>
      <c r="AX915" s="13" t="s">
        <v>76</v>
      </c>
      <c r="AY915" s="167" t="s">
        <v>345</v>
      </c>
    </row>
    <row r="916" spans="2:65" s="15" customFormat="1">
      <c r="B916" s="180"/>
      <c r="D916" s="160" t="s">
        <v>353</v>
      </c>
      <c r="E916" s="181" t="s">
        <v>1</v>
      </c>
      <c r="F916" s="182" t="s">
        <v>365</v>
      </c>
      <c r="H916" s="183">
        <v>58.232999999999997</v>
      </c>
      <c r="I916" s="184"/>
      <c r="L916" s="180"/>
      <c r="M916" s="185"/>
      <c r="T916" s="186"/>
      <c r="AT916" s="181" t="s">
        <v>353</v>
      </c>
      <c r="AU916" s="181" t="s">
        <v>98</v>
      </c>
      <c r="AV916" s="15" t="s">
        <v>351</v>
      </c>
      <c r="AW916" s="15" t="s">
        <v>30</v>
      </c>
      <c r="AX916" s="15" t="s">
        <v>84</v>
      </c>
      <c r="AY916" s="181" t="s">
        <v>345</v>
      </c>
    </row>
    <row r="917" spans="2:65" s="1" customFormat="1" ht="24.2" customHeight="1">
      <c r="B917" s="32"/>
      <c r="C917" s="145" t="s">
        <v>1349</v>
      </c>
      <c r="D917" s="145" t="s">
        <v>347</v>
      </c>
      <c r="E917" s="146" t="s">
        <v>1350</v>
      </c>
      <c r="F917" s="147" t="s">
        <v>1351</v>
      </c>
      <c r="G917" s="148" t="s">
        <v>350</v>
      </c>
      <c r="H917" s="149">
        <v>58.058999999999997</v>
      </c>
      <c r="I917" s="150"/>
      <c r="J917" s="149">
        <f>ROUND(I917*H917,3)</f>
        <v>0</v>
      </c>
      <c r="K917" s="151"/>
      <c r="L917" s="32"/>
      <c r="M917" s="152" t="s">
        <v>1</v>
      </c>
      <c r="N917" s="153" t="s">
        <v>42</v>
      </c>
      <c r="P917" s="154">
        <f>O917*H917</f>
        <v>0</v>
      </c>
      <c r="Q917" s="154">
        <v>0</v>
      </c>
      <c r="R917" s="154">
        <f>Q917*H917</f>
        <v>0</v>
      </c>
      <c r="S917" s="154">
        <v>0</v>
      </c>
      <c r="T917" s="155">
        <f>S917*H917</f>
        <v>0</v>
      </c>
      <c r="AR917" s="156" t="s">
        <v>351</v>
      </c>
      <c r="AT917" s="156" t="s">
        <v>347</v>
      </c>
      <c r="AU917" s="156" t="s">
        <v>98</v>
      </c>
      <c r="AY917" s="17" t="s">
        <v>345</v>
      </c>
      <c r="BE917" s="157">
        <f>IF(N917="základná",J917,0)</f>
        <v>0</v>
      </c>
      <c r="BF917" s="157">
        <f>IF(N917="znížená",J917,0)</f>
        <v>0</v>
      </c>
      <c r="BG917" s="157">
        <f>IF(N917="zákl. prenesená",J917,0)</f>
        <v>0</v>
      </c>
      <c r="BH917" s="157">
        <f>IF(N917="zníž. prenesená",J917,0)</f>
        <v>0</v>
      </c>
      <c r="BI917" s="157">
        <f>IF(N917="nulová",J917,0)</f>
        <v>0</v>
      </c>
      <c r="BJ917" s="17" t="s">
        <v>98</v>
      </c>
      <c r="BK917" s="158">
        <f>ROUND(I917*H917,3)</f>
        <v>0</v>
      </c>
      <c r="BL917" s="17" t="s">
        <v>351</v>
      </c>
      <c r="BM917" s="156" t="s">
        <v>1352</v>
      </c>
    </row>
    <row r="918" spans="2:65" s="13" customFormat="1">
      <c r="B918" s="166"/>
      <c r="D918" s="160" t="s">
        <v>353</v>
      </c>
      <c r="E918" s="167" t="s">
        <v>1</v>
      </c>
      <c r="F918" s="168" t="s">
        <v>1353</v>
      </c>
      <c r="H918" s="169">
        <v>12.48</v>
      </c>
      <c r="I918" s="170"/>
      <c r="L918" s="166"/>
      <c r="M918" s="171"/>
      <c r="T918" s="172"/>
      <c r="AT918" s="167" t="s">
        <v>353</v>
      </c>
      <c r="AU918" s="167" t="s">
        <v>98</v>
      </c>
      <c r="AV918" s="13" t="s">
        <v>98</v>
      </c>
      <c r="AW918" s="13" t="s">
        <v>30</v>
      </c>
      <c r="AX918" s="13" t="s">
        <v>76</v>
      </c>
      <c r="AY918" s="167" t="s">
        <v>345</v>
      </c>
    </row>
    <row r="919" spans="2:65" s="13" customFormat="1">
      <c r="B919" s="166"/>
      <c r="D919" s="160" t="s">
        <v>353</v>
      </c>
      <c r="E919" s="167" t="s">
        <v>1</v>
      </c>
      <c r="F919" s="168" t="s">
        <v>1354</v>
      </c>
      <c r="H919" s="169">
        <v>4.16</v>
      </c>
      <c r="I919" s="170"/>
      <c r="L919" s="166"/>
      <c r="M919" s="171"/>
      <c r="T919" s="172"/>
      <c r="AT919" s="167" t="s">
        <v>353</v>
      </c>
      <c r="AU919" s="167" t="s">
        <v>98</v>
      </c>
      <c r="AV919" s="13" t="s">
        <v>98</v>
      </c>
      <c r="AW919" s="13" t="s">
        <v>30</v>
      </c>
      <c r="AX919" s="13" t="s">
        <v>76</v>
      </c>
      <c r="AY919" s="167" t="s">
        <v>345</v>
      </c>
    </row>
    <row r="920" spans="2:65" s="13" customFormat="1">
      <c r="B920" s="166"/>
      <c r="D920" s="160" t="s">
        <v>353</v>
      </c>
      <c r="E920" s="167" t="s">
        <v>1</v>
      </c>
      <c r="F920" s="168" t="s">
        <v>1355</v>
      </c>
      <c r="H920" s="169">
        <v>5.0289999999999999</v>
      </c>
      <c r="I920" s="170"/>
      <c r="L920" s="166"/>
      <c r="M920" s="171"/>
      <c r="T920" s="172"/>
      <c r="AT920" s="167" t="s">
        <v>353</v>
      </c>
      <c r="AU920" s="167" t="s">
        <v>98</v>
      </c>
      <c r="AV920" s="13" t="s">
        <v>98</v>
      </c>
      <c r="AW920" s="13" t="s">
        <v>30</v>
      </c>
      <c r="AX920" s="13" t="s">
        <v>76</v>
      </c>
      <c r="AY920" s="167" t="s">
        <v>345</v>
      </c>
    </row>
    <row r="921" spans="2:65" s="13" customFormat="1">
      <c r="B921" s="166"/>
      <c r="D921" s="160" t="s">
        <v>353</v>
      </c>
      <c r="E921" s="167" t="s">
        <v>1</v>
      </c>
      <c r="F921" s="168" t="s">
        <v>1356</v>
      </c>
      <c r="H921" s="169">
        <v>4.6900000000000004</v>
      </c>
      <c r="I921" s="170"/>
      <c r="L921" s="166"/>
      <c r="M921" s="171"/>
      <c r="T921" s="172"/>
      <c r="AT921" s="167" t="s">
        <v>353</v>
      </c>
      <c r="AU921" s="167" t="s">
        <v>98</v>
      </c>
      <c r="AV921" s="13" t="s">
        <v>98</v>
      </c>
      <c r="AW921" s="13" t="s">
        <v>30</v>
      </c>
      <c r="AX921" s="13" t="s">
        <v>76</v>
      </c>
      <c r="AY921" s="167" t="s">
        <v>345</v>
      </c>
    </row>
    <row r="922" spans="2:65" s="13" customFormat="1">
      <c r="B922" s="166"/>
      <c r="D922" s="160" t="s">
        <v>353</v>
      </c>
      <c r="E922" s="167" t="s">
        <v>1</v>
      </c>
      <c r="F922" s="168" t="s">
        <v>1357</v>
      </c>
      <c r="H922" s="169">
        <v>31.7</v>
      </c>
      <c r="I922" s="170"/>
      <c r="L922" s="166"/>
      <c r="M922" s="171"/>
      <c r="T922" s="172"/>
      <c r="AT922" s="167" t="s">
        <v>353</v>
      </c>
      <c r="AU922" s="167" t="s">
        <v>98</v>
      </c>
      <c r="AV922" s="13" t="s">
        <v>98</v>
      </c>
      <c r="AW922" s="13" t="s">
        <v>30</v>
      </c>
      <c r="AX922" s="13" t="s">
        <v>76</v>
      </c>
      <c r="AY922" s="167" t="s">
        <v>345</v>
      </c>
    </row>
    <row r="923" spans="2:65" s="15" customFormat="1">
      <c r="B923" s="180"/>
      <c r="D923" s="160" t="s">
        <v>353</v>
      </c>
      <c r="E923" s="181" t="s">
        <v>1</v>
      </c>
      <c r="F923" s="182" t="s">
        <v>365</v>
      </c>
      <c r="H923" s="183">
        <v>58.058999999999997</v>
      </c>
      <c r="I923" s="184"/>
      <c r="L923" s="180"/>
      <c r="M923" s="185"/>
      <c r="T923" s="186"/>
      <c r="AT923" s="181" t="s">
        <v>353</v>
      </c>
      <c r="AU923" s="181" t="s">
        <v>98</v>
      </c>
      <c r="AV923" s="15" t="s">
        <v>351</v>
      </c>
      <c r="AW923" s="15" t="s">
        <v>30</v>
      </c>
      <c r="AX923" s="15" t="s">
        <v>84</v>
      </c>
      <c r="AY923" s="181" t="s">
        <v>345</v>
      </c>
    </row>
    <row r="924" spans="2:65" s="1" customFormat="1" ht="24.2" customHeight="1">
      <c r="B924" s="32"/>
      <c r="C924" s="145" t="s">
        <v>1358</v>
      </c>
      <c r="D924" s="145" t="s">
        <v>347</v>
      </c>
      <c r="E924" s="146" t="s">
        <v>1359</v>
      </c>
      <c r="F924" s="147" t="s">
        <v>1360</v>
      </c>
      <c r="G924" s="148" t="s">
        <v>350</v>
      </c>
      <c r="H924" s="149">
        <v>938.46100000000001</v>
      </c>
      <c r="I924" s="150"/>
      <c r="J924" s="149">
        <f>ROUND(I924*H924,3)</f>
        <v>0</v>
      </c>
      <c r="K924" s="151"/>
      <c r="L924" s="32"/>
      <c r="M924" s="152" t="s">
        <v>1</v>
      </c>
      <c r="N924" s="153" t="s">
        <v>42</v>
      </c>
      <c r="P924" s="154">
        <f>O924*H924</f>
        <v>0</v>
      </c>
      <c r="Q924" s="154">
        <v>0</v>
      </c>
      <c r="R924" s="154">
        <f>Q924*H924</f>
        <v>0</v>
      </c>
      <c r="S924" s="154">
        <v>0</v>
      </c>
      <c r="T924" s="155">
        <f>S924*H924</f>
        <v>0</v>
      </c>
      <c r="AR924" s="156" t="s">
        <v>351</v>
      </c>
      <c r="AT924" s="156" t="s">
        <v>347</v>
      </c>
      <c r="AU924" s="156" t="s">
        <v>98</v>
      </c>
      <c r="AY924" s="17" t="s">
        <v>345</v>
      </c>
      <c r="BE924" s="157">
        <f>IF(N924="základná",J924,0)</f>
        <v>0</v>
      </c>
      <c r="BF924" s="157">
        <f>IF(N924="znížená",J924,0)</f>
        <v>0</v>
      </c>
      <c r="BG924" s="157">
        <f>IF(N924="zákl. prenesená",J924,0)</f>
        <v>0</v>
      </c>
      <c r="BH924" s="157">
        <f>IF(N924="zníž. prenesená",J924,0)</f>
        <v>0</v>
      </c>
      <c r="BI924" s="157">
        <f>IF(N924="nulová",J924,0)</f>
        <v>0</v>
      </c>
      <c r="BJ924" s="17" t="s">
        <v>98</v>
      </c>
      <c r="BK924" s="158">
        <f>ROUND(I924*H924,3)</f>
        <v>0</v>
      </c>
      <c r="BL924" s="17" t="s">
        <v>351</v>
      </c>
      <c r="BM924" s="156" t="s">
        <v>1361</v>
      </c>
    </row>
    <row r="925" spans="2:65" s="13" customFormat="1">
      <c r="B925" s="166"/>
      <c r="D925" s="160" t="s">
        <v>353</v>
      </c>
      <c r="E925" s="167" t="s">
        <v>1</v>
      </c>
      <c r="F925" s="168" t="s">
        <v>1362</v>
      </c>
      <c r="H925" s="169">
        <v>340.96199999999999</v>
      </c>
      <c r="I925" s="170"/>
      <c r="L925" s="166"/>
      <c r="M925" s="171"/>
      <c r="T925" s="172"/>
      <c r="AT925" s="167" t="s">
        <v>353</v>
      </c>
      <c r="AU925" s="167" t="s">
        <v>98</v>
      </c>
      <c r="AV925" s="13" t="s">
        <v>98</v>
      </c>
      <c r="AW925" s="13" t="s">
        <v>30</v>
      </c>
      <c r="AX925" s="13" t="s">
        <v>76</v>
      </c>
      <c r="AY925" s="167" t="s">
        <v>345</v>
      </c>
    </row>
    <row r="926" spans="2:65" s="13" customFormat="1">
      <c r="B926" s="166"/>
      <c r="D926" s="160" t="s">
        <v>353</v>
      </c>
      <c r="E926" s="167" t="s">
        <v>1</v>
      </c>
      <c r="F926" s="168" t="s">
        <v>192</v>
      </c>
      <c r="H926" s="169">
        <v>43.124000000000002</v>
      </c>
      <c r="I926" s="170"/>
      <c r="L926" s="166"/>
      <c r="M926" s="171"/>
      <c r="T926" s="172"/>
      <c r="AT926" s="167" t="s">
        <v>353</v>
      </c>
      <c r="AU926" s="167" t="s">
        <v>98</v>
      </c>
      <c r="AV926" s="13" t="s">
        <v>98</v>
      </c>
      <c r="AW926" s="13" t="s">
        <v>30</v>
      </c>
      <c r="AX926" s="13" t="s">
        <v>76</v>
      </c>
      <c r="AY926" s="167" t="s">
        <v>345</v>
      </c>
    </row>
    <row r="927" spans="2:65" s="13" customFormat="1">
      <c r="B927" s="166"/>
      <c r="D927" s="160" t="s">
        <v>353</v>
      </c>
      <c r="E927" s="167" t="s">
        <v>1</v>
      </c>
      <c r="F927" s="168" t="s">
        <v>1363</v>
      </c>
      <c r="H927" s="169">
        <v>193.827</v>
      </c>
      <c r="I927" s="170"/>
      <c r="L927" s="166"/>
      <c r="M927" s="171"/>
      <c r="T927" s="172"/>
      <c r="AT927" s="167" t="s">
        <v>353</v>
      </c>
      <c r="AU927" s="167" t="s">
        <v>98</v>
      </c>
      <c r="AV927" s="13" t="s">
        <v>98</v>
      </c>
      <c r="AW927" s="13" t="s">
        <v>30</v>
      </c>
      <c r="AX927" s="13" t="s">
        <v>76</v>
      </c>
      <c r="AY927" s="167" t="s">
        <v>345</v>
      </c>
    </row>
    <row r="928" spans="2:65" s="13" customFormat="1">
      <c r="B928" s="166"/>
      <c r="D928" s="160" t="s">
        <v>353</v>
      </c>
      <c r="E928" s="167" t="s">
        <v>1</v>
      </c>
      <c r="F928" s="168" t="s">
        <v>1364</v>
      </c>
      <c r="H928" s="169">
        <v>114.836</v>
      </c>
      <c r="I928" s="170"/>
      <c r="L928" s="166"/>
      <c r="M928" s="171"/>
      <c r="T928" s="172"/>
      <c r="AT928" s="167" t="s">
        <v>353</v>
      </c>
      <c r="AU928" s="167" t="s">
        <v>98</v>
      </c>
      <c r="AV928" s="13" t="s">
        <v>98</v>
      </c>
      <c r="AW928" s="13" t="s">
        <v>30</v>
      </c>
      <c r="AX928" s="13" t="s">
        <v>76</v>
      </c>
      <c r="AY928" s="167" t="s">
        <v>345</v>
      </c>
    </row>
    <row r="929" spans="2:65" s="14" customFormat="1">
      <c r="B929" s="173"/>
      <c r="D929" s="160" t="s">
        <v>353</v>
      </c>
      <c r="E929" s="174" t="s">
        <v>198</v>
      </c>
      <c r="F929" s="175" t="s">
        <v>358</v>
      </c>
      <c r="H929" s="176">
        <v>692.74900000000002</v>
      </c>
      <c r="I929" s="177"/>
      <c r="L929" s="173"/>
      <c r="M929" s="178"/>
      <c r="T929" s="179"/>
      <c r="AT929" s="174" t="s">
        <v>353</v>
      </c>
      <c r="AU929" s="174" t="s">
        <v>98</v>
      </c>
      <c r="AV929" s="14" t="s">
        <v>359</v>
      </c>
      <c r="AW929" s="14" t="s">
        <v>30</v>
      </c>
      <c r="AX929" s="14" t="s">
        <v>76</v>
      </c>
      <c r="AY929" s="174" t="s">
        <v>345</v>
      </c>
    </row>
    <row r="930" spans="2:65" s="13" customFormat="1">
      <c r="B930" s="166"/>
      <c r="D930" s="160" t="s">
        <v>353</v>
      </c>
      <c r="E930" s="167" t="s">
        <v>1</v>
      </c>
      <c r="F930" s="168" t="s">
        <v>1365</v>
      </c>
      <c r="H930" s="169">
        <v>29.486000000000001</v>
      </c>
      <c r="I930" s="170"/>
      <c r="L930" s="166"/>
      <c r="M930" s="171"/>
      <c r="T930" s="172"/>
      <c r="AT930" s="167" t="s">
        <v>353</v>
      </c>
      <c r="AU930" s="167" t="s">
        <v>98</v>
      </c>
      <c r="AV930" s="13" t="s">
        <v>98</v>
      </c>
      <c r="AW930" s="13" t="s">
        <v>30</v>
      </c>
      <c r="AX930" s="13" t="s">
        <v>76</v>
      </c>
      <c r="AY930" s="167" t="s">
        <v>345</v>
      </c>
    </row>
    <row r="931" spans="2:65" s="13" customFormat="1">
      <c r="B931" s="166"/>
      <c r="D931" s="160" t="s">
        <v>353</v>
      </c>
      <c r="E931" s="167" t="s">
        <v>1</v>
      </c>
      <c r="F931" s="168" t="s">
        <v>1366</v>
      </c>
      <c r="H931" s="169">
        <v>14.21</v>
      </c>
      <c r="I931" s="170"/>
      <c r="L931" s="166"/>
      <c r="M931" s="171"/>
      <c r="T931" s="172"/>
      <c r="AT931" s="167" t="s">
        <v>353</v>
      </c>
      <c r="AU931" s="167" t="s">
        <v>98</v>
      </c>
      <c r="AV931" s="13" t="s">
        <v>98</v>
      </c>
      <c r="AW931" s="13" t="s">
        <v>30</v>
      </c>
      <c r="AX931" s="13" t="s">
        <v>76</v>
      </c>
      <c r="AY931" s="167" t="s">
        <v>345</v>
      </c>
    </row>
    <row r="932" spans="2:65" s="13" customFormat="1">
      <c r="B932" s="166"/>
      <c r="D932" s="160" t="s">
        <v>353</v>
      </c>
      <c r="E932" s="167" t="s">
        <v>1</v>
      </c>
      <c r="F932" s="168" t="s">
        <v>210</v>
      </c>
      <c r="H932" s="169">
        <v>2.35</v>
      </c>
      <c r="I932" s="170"/>
      <c r="L932" s="166"/>
      <c r="M932" s="171"/>
      <c r="T932" s="172"/>
      <c r="AT932" s="167" t="s">
        <v>353</v>
      </c>
      <c r="AU932" s="167" t="s">
        <v>98</v>
      </c>
      <c r="AV932" s="13" t="s">
        <v>98</v>
      </c>
      <c r="AW932" s="13" t="s">
        <v>30</v>
      </c>
      <c r="AX932" s="13" t="s">
        <v>76</v>
      </c>
      <c r="AY932" s="167" t="s">
        <v>345</v>
      </c>
    </row>
    <row r="933" spans="2:65" s="14" customFormat="1">
      <c r="B933" s="173"/>
      <c r="D933" s="160" t="s">
        <v>353</v>
      </c>
      <c r="E933" s="174" t="s">
        <v>204</v>
      </c>
      <c r="F933" s="175" t="s">
        <v>358</v>
      </c>
      <c r="H933" s="176">
        <v>46.045999999999999</v>
      </c>
      <c r="I933" s="177"/>
      <c r="L933" s="173"/>
      <c r="M933" s="178"/>
      <c r="T933" s="179"/>
      <c r="AT933" s="174" t="s">
        <v>353</v>
      </c>
      <c r="AU933" s="174" t="s">
        <v>98</v>
      </c>
      <c r="AV933" s="14" t="s">
        <v>359</v>
      </c>
      <c r="AW933" s="14" t="s">
        <v>30</v>
      </c>
      <c r="AX933" s="14" t="s">
        <v>76</v>
      </c>
      <c r="AY933" s="174" t="s">
        <v>345</v>
      </c>
    </row>
    <row r="934" spans="2:65" s="13" customFormat="1">
      <c r="B934" s="166"/>
      <c r="D934" s="160" t="s">
        <v>353</v>
      </c>
      <c r="E934" s="167" t="s">
        <v>1</v>
      </c>
      <c r="F934" s="168" t="s">
        <v>165</v>
      </c>
      <c r="H934" s="169">
        <v>83.2</v>
      </c>
      <c r="I934" s="170"/>
      <c r="L934" s="166"/>
      <c r="M934" s="171"/>
      <c r="T934" s="172"/>
      <c r="AT934" s="167" t="s">
        <v>353</v>
      </c>
      <c r="AU934" s="167" t="s">
        <v>98</v>
      </c>
      <c r="AV934" s="13" t="s">
        <v>98</v>
      </c>
      <c r="AW934" s="13" t="s">
        <v>30</v>
      </c>
      <c r="AX934" s="13" t="s">
        <v>76</v>
      </c>
      <c r="AY934" s="167" t="s">
        <v>345</v>
      </c>
    </row>
    <row r="935" spans="2:65" s="13" customFormat="1">
      <c r="B935" s="166"/>
      <c r="D935" s="160" t="s">
        <v>353</v>
      </c>
      <c r="E935" s="167" t="s">
        <v>1</v>
      </c>
      <c r="F935" s="168" t="s">
        <v>177</v>
      </c>
      <c r="H935" s="169">
        <v>113.07599999999999</v>
      </c>
      <c r="I935" s="170"/>
      <c r="L935" s="166"/>
      <c r="M935" s="171"/>
      <c r="T935" s="172"/>
      <c r="AT935" s="167" t="s">
        <v>353</v>
      </c>
      <c r="AU935" s="167" t="s">
        <v>98</v>
      </c>
      <c r="AV935" s="13" t="s">
        <v>98</v>
      </c>
      <c r="AW935" s="13" t="s">
        <v>30</v>
      </c>
      <c r="AX935" s="13" t="s">
        <v>76</v>
      </c>
      <c r="AY935" s="167" t="s">
        <v>345</v>
      </c>
    </row>
    <row r="936" spans="2:65" s="13" customFormat="1">
      <c r="B936" s="166"/>
      <c r="D936" s="160" t="s">
        <v>353</v>
      </c>
      <c r="E936" s="167" t="s">
        <v>1</v>
      </c>
      <c r="F936" s="168" t="s">
        <v>208</v>
      </c>
      <c r="H936" s="169">
        <v>3.39</v>
      </c>
      <c r="I936" s="170"/>
      <c r="L936" s="166"/>
      <c r="M936" s="171"/>
      <c r="T936" s="172"/>
      <c r="AT936" s="167" t="s">
        <v>353</v>
      </c>
      <c r="AU936" s="167" t="s">
        <v>98</v>
      </c>
      <c r="AV936" s="13" t="s">
        <v>98</v>
      </c>
      <c r="AW936" s="13" t="s">
        <v>30</v>
      </c>
      <c r="AX936" s="13" t="s">
        <v>76</v>
      </c>
      <c r="AY936" s="167" t="s">
        <v>345</v>
      </c>
    </row>
    <row r="937" spans="2:65" s="15" customFormat="1">
      <c r="B937" s="180"/>
      <c r="D937" s="160" t="s">
        <v>353</v>
      </c>
      <c r="E937" s="181" t="s">
        <v>1</v>
      </c>
      <c r="F937" s="182" t="s">
        <v>365</v>
      </c>
      <c r="H937" s="183">
        <v>938.46100000000001</v>
      </c>
      <c r="I937" s="184"/>
      <c r="L937" s="180"/>
      <c r="M937" s="185"/>
      <c r="T937" s="186"/>
      <c r="AT937" s="181" t="s">
        <v>353</v>
      </c>
      <c r="AU937" s="181" t="s">
        <v>98</v>
      </c>
      <c r="AV937" s="15" t="s">
        <v>351</v>
      </c>
      <c r="AW937" s="15" t="s">
        <v>30</v>
      </c>
      <c r="AX937" s="15" t="s">
        <v>84</v>
      </c>
      <c r="AY937" s="181" t="s">
        <v>345</v>
      </c>
    </row>
    <row r="938" spans="2:65" s="1" customFormat="1" ht="16.5" customHeight="1">
      <c r="B938" s="32"/>
      <c r="C938" s="145" t="s">
        <v>1367</v>
      </c>
      <c r="D938" s="145" t="s">
        <v>347</v>
      </c>
      <c r="E938" s="146" t="s">
        <v>1368</v>
      </c>
      <c r="F938" s="147" t="s">
        <v>1369</v>
      </c>
      <c r="G938" s="148" t="s">
        <v>350</v>
      </c>
      <c r="H938" s="149">
        <v>1662.1120000000001</v>
      </c>
      <c r="I938" s="150"/>
      <c r="J938" s="149">
        <f>ROUND(I938*H938,3)</f>
        <v>0</v>
      </c>
      <c r="K938" s="151"/>
      <c r="L938" s="32"/>
      <c r="M938" s="152" t="s">
        <v>1</v>
      </c>
      <c r="N938" s="153" t="s">
        <v>42</v>
      </c>
      <c r="P938" s="154">
        <f>O938*H938</f>
        <v>0</v>
      </c>
      <c r="Q938" s="154">
        <v>3.0000000000000001E-5</v>
      </c>
      <c r="R938" s="154">
        <f>Q938*H938</f>
        <v>4.9863360000000002E-2</v>
      </c>
      <c r="S938" s="154">
        <v>0</v>
      </c>
      <c r="T938" s="155">
        <f>S938*H938</f>
        <v>0</v>
      </c>
      <c r="AR938" s="156" t="s">
        <v>351</v>
      </c>
      <c r="AT938" s="156" t="s">
        <v>347</v>
      </c>
      <c r="AU938" s="156" t="s">
        <v>98</v>
      </c>
      <c r="AY938" s="17" t="s">
        <v>345</v>
      </c>
      <c r="BE938" s="157">
        <f>IF(N938="základná",J938,0)</f>
        <v>0</v>
      </c>
      <c r="BF938" s="157">
        <f>IF(N938="znížená",J938,0)</f>
        <v>0</v>
      </c>
      <c r="BG938" s="157">
        <f>IF(N938="zákl. prenesená",J938,0)</f>
        <v>0</v>
      </c>
      <c r="BH938" s="157">
        <f>IF(N938="zníž. prenesená",J938,0)</f>
        <v>0</v>
      </c>
      <c r="BI938" s="157">
        <f>IF(N938="nulová",J938,0)</f>
        <v>0</v>
      </c>
      <c r="BJ938" s="17" t="s">
        <v>98</v>
      </c>
      <c r="BK938" s="158">
        <f>ROUND(I938*H938,3)</f>
        <v>0</v>
      </c>
      <c r="BL938" s="17" t="s">
        <v>351</v>
      </c>
      <c r="BM938" s="156" t="s">
        <v>1370</v>
      </c>
    </row>
    <row r="939" spans="2:65" s="13" customFormat="1">
      <c r="B939" s="166"/>
      <c r="D939" s="160" t="s">
        <v>353</v>
      </c>
      <c r="E939" s="167" t="s">
        <v>1</v>
      </c>
      <c r="F939" s="168" t="s">
        <v>1371</v>
      </c>
      <c r="H939" s="169">
        <v>1548.3219999999999</v>
      </c>
      <c r="I939" s="170"/>
      <c r="L939" s="166"/>
      <c r="M939" s="171"/>
      <c r="T939" s="172"/>
      <c r="AT939" s="167" t="s">
        <v>353</v>
      </c>
      <c r="AU939" s="167" t="s">
        <v>98</v>
      </c>
      <c r="AV939" s="13" t="s">
        <v>98</v>
      </c>
      <c r="AW939" s="13" t="s">
        <v>30</v>
      </c>
      <c r="AX939" s="13" t="s">
        <v>76</v>
      </c>
      <c r="AY939" s="167" t="s">
        <v>345</v>
      </c>
    </row>
    <row r="940" spans="2:65" s="13" customFormat="1">
      <c r="B940" s="166"/>
      <c r="D940" s="160" t="s">
        <v>353</v>
      </c>
      <c r="E940" s="167" t="s">
        <v>1</v>
      </c>
      <c r="F940" s="168" t="s">
        <v>224</v>
      </c>
      <c r="H940" s="169">
        <v>113.79</v>
      </c>
      <c r="I940" s="170"/>
      <c r="L940" s="166"/>
      <c r="M940" s="171"/>
      <c r="T940" s="172"/>
      <c r="AT940" s="167" t="s">
        <v>353</v>
      </c>
      <c r="AU940" s="167" t="s">
        <v>98</v>
      </c>
      <c r="AV940" s="13" t="s">
        <v>98</v>
      </c>
      <c r="AW940" s="13" t="s">
        <v>30</v>
      </c>
      <c r="AX940" s="13" t="s">
        <v>76</v>
      </c>
      <c r="AY940" s="167" t="s">
        <v>345</v>
      </c>
    </row>
    <row r="941" spans="2:65" s="15" customFormat="1">
      <c r="B941" s="180"/>
      <c r="D941" s="160" t="s">
        <v>353</v>
      </c>
      <c r="E941" s="181" t="s">
        <v>1</v>
      </c>
      <c r="F941" s="182" t="s">
        <v>365</v>
      </c>
      <c r="H941" s="183">
        <v>1662.1120000000001</v>
      </c>
      <c r="I941" s="184"/>
      <c r="L941" s="180"/>
      <c r="M941" s="185"/>
      <c r="T941" s="186"/>
      <c r="AT941" s="181" t="s">
        <v>353</v>
      </c>
      <c r="AU941" s="181" t="s">
        <v>98</v>
      </c>
      <c r="AV941" s="15" t="s">
        <v>351</v>
      </c>
      <c r="AW941" s="15" t="s">
        <v>30</v>
      </c>
      <c r="AX941" s="15" t="s">
        <v>84</v>
      </c>
      <c r="AY941" s="181" t="s">
        <v>345</v>
      </c>
    </row>
    <row r="942" spans="2:65" s="1" customFormat="1" ht="24.2" customHeight="1">
      <c r="B942" s="32"/>
      <c r="C942" s="145" t="s">
        <v>1372</v>
      </c>
      <c r="D942" s="145" t="s">
        <v>347</v>
      </c>
      <c r="E942" s="146" t="s">
        <v>1373</v>
      </c>
      <c r="F942" s="147" t="s">
        <v>1374</v>
      </c>
      <c r="G942" s="148" t="s">
        <v>350</v>
      </c>
      <c r="H942" s="149">
        <v>671.37</v>
      </c>
      <c r="I942" s="150"/>
      <c r="J942" s="149">
        <f>ROUND(I942*H942,3)</f>
        <v>0</v>
      </c>
      <c r="K942" s="151"/>
      <c r="L942" s="32"/>
      <c r="M942" s="152" t="s">
        <v>1</v>
      </c>
      <c r="N942" s="153" t="s">
        <v>42</v>
      </c>
      <c r="P942" s="154">
        <f>O942*H942</f>
        <v>0</v>
      </c>
      <c r="Q942" s="154">
        <v>0</v>
      </c>
      <c r="R942" s="154">
        <f>Q942*H942</f>
        <v>0</v>
      </c>
      <c r="S942" s="154">
        <v>0</v>
      </c>
      <c r="T942" s="155">
        <f>S942*H942</f>
        <v>0</v>
      </c>
      <c r="AR942" s="156" t="s">
        <v>351</v>
      </c>
      <c r="AT942" s="156" t="s">
        <v>347</v>
      </c>
      <c r="AU942" s="156" t="s">
        <v>98</v>
      </c>
      <c r="AY942" s="17" t="s">
        <v>345</v>
      </c>
      <c r="BE942" s="157">
        <f>IF(N942="základná",J942,0)</f>
        <v>0</v>
      </c>
      <c r="BF942" s="157">
        <f>IF(N942="znížená",J942,0)</f>
        <v>0</v>
      </c>
      <c r="BG942" s="157">
        <f>IF(N942="zákl. prenesená",J942,0)</f>
        <v>0</v>
      </c>
      <c r="BH942" s="157">
        <f>IF(N942="zníž. prenesená",J942,0)</f>
        <v>0</v>
      </c>
      <c r="BI942" s="157">
        <f>IF(N942="nulová",J942,0)</f>
        <v>0</v>
      </c>
      <c r="BJ942" s="17" t="s">
        <v>98</v>
      </c>
      <c r="BK942" s="158">
        <f>ROUND(I942*H942,3)</f>
        <v>0</v>
      </c>
      <c r="BL942" s="17" t="s">
        <v>351</v>
      </c>
      <c r="BM942" s="156" t="s">
        <v>1375</v>
      </c>
    </row>
    <row r="943" spans="2:65" s="13" customFormat="1">
      <c r="B943" s="166"/>
      <c r="D943" s="160" t="s">
        <v>353</v>
      </c>
      <c r="E943" s="167" t="s">
        <v>1</v>
      </c>
      <c r="F943" s="168" t="s">
        <v>1376</v>
      </c>
      <c r="H943" s="169">
        <v>671.37</v>
      </c>
      <c r="I943" s="170"/>
      <c r="L943" s="166"/>
      <c r="M943" s="171"/>
      <c r="T943" s="172"/>
      <c r="AT943" s="167" t="s">
        <v>353</v>
      </c>
      <c r="AU943" s="167" t="s">
        <v>98</v>
      </c>
      <c r="AV943" s="13" t="s">
        <v>98</v>
      </c>
      <c r="AW943" s="13" t="s">
        <v>30</v>
      </c>
      <c r="AX943" s="13" t="s">
        <v>84</v>
      </c>
      <c r="AY943" s="167" t="s">
        <v>345</v>
      </c>
    </row>
    <row r="944" spans="2:65" s="1" customFormat="1" ht="33" customHeight="1">
      <c r="B944" s="32"/>
      <c r="C944" s="145" t="s">
        <v>1377</v>
      </c>
      <c r="D944" s="145" t="s">
        <v>347</v>
      </c>
      <c r="E944" s="146" t="s">
        <v>1378</v>
      </c>
      <c r="F944" s="147" t="s">
        <v>1379</v>
      </c>
      <c r="G944" s="148" t="s">
        <v>597</v>
      </c>
      <c r="H944" s="149">
        <v>17.675000000000001</v>
      </c>
      <c r="I944" s="150"/>
      <c r="J944" s="149">
        <f>ROUND(I944*H944,3)</f>
        <v>0</v>
      </c>
      <c r="K944" s="151"/>
      <c r="L944" s="32"/>
      <c r="M944" s="152" t="s">
        <v>1</v>
      </c>
      <c r="N944" s="153" t="s">
        <v>42</v>
      </c>
      <c r="P944" s="154">
        <f>O944*H944</f>
        <v>0</v>
      </c>
      <c r="Q944" s="154">
        <v>8.8500000000000002E-3</v>
      </c>
      <c r="R944" s="154">
        <f>Q944*H944</f>
        <v>0.15642375</v>
      </c>
      <c r="S944" s="154">
        <v>0</v>
      </c>
      <c r="T944" s="155">
        <f>S944*H944</f>
        <v>0</v>
      </c>
      <c r="AR944" s="156" t="s">
        <v>351</v>
      </c>
      <c r="AT944" s="156" t="s">
        <v>347</v>
      </c>
      <c r="AU944" s="156" t="s">
        <v>98</v>
      </c>
      <c r="AY944" s="17" t="s">
        <v>345</v>
      </c>
      <c r="BE944" s="157">
        <f>IF(N944="základná",J944,0)</f>
        <v>0</v>
      </c>
      <c r="BF944" s="157">
        <f>IF(N944="znížená",J944,0)</f>
        <v>0</v>
      </c>
      <c r="BG944" s="157">
        <f>IF(N944="zákl. prenesená",J944,0)</f>
        <v>0</v>
      </c>
      <c r="BH944" s="157">
        <f>IF(N944="zníž. prenesená",J944,0)</f>
        <v>0</v>
      </c>
      <c r="BI944" s="157">
        <f>IF(N944="nulová",J944,0)</f>
        <v>0</v>
      </c>
      <c r="BJ944" s="17" t="s">
        <v>98</v>
      </c>
      <c r="BK944" s="158">
        <f>ROUND(I944*H944,3)</f>
        <v>0</v>
      </c>
      <c r="BL944" s="17" t="s">
        <v>351</v>
      </c>
      <c r="BM944" s="156" t="s">
        <v>1380</v>
      </c>
    </row>
    <row r="945" spans="2:65" s="12" customFormat="1">
      <c r="B945" s="159"/>
      <c r="D945" s="160" t="s">
        <v>353</v>
      </c>
      <c r="E945" s="161" t="s">
        <v>1</v>
      </c>
      <c r="F945" s="162" t="s">
        <v>1381</v>
      </c>
      <c r="H945" s="161" t="s">
        <v>1</v>
      </c>
      <c r="I945" s="163"/>
      <c r="L945" s="159"/>
      <c r="M945" s="164"/>
      <c r="T945" s="165"/>
      <c r="AT945" s="161" t="s">
        <v>353</v>
      </c>
      <c r="AU945" s="161" t="s">
        <v>98</v>
      </c>
      <c r="AV945" s="12" t="s">
        <v>84</v>
      </c>
      <c r="AW945" s="12" t="s">
        <v>30</v>
      </c>
      <c r="AX945" s="12" t="s">
        <v>76</v>
      </c>
      <c r="AY945" s="161" t="s">
        <v>345</v>
      </c>
    </row>
    <row r="946" spans="2:65" s="13" customFormat="1">
      <c r="B946" s="166"/>
      <c r="D946" s="160" t="s">
        <v>353</v>
      </c>
      <c r="E946" s="167" t="s">
        <v>1</v>
      </c>
      <c r="F946" s="168" t="s">
        <v>1382</v>
      </c>
      <c r="H946" s="169">
        <v>12.45</v>
      </c>
      <c r="I946" s="170"/>
      <c r="L946" s="166"/>
      <c r="M946" s="171"/>
      <c r="T946" s="172"/>
      <c r="AT946" s="167" t="s">
        <v>353</v>
      </c>
      <c r="AU946" s="167" t="s">
        <v>98</v>
      </c>
      <c r="AV946" s="13" t="s">
        <v>98</v>
      </c>
      <c r="AW946" s="13" t="s">
        <v>30</v>
      </c>
      <c r="AX946" s="13" t="s">
        <v>76</v>
      </c>
      <c r="AY946" s="167" t="s">
        <v>345</v>
      </c>
    </row>
    <row r="947" spans="2:65" s="13" customFormat="1">
      <c r="B947" s="166"/>
      <c r="D947" s="160" t="s">
        <v>353</v>
      </c>
      <c r="E947" s="167" t="s">
        <v>1</v>
      </c>
      <c r="F947" s="168" t="s">
        <v>1383</v>
      </c>
      <c r="H947" s="169">
        <v>5.2249999999999996</v>
      </c>
      <c r="I947" s="170"/>
      <c r="L947" s="166"/>
      <c r="M947" s="171"/>
      <c r="T947" s="172"/>
      <c r="AT947" s="167" t="s">
        <v>353</v>
      </c>
      <c r="AU947" s="167" t="s">
        <v>98</v>
      </c>
      <c r="AV947" s="13" t="s">
        <v>98</v>
      </c>
      <c r="AW947" s="13" t="s">
        <v>30</v>
      </c>
      <c r="AX947" s="13" t="s">
        <v>76</v>
      </c>
      <c r="AY947" s="167" t="s">
        <v>345</v>
      </c>
    </row>
    <row r="948" spans="2:65" s="15" customFormat="1">
      <c r="B948" s="180"/>
      <c r="D948" s="160" t="s">
        <v>353</v>
      </c>
      <c r="E948" s="181" t="s">
        <v>1</v>
      </c>
      <c r="F948" s="182" t="s">
        <v>365</v>
      </c>
      <c r="H948" s="183">
        <v>17.675000000000001</v>
      </c>
      <c r="I948" s="184"/>
      <c r="L948" s="180"/>
      <c r="M948" s="185"/>
      <c r="T948" s="186"/>
      <c r="AT948" s="181" t="s">
        <v>353</v>
      </c>
      <c r="AU948" s="181" t="s">
        <v>98</v>
      </c>
      <c r="AV948" s="15" t="s">
        <v>351</v>
      </c>
      <c r="AW948" s="15" t="s">
        <v>30</v>
      </c>
      <c r="AX948" s="15" t="s">
        <v>84</v>
      </c>
      <c r="AY948" s="181" t="s">
        <v>345</v>
      </c>
    </row>
    <row r="949" spans="2:65" s="1" customFormat="1" ht="33" customHeight="1">
      <c r="B949" s="32"/>
      <c r="C949" s="145" t="s">
        <v>1384</v>
      </c>
      <c r="D949" s="145" t="s">
        <v>347</v>
      </c>
      <c r="E949" s="146" t="s">
        <v>1385</v>
      </c>
      <c r="F949" s="147" t="s">
        <v>1386</v>
      </c>
      <c r="G949" s="148" t="s">
        <v>350</v>
      </c>
      <c r="H949" s="149">
        <v>747.85799999999995</v>
      </c>
      <c r="I949" s="150"/>
      <c r="J949" s="149">
        <f>ROUND(I949*H949,3)</f>
        <v>0</v>
      </c>
      <c r="K949" s="151"/>
      <c r="L949" s="32"/>
      <c r="M949" s="152" t="s">
        <v>1</v>
      </c>
      <c r="N949" s="153" t="s">
        <v>42</v>
      </c>
      <c r="P949" s="154">
        <f>O949*H949</f>
        <v>0</v>
      </c>
      <c r="Q949" s="154">
        <v>1.601E-2</v>
      </c>
      <c r="R949" s="154">
        <f>Q949*H949</f>
        <v>11.973206579999999</v>
      </c>
      <c r="S949" s="154">
        <v>0</v>
      </c>
      <c r="T949" s="155">
        <f>S949*H949</f>
        <v>0</v>
      </c>
      <c r="AR949" s="156" t="s">
        <v>351</v>
      </c>
      <c r="AT949" s="156" t="s">
        <v>347</v>
      </c>
      <c r="AU949" s="156" t="s">
        <v>98</v>
      </c>
      <c r="AY949" s="17" t="s">
        <v>345</v>
      </c>
      <c r="BE949" s="157">
        <f>IF(N949="základná",J949,0)</f>
        <v>0</v>
      </c>
      <c r="BF949" s="157">
        <f>IF(N949="znížená",J949,0)</f>
        <v>0</v>
      </c>
      <c r="BG949" s="157">
        <f>IF(N949="zákl. prenesená",J949,0)</f>
        <v>0</v>
      </c>
      <c r="BH949" s="157">
        <f>IF(N949="zníž. prenesená",J949,0)</f>
        <v>0</v>
      </c>
      <c r="BI949" s="157">
        <f>IF(N949="nulová",J949,0)</f>
        <v>0</v>
      </c>
      <c r="BJ949" s="17" t="s">
        <v>98</v>
      </c>
      <c r="BK949" s="158">
        <f>ROUND(I949*H949,3)</f>
        <v>0</v>
      </c>
      <c r="BL949" s="17" t="s">
        <v>351</v>
      </c>
      <c r="BM949" s="156" t="s">
        <v>1387</v>
      </c>
    </row>
    <row r="950" spans="2:65" s="13" customFormat="1">
      <c r="B950" s="166"/>
      <c r="D950" s="160" t="s">
        <v>353</v>
      </c>
      <c r="E950" s="167" t="s">
        <v>1</v>
      </c>
      <c r="F950" s="168" t="s">
        <v>1388</v>
      </c>
      <c r="H950" s="169">
        <v>231.441</v>
      </c>
      <c r="I950" s="170"/>
      <c r="L950" s="166"/>
      <c r="M950" s="171"/>
      <c r="T950" s="172"/>
      <c r="AT950" s="167" t="s">
        <v>353</v>
      </c>
      <c r="AU950" s="167" t="s">
        <v>98</v>
      </c>
      <c r="AV950" s="13" t="s">
        <v>98</v>
      </c>
      <c r="AW950" s="13" t="s">
        <v>30</v>
      </c>
      <c r="AX950" s="13" t="s">
        <v>76</v>
      </c>
      <c r="AY950" s="167" t="s">
        <v>345</v>
      </c>
    </row>
    <row r="951" spans="2:65" s="13" customFormat="1">
      <c r="B951" s="166"/>
      <c r="D951" s="160" t="s">
        <v>353</v>
      </c>
      <c r="E951" s="167" t="s">
        <v>1</v>
      </c>
      <c r="F951" s="168" t="s">
        <v>1389</v>
      </c>
      <c r="H951" s="169">
        <v>133.566</v>
      </c>
      <c r="I951" s="170"/>
      <c r="L951" s="166"/>
      <c r="M951" s="171"/>
      <c r="T951" s="172"/>
      <c r="AT951" s="167" t="s">
        <v>353</v>
      </c>
      <c r="AU951" s="167" t="s">
        <v>98</v>
      </c>
      <c r="AV951" s="13" t="s">
        <v>98</v>
      </c>
      <c r="AW951" s="13" t="s">
        <v>30</v>
      </c>
      <c r="AX951" s="13" t="s">
        <v>76</v>
      </c>
      <c r="AY951" s="167" t="s">
        <v>345</v>
      </c>
    </row>
    <row r="952" spans="2:65" s="13" customFormat="1">
      <c r="B952" s="166"/>
      <c r="D952" s="160" t="s">
        <v>353</v>
      </c>
      <c r="E952" s="167" t="s">
        <v>1</v>
      </c>
      <c r="F952" s="168" t="s">
        <v>1390</v>
      </c>
      <c r="H952" s="169">
        <v>382.851</v>
      </c>
      <c r="I952" s="170"/>
      <c r="L952" s="166"/>
      <c r="M952" s="171"/>
      <c r="T952" s="172"/>
      <c r="AT952" s="167" t="s">
        <v>353</v>
      </c>
      <c r="AU952" s="167" t="s">
        <v>98</v>
      </c>
      <c r="AV952" s="13" t="s">
        <v>98</v>
      </c>
      <c r="AW952" s="13" t="s">
        <v>30</v>
      </c>
      <c r="AX952" s="13" t="s">
        <v>76</v>
      </c>
      <c r="AY952" s="167" t="s">
        <v>345</v>
      </c>
    </row>
    <row r="953" spans="2:65" s="15" customFormat="1">
      <c r="B953" s="180"/>
      <c r="D953" s="160" t="s">
        <v>353</v>
      </c>
      <c r="E953" s="181" t="s">
        <v>212</v>
      </c>
      <c r="F953" s="182" t="s">
        <v>365</v>
      </c>
      <c r="H953" s="183">
        <v>747.85799999999995</v>
      </c>
      <c r="I953" s="184"/>
      <c r="L953" s="180"/>
      <c r="M953" s="185"/>
      <c r="T953" s="186"/>
      <c r="AT953" s="181" t="s">
        <v>353</v>
      </c>
      <c r="AU953" s="181" t="s">
        <v>98</v>
      </c>
      <c r="AV953" s="15" t="s">
        <v>351</v>
      </c>
      <c r="AW953" s="15" t="s">
        <v>30</v>
      </c>
      <c r="AX953" s="15" t="s">
        <v>84</v>
      </c>
      <c r="AY953" s="181" t="s">
        <v>345</v>
      </c>
    </row>
    <row r="954" spans="2:65" s="1" customFormat="1" ht="33" customHeight="1">
      <c r="B954" s="32"/>
      <c r="C954" s="145" t="s">
        <v>1391</v>
      </c>
      <c r="D954" s="145" t="s">
        <v>347</v>
      </c>
      <c r="E954" s="146" t="s">
        <v>1392</v>
      </c>
      <c r="F954" s="147" t="s">
        <v>1393</v>
      </c>
      <c r="G954" s="148" t="s">
        <v>350</v>
      </c>
      <c r="H954" s="149">
        <v>747.85799999999995</v>
      </c>
      <c r="I954" s="150"/>
      <c r="J954" s="149">
        <f>ROUND(I954*H954,3)</f>
        <v>0</v>
      </c>
      <c r="K954" s="151"/>
      <c r="L954" s="32"/>
      <c r="M954" s="152" t="s">
        <v>1</v>
      </c>
      <c r="N954" s="153" t="s">
        <v>42</v>
      </c>
      <c r="P954" s="154">
        <f>O954*H954</f>
        <v>0</v>
      </c>
      <c r="Q954" s="154">
        <v>0</v>
      </c>
      <c r="R954" s="154">
        <f>Q954*H954</f>
        <v>0</v>
      </c>
      <c r="S954" s="154">
        <v>0</v>
      </c>
      <c r="T954" s="155">
        <f>S954*H954</f>
        <v>0</v>
      </c>
      <c r="AR954" s="156" t="s">
        <v>351</v>
      </c>
      <c r="AT954" s="156" t="s">
        <v>347</v>
      </c>
      <c r="AU954" s="156" t="s">
        <v>98</v>
      </c>
      <c r="AY954" s="17" t="s">
        <v>345</v>
      </c>
      <c r="BE954" s="157">
        <f>IF(N954="základná",J954,0)</f>
        <v>0</v>
      </c>
      <c r="BF954" s="157">
        <f>IF(N954="znížená",J954,0)</f>
        <v>0</v>
      </c>
      <c r="BG954" s="157">
        <f>IF(N954="zákl. prenesená",J954,0)</f>
        <v>0</v>
      </c>
      <c r="BH954" s="157">
        <f>IF(N954="zníž. prenesená",J954,0)</f>
        <v>0</v>
      </c>
      <c r="BI954" s="157">
        <f>IF(N954="nulová",J954,0)</f>
        <v>0</v>
      </c>
      <c r="BJ954" s="17" t="s">
        <v>98</v>
      </c>
      <c r="BK954" s="158">
        <f>ROUND(I954*H954,3)</f>
        <v>0</v>
      </c>
      <c r="BL954" s="17" t="s">
        <v>351</v>
      </c>
      <c r="BM954" s="156" t="s">
        <v>1394</v>
      </c>
    </row>
    <row r="955" spans="2:65" s="13" customFormat="1">
      <c r="B955" s="166"/>
      <c r="D955" s="160" t="s">
        <v>353</v>
      </c>
      <c r="E955" s="167" t="s">
        <v>1</v>
      </c>
      <c r="F955" s="168" t="s">
        <v>212</v>
      </c>
      <c r="H955" s="169">
        <v>747.85799999999995</v>
      </c>
      <c r="I955" s="170"/>
      <c r="L955" s="166"/>
      <c r="M955" s="171"/>
      <c r="T955" s="172"/>
      <c r="AT955" s="167" t="s">
        <v>353</v>
      </c>
      <c r="AU955" s="167" t="s">
        <v>98</v>
      </c>
      <c r="AV955" s="13" t="s">
        <v>98</v>
      </c>
      <c r="AW955" s="13" t="s">
        <v>30</v>
      </c>
      <c r="AX955" s="13" t="s">
        <v>84</v>
      </c>
      <c r="AY955" s="167" t="s">
        <v>345</v>
      </c>
    </row>
    <row r="956" spans="2:65" s="1" customFormat="1" ht="37.9" customHeight="1">
      <c r="B956" s="32"/>
      <c r="C956" s="145" t="s">
        <v>1395</v>
      </c>
      <c r="D956" s="145" t="s">
        <v>347</v>
      </c>
      <c r="E956" s="146" t="s">
        <v>1396</v>
      </c>
      <c r="F956" s="147" t="s">
        <v>1397</v>
      </c>
      <c r="G956" s="148" t="s">
        <v>350</v>
      </c>
      <c r="H956" s="149">
        <v>2991.4319999999998</v>
      </c>
      <c r="I956" s="150"/>
      <c r="J956" s="149">
        <f>ROUND(I956*H956,3)</f>
        <v>0</v>
      </c>
      <c r="K956" s="151"/>
      <c r="L956" s="32"/>
      <c r="M956" s="152" t="s">
        <v>1</v>
      </c>
      <c r="N956" s="153" t="s">
        <v>42</v>
      </c>
      <c r="P956" s="154">
        <f>O956*H956</f>
        <v>0</v>
      </c>
      <c r="Q956" s="154">
        <v>0</v>
      </c>
      <c r="R956" s="154">
        <f>Q956*H956</f>
        <v>0</v>
      </c>
      <c r="S956" s="154">
        <v>0</v>
      </c>
      <c r="T956" s="155">
        <f>S956*H956</f>
        <v>0</v>
      </c>
      <c r="AR956" s="156" t="s">
        <v>351</v>
      </c>
      <c r="AT956" s="156" t="s">
        <v>347</v>
      </c>
      <c r="AU956" s="156" t="s">
        <v>98</v>
      </c>
      <c r="AY956" s="17" t="s">
        <v>345</v>
      </c>
      <c r="BE956" s="157">
        <f>IF(N956="základná",J956,0)</f>
        <v>0</v>
      </c>
      <c r="BF956" s="157">
        <f>IF(N956="znížená",J956,0)</f>
        <v>0</v>
      </c>
      <c r="BG956" s="157">
        <f>IF(N956="zákl. prenesená",J956,0)</f>
        <v>0</v>
      </c>
      <c r="BH956" s="157">
        <f>IF(N956="zníž. prenesená",J956,0)</f>
        <v>0</v>
      </c>
      <c r="BI956" s="157">
        <f>IF(N956="nulová",J956,0)</f>
        <v>0</v>
      </c>
      <c r="BJ956" s="17" t="s">
        <v>98</v>
      </c>
      <c r="BK956" s="158">
        <f>ROUND(I956*H956,3)</f>
        <v>0</v>
      </c>
      <c r="BL956" s="17" t="s">
        <v>351</v>
      </c>
      <c r="BM956" s="156" t="s">
        <v>1398</v>
      </c>
    </row>
    <row r="957" spans="2:65" s="13" customFormat="1">
      <c r="B957" s="166"/>
      <c r="D957" s="160" t="s">
        <v>353</v>
      </c>
      <c r="E957" s="167" t="s">
        <v>1</v>
      </c>
      <c r="F957" s="168" t="s">
        <v>1399</v>
      </c>
      <c r="H957" s="169">
        <v>2991.4319999999998</v>
      </c>
      <c r="I957" s="170"/>
      <c r="L957" s="166"/>
      <c r="M957" s="171"/>
      <c r="T957" s="172"/>
      <c r="AT957" s="167" t="s">
        <v>353</v>
      </c>
      <c r="AU957" s="167" t="s">
        <v>98</v>
      </c>
      <c r="AV957" s="13" t="s">
        <v>98</v>
      </c>
      <c r="AW957" s="13" t="s">
        <v>30</v>
      </c>
      <c r="AX957" s="13" t="s">
        <v>84</v>
      </c>
      <c r="AY957" s="167" t="s">
        <v>345</v>
      </c>
    </row>
    <row r="958" spans="2:65" s="1" customFormat="1" ht="33" customHeight="1">
      <c r="B958" s="32"/>
      <c r="C958" s="145" t="s">
        <v>1400</v>
      </c>
      <c r="D958" s="145" t="s">
        <v>347</v>
      </c>
      <c r="E958" s="146" t="s">
        <v>1401</v>
      </c>
      <c r="F958" s="147" t="s">
        <v>1402</v>
      </c>
      <c r="G958" s="148" t="s">
        <v>350</v>
      </c>
      <c r="H958" s="149">
        <v>26.68</v>
      </c>
      <c r="I958" s="150"/>
      <c r="J958" s="149">
        <f>ROUND(I958*H958,3)</f>
        <v>0</v>
      </c>
      <c r="K958" s="151"/>
      <c r="L958" s="32"/>
      <c r="M958" s="152" t="s">
        <v>1</v>
      </c>
      <c r="N958" s="153" t="s">
        <v>42</v>
      </c>
      <c r="P958" s="154">
        <f>O958*H958</f>
        <v>0</v>
      </c>
      <c r="Q958" s="154">
        <v>2.4399999999999999E-3</v>
      </c>
      <c r="R958" s="154">
        <f>Q958*H958</f>
        <v>6.5099199999999996E-2</v>
      </c>
      <c r="S958" s="154">
        <v>0</v>
      </c>
      <c r="T958" s="155">
        <f>S958*H958</f>
        <v>0</v>
      </c>
      <c r="AR958" s="156" t="s">
        <v>351</v>
      </c>
      <c r="AT958" s="156" t="s">
        <v>347</v>
      </c>
      <c r="AU958" s="156" t="s">
        <v>98</v>
      </c>
      <c r="AY958" s="17" t="s">
        <v>345</v>
      </c>
      <c r="BE958" s="157">
        <f>IF(N958="základná",J958,0)</f>
        <v>0</v>
      </c>
      <c r="BF958" s="157">
        <f>IF(N958="znížená",J958,0)</f>
        <v>0</v>
      </c>
      <c r="BG958" s="157">
        <f>IF(N958="zákl. prenesená",J958,0)</f>
        <v>0</v>
      </c>
      <c r="BH958" s="157">
        <f>IF(N958="zníž. prenesená",J958,0)</f>
        <v>0</v>
      </c>
      <c r="BI958" s="157">
        <f>IF(N958="nulová",J958,0)</f>
        <v>0</v>
      </c>
      <c r="BJ958" s="17" t="s">
        <v>98</v>
      </c>
      <c r="BK958" s="158">
        <f>ROUND(I958*H958,3)</f>
        <v>0</v>
      </c>
      <c r="BL958" s="17" t="s">
        <v>351</v>
      </c>
      <c r="BM958" s="156" t="s">
        <v>1403</v>
      </c>
    </row>
    <row r="959" spans="2:65" s="12" customFormat="1">
      <c r="B959" s="159"/>
      <c r="D959" s="160" t="s">
        <v>353</v>
      </c>
      <c r="E959" s="161" t="s">
        <v>1</v>
      </c>
      <c r="F959" s="162" t="s">
        <v>1404</v>
      </c>
      <c r="H959" s="161" t="s">
        <v>1</v>
      </c>
      <c r="I959" s="163"/>
      <c r="L959" s="159"/>
      <c r="M959" s="164"/>
      <c r="T959" s="165"/>
      <c r="AT959" s="161" t="s">
        <v>353</v>
      </c>
      <c r="AU959" s="161" t="s">
        <v>98</v>
      </c>
      <c r="AV959" s="12" t="s">
        <v>84</v>
      </c>
      <c r="AW959" s="12" t="s">
        <v>30</v>
      </c>
      <c r="AX959" s="12" t="s">
        <v>76</v>
      </c>
      <c r="AY959" s="161" t="s">
        <v>345</v>
      </c>
    </row>
    <row r="960" spans="2:65" s="13" customFormat="1">
      <c r="B960" s="166"/>
      <c r="D960" s="160" t="s">
        <v>353</v>
      </c>
      <c r="E960" s="167" t="s">
        <v>1</v>
      </c>
      <c r="F960" s="168" t="s">
        <v>1405</v>
      </c>
      <c r="H960" s="169">
        <v>26.68</v>
      </c>
      <c r="I960" s="170"/>
      <c r="L960" s="166"/>
      <c r="M960" s="171"/>
      <c r="T960" s="172"/>
      <c r="AT960" s="167" t="s">
        <v>353</v>
      </c>
      <c r="AU960" s="167" t="s">
        <v>98</v>
      </c>
      <c r="AV960" s="13" t="s">
        <v>98</v>
      </c>
      <c r="AW960" s="13" t="s">
        <v>30</v>
      </c>
      <c r="AX960" s="13" t="s">
        <v>84</v>
      </c>
      <c r="AY960" s="167" t="s">
        <v>345</v>
      </c>
    </row>
    <row r="961" spans="2:65" s="1" customFormat="1" ht="16.5" customHeight="1">
      <c r="B961" s="32"/>
      <c r="C961" s="145" t="s">
        <v>1406</v>
      </c>
      <c r="D961" s="145" t="s">
        <v>347</v>
      </c>
      <c r="E961" s="146" t="s">
        <v>1407</v>
      </c>
      <c r="F961" s="147" t="s">
        <v>1408</v>
      </c>
      <c r="G961" s="148" t="s">
        <v>350</v>
      </c>
      <c r="H961" s="149">
        <v>736.75</v>
      </c>
      <c r="I961" s="150"/>
      <c r="J961" s="149">
        <f>ROUND(I961*H961,3)</f>
        <v>0</v>
      </c>
      <c r="K961" s="151"/>
      <c r="L961" s="32"/>
      <c r="M961" s="152" t="s">
        <v>1</v>
      </c>
      <c r="N961" s="153" t="s">
        <v>42</v>
      </c>
      <c r="P961" s="154">
        <f>O961*H961</f>
        <v>0</v>
      </c>
      <c r="Q961" s="154">
        <v>5.0000000000000002E-5</v>
      </c>
      <c r="R961" s="154">
        <f>Q961*H961</f>
        <v>3.6837500000000002E-2</v>
      </c>
      <c r="S961" s="154">
        <v>0</v>
      </c>
      <c r="T961" s="155">
        <f>S961*H961</f>
        <v>0</v>
      </c>
      <c r="AR961" s="156" t="s">
        <v>351</v>
      </c>
      <c r="AT961" s="156" t="s">
        <v>347</v>
      </c>
      <c r="AU961" s="156" t="s">
        <v>98</v>
      </c>
      <c r="AY961" s="17" t="s">
        <v>345</v>
      </c>
      <c r="BE961" s="157">
        <f>IF(N961="základná",J961,0)</f>
        <v>0</v>
      </c>
      <c r="BF961" s="157">
        <f>IF(N961="znížená",J961,0)</f>
        <v>0</v>
      </c>
      <c r="BG961" s="157">
        <f>IF(N961="zákl. prenesená",J961,0)</f>
        <v>0</v>
      </c>
      <c r="BH961" s="157">
        <f>IF(N961="zníž. prenesená",J961,0)</f>
        <v>0</v>
      </c>
      <c r="BI961" s="157">
        <f>IF(N961="nulová",J961,0)</f>
        <v>0</v>
      </c>
      <c r="BJ961" s="17" t="s">
        <v>98</v>
      </c>
      <c r="BK961" s="158">
        <f>ROUND(I961*H961,3)</f>
        <v>0</v>
      </c>
      <c r="BL961" s="17" t="s">
        <v>351</v>
      </c>
      <c r="BM961" s="156" t="s">
        <v>1409</v>
      </c>
    </row>
    <row r="962" spans="2:65" s="13" customFormat="1">
      <c r="B962" s="166"/>
      <c r="D962" s="160" t="s">
        <v>353</v>
      </c>
      <c r="E962" s="167" t="s">
        <v>1</v>
      </c>
      <c r="F962" s="168" t="s">
        <v>1410</v>
      </c>
      <c r="H962" s="169">
        <v>83.2</v>
      </c>
      <c r="I962" s="170"/>
      <c r="L962" s="166"/>
      <c r="M962" s="171"/>
      <c r="T962" s="172"/>
      <c r="AT962" s="167" t="s">
        <v>353</v>
      </c>
      <c r="AU962" s="167" t="s">
        <v>98</v>
      </c>
      <c r="AV962" s="13" t="s">
        <v>98</v>
      </c>
      <c r="AW962" s="13" t="s">
        <v>30</v>
      </c>
      <c r="AX962" s="13" t="s">
        <v>76</v>
      </c>
      <c r="AY962" s="167" t="s">
        <v>345</v>
      </c>
    </row>
    <row r="963" spans="2:65" s="13" customFormat="1">
      <c r="B963" s="166"/>
      <c r="D963" s="160" t="s">
        <v>353</v>
      </c>
      <c r="E963" s="167" t="s">
        <v>1</v>
      </c>
      <c r="F963" s="168" t="s">
        <v>1411</v>
      </c>
      <c r="H963" s="169">
        <v>202.45</v>
      </c>
      <c r="I963" s="170"/>
      <c r="L963" s="166"/>
      <c r="M963" s="171"/>
      <c r="T963" s="172"/>
      <c r="AT963" s="167" t="s">
        <v>353</v>
      </c>
      <c r="AU963" s="167" t="s">
        <v>98</v>
      </c>
      <c r="AV963" s="13" t="s">
        <v>98</v>
      </c>
      <c r="AW963" s="13" t="s">
        <v>30</v>
      </c>
      <c r="AX963" s="13" t="s">
        <v>76</v>
      </c>
      <c r="AY963" s="167" t="s">
        <v>345</v>
      </c>
    </row>
    <row r="964" spans="2:65" s="13" customFormat="1">
      <c r="B964" s="166"/>
      <c r="D964" s="160" t="s">
        <v>353</v>
      </c>
      <c r="E964" s="167" t="s">
        <v>1</v>
      </c>
      <c r="F964" s="168" t="s">
        <v>1412</v>
      </c>
      <c r="H964" s="169">
        <v>237.5</v>
      </c>
      <c r="I964" s="170"/>
      <c r="L964" s="166"/>
      <c r="M964" s="171"/>
      <c r="T964" s="172"/>
      <c r="AT964" s="167" t="s">
        <v>353</v>
      </c>
      <c r="AU964" s="167" t="s">
        <v>98</v>
      </c>
      <c r="AV964" s="13" t="s">
        <v>98</v>
      </c>
      <c r="AW964" s="13" t="s">
        <v>30</v>
      </c>
      <c r="AX964" s="13" t="s">
        <v>76</v>
      </c>
      <c r="AY964" s="167" t="s">
        <v>345</v>
      </c>
    </row>
    <row r="965" spans="2:65" s="13" customFormat="1">
      <c r="B965" s="166"/>
      <c r="D965" s="160" t="s">
        <v>353</v>
      </c>
      <c r="E965" s="167" t="s">
        <v>1</v>
      </c>
      <c r="F965" s="168" t="s">
        <v>1413</v>
      </c>
      <c r="H965" s="169">
        <v>213.6</v>
      </c>
      <c r="I965" s="170"/>
      <c r="L965" s="166"/>
      <c r="M965" s="171"/>
      <c r="T965" s="172"/>
      <c r="AT965" s="167" t="s">
        <v>353</v>
      </c>
      <c r="AU965" s="167" t="s">
        <v>98</v>
      </c>
      <c r="AV965" s="13" t="s">
        <v>98</v>
      </c>
      <c r="AW965" s="13" t="s">
        <v>30</v>
      </c>
      <c r="AX965" s="13" t="s">
        <v>76</v>
      </c>
      <c r="AY965" s="167" t="s">
        <v>345</v>
      </c>
    </row>
    <row r="966" spans="2:65" s="15" customFormat="1">
      <c r="B966" s="180"/>
      <c r="D966" s="160" t="s">
        <v>353</v>
      </c>
      <c r="E966" s="181" t="s">
        <v>1</v>
      </c>
      <c r="F966" s="182" t="s">
        <v>365</v>
      </c>
      <c r="H966" s="183">
        <v>736.75</v>
      </c>
      <c r="I966" s="184"/>
      <c r="L966" s="180"/>
      <c r="M966" s="185"/>
      <c r="T966" s="186"/>
      <c r="AT966" s="181" t="s">
        <v>353</v>
      </c>
      <c r="AU966" s="181" t="s">
        <v>98</v>
      </c>
      <c r="AV966" s="15" t="s">
        <v>351</v>
      </c>
      <c r="AW966" s="15" t="s">
        <v>30</v>
      </c>
      <c r="AX966" s="15" t="s">
        <v>84</v>
      </c>
      <c r="AY966" s="181" t="s">
        <v>345</v>
      </c>
    </row>
    <row r="967" spans="2:65" s="1" customFormat="1" ht="16.5" customHeight="1">
      <c r="B967" s="32"/>
      <c r="C967" s="145" t="s">
        <v>1414</v>
      </c>
      <c r="D967" s="145" t="s">
        <v>347</v>
      </c>
      <c r="E967" s="146" t="s">
        <v>1415</v>
      </c>
      <c r="F967" s="147" t="s">
        <v>1416</v>
      </c>
      <c r="G967" s="148" t="s">
        <v>623</v>
      </c>
      <c r="H967" s="149">
        <v>6</v>
      </c>
      <c r="I967" s="150"/>
      <c r="J967" s="149">
        <f>ROUND(I967*H967,3)</f>
        <v>0</v>
      </c>
      <c r="K967" s="151"/>
      <c r="L967" s="32"/>
      <c r="M967" s="152" t="s">
        <v>1</v>
      </c>
      <c r="N967" s="153" t="s">
        <v>42</v>
      </c>
      <c r="P967" s="154">
        <f>O967*H967</f>
        <v>0</v>
      </c>
      <c r="Q967" s="154">
        <v>4.1999999999999997E-3</v>
      </c>
      <c r="R967" s="154">
        <f>Q967*H967</f>
        <v>2.52E-2</v>
      </c>
      <c r="S967" s="154">
        <v>0</v>
      </c>
      <c r="T967" s="155">
        <f>S967*H967</f>
        <v>0</v>
      </c>
      <c r="AR967" s="156" t="s">
        <v>351</v>
      </c>
      <c r="AT967" s="156" t="s">
        <v>347</v>
      </c>
      <c r="AU967" s="156" t="s">
        <v>98</v>
      </c>
      <c r="AY967" s="17" t="s">
        <v>345</v>
      </c>
      <c r="BE967" s="157">
        <f>IF(N967="základná",J967,0)</f>
        <v>0</v>
      </c>
      <c r="BF967" s="157">
        <f>IF(N967="znížená",J967,0)</f>
        <v>0</v>
      </c>
      <c r="BG967" s="157">
        <f>IF(N967="zákl. prenesená",J967,0)</f>
        <v>0</v>
      </c>
      <c r="BH967" s="157">
        <f>IF(N967="zníž. prenesená",J967,0)</f>
        <v>0</v>
      </c>
      <c r="BI967" s="157">
        <f>IF(N967="nulová",J967,0)</f>
        <v>0</v>
      </c>
      <c r="BJ967" s="17" t="s">
        <v>98</v>
      </c>
      <c r="BK967" s="158">
        <f>ROUND(I967*H967,3)</f>
        <v>0</v>
      </c>
      <c r="BL967" s="17" t="s">
        <v>351</v>
      </c>
      <c r="BM967" s="156" t="s">
        <v>1417</v>
      </c>
    </row>
    <row r="968" spans="2:65" s="13" customFormat="1">
      <c r="B968" s="166"/>
      <c r="D968" s="160" t="s">
        <v>353</v>
      </c>
      <c r="E968" s="167" t="s">
        <v>1</v>
      </c>
      <c r="F968" s="168" t="s">
        <v>1418</v>
      </c>
      <c r="H968" s="169">
        <v>5</v>
      </c>
      <c r="I968" s="170"/>
      <c r="L968" s="166"/>
      <c r="M968" s="171"/>
      <c r="T968" s="172"/>
      <c r="AT968" s="167" t="s">
        <v>353</v>
      </c>
      <c r="AU968" s="167" t="s">
        <v>98</v>
      </c>
      <c r="AV968" s="13" t="s">
        <v>98</v>
      </c>
      <c r="AW968" s="13" t="s">
        <v>30</v>
      </c>
      <c r="AX968" s="13" t="s">
        <v>76</v>
      </c>
      <c r="AY968" s="167" t="s">
        <v>345</v>
      </c>
    </row>
    <row r="969" spans="2:65" s="13" customFormat="1">
      <c r="B969" s="166"/>
      <c r="D969" s="160" t="s">
        <v>353</v>
      </c>
      <c r="E969" s="167" t="s">
        <v>1</v>
      </c>
      <c r="F969" s="168" t="s">
        <v>1419</v>
      </c>
      <c r="H969" s="169">
        <v>1</v>
      </c>
      <c r="I969" s="170"/>
      <c r="L969" s="166"/>
      <c r="M969" s="171"/>
      <c r="T969" s="172"/>
      <c r="AT969" s="167" t="s">
        <v>353</v>
      </c>
      <c r="AU969" s="167" t="s">
        <v>98</v>
      </c>
      <c r="AV969" s="13" t="s">
        <v>98</v>
      </c>
      <c r="AW969" s="13" t="s">
        <v>30</v>
      </c>
      <c r="AX969" s="13" t="s">
        <v>76</v>
      </c>
      <c r="AY969" s="167" t="s">
        <v>345</v>
      </c>
    </row>
    <row r="970" spans="2:65" s="15" customFormat="1">
      <c r="B970" s="180"/>
      <c r="D970" s="160" t="s">
        <v>353</v>
      </c>
      <c r="E970" s="181" t="s">
        <v>1</v>
      </c>
      <c r="F970" s="182" t="s">
        <v>365</v>
      </c>
      <c r="H970" s="183">
        <v>6</v>
      </c>
      <c r="I970" s="184"/>
      <c r="L970" s="180"/>
      <c r="M970" s="185"/>
      <c r="T970" s="186"/>
      <c r="AT970" s="181" t="s">
        <v>353</v>
      </c>
      <c r="AU970" s="181" t="s">
        <v>98</v>
      </c>
      <c r="AV970" s="15" t="s">
        <v>351</v>
      </c>
      <c r="AW970" s="15" t="s">
        <v>30</v>
      </c>
      <c r="AX970" s="15" t="s">
        <v>84</v>
      </c>
      <c r="AY970" s="181" t="s">
        <v>345</v>
      </c>
    </row>
    <row r="971" spans="2:65" s="1" customFormat="1" ht="24.2" customHeight="1">
      <c r="B971" s="32"/>
      <c r="C971" s="187" t="s">
        <v>1420</v>
      </c>
      <c r="D971" s="187" t="s">
        <v>641</v>
      </c>
      <c r="E971" s="188" t="s">
        <v>1421</v>
      </c>
      <c r="F971" s="189" t="s">
        <v>1422</v>
      </c>
      <c r="G971" s="190" t="s">
        <v>623</v>
      </c>
      <c r="H971" s="191">
        <v>5</v>
      </c>
      <c r="I971" s="192"/>
      <c r="J971" s="191">
        <f>ROUND(I971*H971,3)</f>
        <v>0</v>
      </c>
      <c r="K971" s="193"/>
      <c r="L971" s="194"/>
      <c r="M971" s="195" t="s">
        <v>1</v>
      </c>
      <c r="N971" s="196" t="s">
        <v>42</v>
      </c>
      <c r="P971" s="154">
        <f>O971*H971</f>
        <v>0</v>
      </c>
      <c r="Q971" s="154">
        <v>0</v>
      </c>
      <c r="R971" s="154">
        <f>Q971*H971</f>
        <v>0</v>
      </c>
      <c r="S971" s="154">
        <v>0</v>
      </c>
      <c r="T971" s="155">
        <f>S971*H971</f>
        <v>0</v>
      </c>
      <c r="AR971" s="156" t="s">
        <v>544</v>
      </c>
      <c r="AT971" s="156" t="s">
        <v>641</v>
      </c>
      <c r="AU971" s="156" t="s">
        <v>98</v>
      </c>
      <c r="AY971" s="17" t="s">
        <v>345</v>
      </c>
      <c r="BE971" s="157">
        <f>IF(N971="základná",J971,0)</f>
        <v>0</v>
      </c>
      <c r="BF971" s="157">
        <f>IF(N971="znížená",J971,0)</f>
        <v>0</v>
      </c>
      <c r="BG971" s="157">
        <f>IF(N971="zákl. prenesená",J971,0)</f>
        <v>0</v>
      </c>
      <c r="BH971" s="157">
        <f>IF(N971="zníž. prenesená",J971,0)</f>
        <v>0</v>
      </c>
      <c r="BI971" s="157">
        <f>IF(N971="nulová",J971,0)</f>
        <v>0</v>
      </c>
      <c r="BJ971" s="17" t="s">
        <v>98</v>
      </c>
      <c r="BK971" s="158">
        <f>ROUND(I971*H971,3)</f>
        <v>0</v>
      </c>
      <c r="BL971" s="17" t="s">
        <v>453</v>
      </c>
      <c r="BM971" s="156" t="s">
        <v>1423</v>
      </c>
    </row>
    <row r="972" spans="2:65" s="1" customFormat="1" ht="16.5" customHeight="1">
      <c r="B972" s="32"/>
      <c r="C972" s="187" t="s">
        <v>1424</v>
      </c>
      <c r="D972" s="187" t="s">
        <v>641</v>
      </c>
      <c r="E972" s="188" t="s">
        <v>1425</v>
      </c>
      <c r="F972" s="189" t="s">
        <v>1426</v>
      </c>
      <c r="G972" s="190" t="s">
        <v>623</v>
      </c>
      <c r="H972" s="191">
        <v>1</v>
      </c>
      <c r="I972" s="192"/>
      <c r="J972" s="191">
        <f>ROUND(I972*H972,3)</f>
        <v>0</v>
      </c>
      <c r="K972" s="193"/>
      <c r="L972" s="194"/>
      <c r="M972" s="195" t="s">
        <v>1</v>
      </c>
      <c r="N972" s="196" t="s">
        <v>42</v>
      </c>
      <c r="P972" s="154">
        <f>O972*H972</f>
        <v>0</v>
      </c>
      <c r="Q972" s="154">
        <v>0</v>
      </c>
      <c r="R972" s="154">
        <f>Q972*H972</f>
        <v>0</v>
      </c>
      <c r="S972" s="154">
        <v>0</v>
      </c>
      <c r="T972" s="155">
        <f>S972*H972</f>
        <v>0</v>
      </c>
      <c r="AR972" s="156" t="s">
        <v>544</v>
      </c>
      <c r="AT972" s="156" t="s">
        <v>641</v>
      </c>
      <c r="AU972" s="156" t="s">
        <v>98</v>
      </c>
      <c r="AY972" s="17" t="s">
        <v>345</v>
      </c>
      <c r="BE972" s="157">
        <f>IF(N972="základná",J972,0)</f>
        <v>0</v>
      </c>
      <c r="BF972" s="157">
        <f>IF(N972="znížená",J972,0)</f>
        <v>0</v>
      </c>
      <c r="BG972" s="157">
        <f>IF(N972="zákl. prenesená",J972,0)</f>
        <v>0</v>
      </c>
      <c r="BH972" s="157">
        <f>IF(N972="zníž. prenesená",J972,0)</f>
        <v>0</v>
      </c>
      <c r="BI972" s="157">
        <f>IF(N972="nulová",J972,0)</f>
        <v>0</v>
      </c>
      <c r="BJ972" s="17" t="s">
        <v>98</v>
      </c>
      <c r="BK972" s="158">
        <f>ROUND(I972*H972,3)</f>
        <v>0</v>
      </c>
      <c r="BL972" s="17" t="s">
        <v>453</v>
      </c>
      <c r="BM972" s="156" t="s">
        <v>1427</v>
      </c>
    </row>
    <row r="973" spans="2:65" s="1" customFormat="1" ht="37.9" customHeight="1">
      <c r="B973" s="32"/>
      <c r="C973" s="145" t="s">
        <v>1428</v>
      </c>
      <c r="D973" s="145" t="s">
        <v>347</v>
      </c>
      <c r="E973" s="146" t="s">
        <v>1429</v>
      </c>
      <c r="F973" s="147" t="s">
        <v>1430</v>
      </c>
      <c r="G973" s="148" t="s">
        <v>623</v>
      </c>
      <c r="H973" s="149">
        <v>36</v>
      </c>
      <c r="I973" s="150"/>
      <c r="J973" s="149">
        <f>ROUND(I973*H973,3)</f>
        <v>0</v>
      </c>
      <c r="K973" s="151"/>
      <c r="L973" s="32"/>
      <c r="M973" s="152" t="s">
        <v>1</v>
      </c>
      <c r="N973" s="153" t="s">
        <v>42</v>
      </c>
      <c r="P973" s="154">
        <f>O973*H973</f>
        <v>0</v>
      </c>
      <c r="Q973" s="154">
        <v>1.47E-2</v>
      </c>
      <c r="R973" s="154">
        <f>Q973*H973</f>
        <v>0.5292</v>
      </c>
      <c r="S973" s="154">
        <v>0</v>
      </c>
      <c r="T973" s="155">
        <f>S973*H973</f>
        <v>0</v>
      </c>
      <c r="AR973" s="156" t="s">
        <v>351</v>
      </c>
      <c r="AT973" s="156" t="s">
        <v>347</v>
      </c>
      <c r="AU973" s="156" t="s">
        <v>98</v>
      </c>
      <c r="AY973" s="17" t="s">
        <v>345</v>
      </c>
      <c r="BE973" s="157">
        <f>IF(N973="základná",J973,0)</f>
        <v>0</v>
      </c>
      <c r="BF973" s="157">
        <f>IF(N973="znížená",J973,0)</f>
        <v>0</v>
      </c>
      <c r="BG973" s="157">
        <f>IF(N973="zákl. prenesená",J973,0)</f>
        <v>0</v>
      </c>
      <c r="BH973" s="157">
        <f>IF(N973="zníž. prenesená",J973,0)</f>
        <v>0</v>
      </c>
      <c r="BI973" s="157">
        <f>IF(N973="nulová",J973,0)</f>
        <v>0</v>
      </c>
      <c r="BJ973" s="17" t="s">
        <v>98</v>
      </c>
      <c r="BK973" s="158">
        <f>ROUND(I973*H973,3)</f>
        <v>0</v>
      </c>
      <c r="BL973" s="17" t="s">
        <v>351</v>
      </c>
      <c r="BM973" s="156" t="s">
        <v>1431</v>
      </c>
    </row>
    <row r="974" spans="2:65" s="13" customFormat="1">
      <c r="B974" s="166"/>
      <c r="D974" s="160" t="s">
        <v>353</v>
      </c>
      <c r="E974" s="167" t="s">
        <v>1</v>
      </c>
      <c r="F974" s="168" t="s">
        <v>1432</v>
      </c>
      <c r="H974" s="169">
        <v>12</v>
      </c>
      <c r="I974" s="170"/>
      <c r="L974" s="166"/>
      <c r="M974" s="171"/>
      <c r="T974" s="172"/>
      <c r="AT974" s="167" t="s">
        <v>353</v>
      </c>
      <c r="AU974" s="167" t="s">
        <v>98</v>
      </c>
      <c r="AV974" s="13" t="s">
        <v>98</v>
      </c>
      <c r="AW974" s="13" t="s">
        <v>30</v>
      </c>
      <c r="AX974" s="13" t="s">
        <v>76</v>
      </c>
      <c r="AY974" s="167" t="s">
        <v>345</v>
      </c>
    </row>
    <row r="975" spans="2:65" s="13" customFormat="1">
      <c r="B975" s="166"/>
      <c r="D975" s="160" t="s">
        <v>353</v>
      </c>
      <c r="E975" s="167" t="s">
        <v>1</v>
      </c>
      <c r="F975" s="168" t="s">
        <v>1433</v>
      </c>
      <c r="H975" s="169">
        <v>6</v>
      </c>
      <c r="I975" s="170"/>
      <c r="L975" s="166"/>
      <c r="M975" s="171"/>
      <c r="T975" s="172"/>
      <c r="AT975" s="167" t="s">
        <v>353</v>
      </c>
      <c r="AU975" s="167" t="s">
        <v>98</v>
      </c>
      <c r="AV975" s="13" t="s">
        <v>98</v>
      </c>
      <c r="AW975" s="13" t="s">
        <v>30</v>
      </c>
      <c r="AX975" s="13" t="s">
        <v>76</v>
      </c>
      <c r="AY975" s="167" t="s">
        <v>345</v>
      </c>
    </row>
    <row r="976" spans="2:65" s="13" customFormat="1">
      <c r="B976" s="166"/>
      <c r="D976" s="160" t="s">
        <v>353</v>
      </c>
      <c r="E976" s="167" t="s">
        <v>1</v>
      </c>
      <c r="F976" s="168" t="s">
        <v>1434</v>
      </c>
      <c r="H976" s="169">
        <v>18</v>
      </c>
      <c r="I976" s="170"/>
      <c r="L976" s="166"/>
      <c r="M976" s="171"/>
      <c r="T976" s="172"/>
      <c r="AT976" s="167" t="s">
        <v>353</v>
      </c>
      <c r="AU976" s="167" t="s">
        <v>98</v>
      </c>
      <c r="AV976" s="13" t="s">
        <v>98</v>
      </c>
      <c r="AW976" s="13" t="s">
        <v>30</v>
      </c>
      <c r="AX976" s="13" t="s">
        <v>76</v>
      </c>
      <c r="AY976" s="167" t="s">
        <v>345</v>
      </c>
    </row>
    <row r="977" spans="2:65" s="15" customFormat="1">
      <c r="B977" s="180"/>
      <c r="D977" s="160" t="s">
        <v>353</v>
      </c>
      <c r="E977" s="181" t="s">
        <v>1</v>
      </c>
      <c r="F977" s="182" t="s">
        <v>365</v>
      </c>
      <c r="H977" s="183">
        <v>36</v>
      </c>
      <c r="I977" s="184"/>
      <c r="L977" s="180"/>
      <c r="M977" s="185"/>
      <c r="T977" s="186"/>
      <c r="AT977" s="181" t="s">
        <v>353</v>
      </c>
      <c r="AU977" s="181" t="s">
        <v>98</v>
      </c>
      <c r="AV977" s="15" t="s">
        <v>351</v>
      </c>
      <c r="AW977" s="15" t="s">
        <v>30</v>
      </c>
      <c r="AX977" s="15" t="s">
        <v>84</v>
      </c>
      <c r="AY977" s="181" t="s">
        <v>345</v>
      </c>
    </row>
    <row r="978" spans="2:65" s="1" customFormat="1" ht="55.5" customHeight="1">
      <c r="B978" s="32"/>
      <c r="C978" s="187" t="s">
        <v>1435</v>
      </c>
      <c r="D978" s="187" t="s">
        <v>641</v>
      </c>
      <c r="E978" s="188" t="s">
        <v>1436</v>
      </c>
      <c r="F978" s="189" t="s">
        <v>1437</v>
      </c>
      <c r="G978" s="190" t="s">
        <v>623</v>
      </c>
      <c r="H978" s="191">
        <v>12</v>
      </c>
      <c r="I978" s="192"/>
      <c r="J978" s="191">
        <f>ROUND(I978*H978,3)</f>
        <v>0</v>
      </c>
      <c r="K978" s="193"/>
      <c r="L978" s="194"/>
      <c r="M978" s="195" t="s">
        <v>1</v>
      </c>
      <c r="N978" s="196" t="s">
        <v>42</v>
      </c>
      <c r="P978" s="154">
        <f>O978*H978</f>
        <v>0</v>
      </c>
      <c r="Q978" s="154">
        <v>0</v>
      </c>
      <c r="R978" s="154">
        <f>Q978*H978</f>
        <v>0</v>
      </c>
      <c r="S978" s="154">
        <v>0</v>
      </c>
      <c r="T978" s="155">
        <f>S978*H978</f>
        <v>0</v>
      </c>
      <c r="AR978" s="156" t="s">
        <v>407</v>
      </c>
      <c r="AT978" s="156" t="s">
        <v>641</v>
      </c>
      <c r="AU978" s="156" t="s">
        <v>98</v>
      </c>
      <c r="AY978" s="17" t="s">
        <v>345</v>
      </c>
      <c r="BE978" s="157">
        <f>IF(N978="základná",J978,0)</f>
        <v>0</v>
      </c>
      <c r="BF978" s="157">
        <f>IF(N978="znížená",J978,0)</f>
        <v>0</v>
      </c>
      <c r="BG978" s="157">
        <f>IF(N978="zákl. prenesená",J978,0)</f>
        <v>0</v>
      </c>
      <c r="BH978" s="157">
        <f>IF(N978="zníž. prenesená",J978,0)</f>
        <v>0</v>
      </c>
      <c r="BI978" s="157">
        <f>IF(N978="nulová",J978,0)</f>
        <v>0</v>
      </c>
      <c r="BJ978" s="17" t="s">
        <v>98</v>
      </c>
      <c r="BK978" s="158">
        <f>ROUND(I978*H978,3)</f>
        <v>0</v>
      </c>
      <c r="BL978" s="17" t="s">
        <v>351</v>
      </c>
      <c r="BM978" s="156" t="s">
        <v>1438</v>
      </c>
    </row>
    <row r="979" spans="2:65" s="1" customFormat="1" ht="37.9" customHeight="1">
      <c r="B979" s="32"/>
      <c r="C979" s="187" t="s">
        <v>1439</v>
      </c>
      <c r="D979" s="187" t="s">
        <v>641</v>
      </c>
      <c r="E979" s="188" t="s">
        <v>1440</v>
      </c>
      <c r="F979" s="189" t="s">
        <v>1441</v>
      </c>
      <c r="G979" s="190" t="s">
        <v>623</v>
      </c>
      <c r="H979" s="191">
        <v>6</v>
      </c>
      <c r="I979" s="192"/>
      <c r="J979" s="191">
        <f>ROUND(I979*H979,3)</f>
        <v>0</v>
      </c>
      <c r="K979" s="193"/>
      <c r="L979" s="194"/>
      <c r="M979" s="195" t="s">
        <v>1</v>
      </c>
      <c r="N979" s="196" t="s">
        <v>42</v>
      </c>
      <c r="P979" s="154">
        <f>O979*H979</f>
        <v>0</v>
      </c>
      <c r="Q979" s="154">
        <v>0</v>
      </c>
      <c r="R979" s="154">
        <f>Q979*H979</f>
        <v>0</v>
      </c>
      <c r="S979" s="154">
        <v>0</v>
      </c>
      <c r="T979" s="155">
        <f>S979*H979</f>
        <v>0</v>
      </c>
      <c r="AR979" s="156" t="s">
        <v>407</v>
      </c>
      <c r="AT979" s="156" t="s">
        <v>641</v>
      </c>
      <c r="AU979" s="156" t="s">
        <v>98</v>
      </c>
      <c r="AY979" s="17" t="s">
        <v>345</v>
      </c>
      <c r="BE979" s="157">
        <f>IF(N979="základná",J979,0)</f>
        <v>0</v>
      </c>
      <c r="BF979" s="157">
        <f>IF(N979="znížená",J979,0)</f>
        <v>0</v>
      </c>
      <c r="BG979" s="157">
        <f>IF(N979="zákl. prenesená",J979,0)</f>
        <v>0</v>
      </c>
      <c r="BH979" s="157">
        <f>IF(N979="zníž. prenesená",J979,0)</f>
        <v>0</v>
      </c>
      <c r="BI979" s="157">
        <f>IF(N979="nulová",J979,0)</f>
        <v>0</v>
      </c>
      <c r="BJ979" s="17" t="s">
        <v>98</v>
      </c>
      <c r="BK979" s="158">
        <f>ROUND(I979*H979,3)</f>
        <v>0</v>
      </c>
      <c r="BL979" s="17" t="s">
        <v>351</v>
      </c>
      <c r="BM979" s="156" t="s">
        <v>1442</v>
      </c>
    </row>
    <row r="980" spans="2:65" s="1" customFormat="1" ht="37.9" customHeight="1">
      <c r="B980" s="32"/>
      <c r="C980" s="187" t="s">
        <v>1443</v>
      </c>
      <c r="D980" s="187" t="s">
        <v>641</v>
      </c>
      <c r="E980" s="188" t="s">
        <v>1444</v>
      </c>
      <c r="F980" s="189" t="s">
        <v>1445</v>
      </c>
      <c r="G980" s="190" t="s">
        <v>623</v>
      </c>
      <c r="H980" s="191">
        <v>18</v>
      </c>
      <c r="I980" s="192"/>
      <c r="J980" s="191">
        <f>ROUND(I980*H980,3)</f>
        <v>0</v>
      </c>
      <c r="K980" s="193"/>
      <c r="L980" s="194"/>
      <c r="M980" s="195" t="s">
        <v>1</v>
      </c>
      <c r="N980" s="196" t="s">
        <v>42</v>
      </c>
      <c r="P980" s="154">
        <f>O980*H980</f>
        <v>0</v>
      </c>
      <c r="Q980" s="154">
        <v>0</v>
      </c>
      <c r="R980" s="154">
        <f>Q980*H980</f>
        <v>0</v>
      </c>
      <c r="S980" s="154">
        <v>0</v>
      </c>
      <c r="T980" s="155">
        <f>S980*H980</f>
        <v>0</v>
      </c>
      <c r="AR980" s="156" t="s">
        <v>407</v>
      </c>
      <c r="AT980" s="156" t="s">
        <v>641</v>
      </c>
      <c r="AU980" s="156" t="s">
        <v>98</v>
      </c>
      <c r="AY980" s="17" t="s">
        <v>345</v>
      </c>
      <c r="BE980" s="157">
        <f>IF(N980="základná",J980,0)</f>
        <v>0</v>
      </c>
      <c r="BF980" s="157">
        <f>IF(N980="znížená",J980,0)</f>
        <v>0</v>
      </c>
      <c r="BG980" s="157">
        <f>IF(N980="zákl. prenesená",J980,0)</f>
        <v>0</v>
      </c>
      <c r="BH980" s="157">
        <f>IF(N980="zníž. prenesená",J980,0)</f>
        <v>0</v>
      </c>
      <c r="BI980" s="157">
        <f>IF(N980="nulová",J980,0)</f>
        <v>0</v>
      </c>
      <c r="BJ980" s="17" t="s">
        <v>98</v>
      </c>
      <c r="BK980" s="158">
        <f>ROUND(I980*H980,3)</f>
        <v>0</v>
      </c>
      <c r="BL980" s="17" t="s">
        <v>351</v>
      </c>
      <c r="BM980" s="156" t="s">
        <v>1446</v>
      </c>
    </row>
    <row r="981" spans="2:65" s="1" customFormat="1" ht="37.9" customHeight="1">
      <c r="B981" s="32"/>
      <c r="C981" s="145" t="s">
        <v>1447</v>
      </c>
      <c r="D981" s="145" t="s">
        <v>347</v>
      </c>
      <c r="E981" s="146" t="s">
        <v>1429</v>
      </c>
      <c r="F981" s="147" t="s">
        <v>1430</v>
      </c>
      <c r="G981" s="148" t="s">
        <v>623</v>
      </c>
      <c r="H981" s="149">
        <v>4</v>
      </c>
      <c r="I981" s="150"/>
      <c r="J981" s="149">
        <f>ROUND(I981*H981,3)</f>
        <v>0</v>
      </c>
      <c r="K981" s="151"/>
      <c r="L981" s="32"/>
      <c r="M981" s="152" t="s">
        <v>1</v>
      </c>
      <c r="N981" s="153" t="s">
        <v>42</v>
      </c>
      <c r="P981" s="154">
        <f>O981*H981</f>
        <v>0</v>
      </c>
      <c r="Q981" s="154">
        <v>1.47E-2</v>
      </c>
      <c r="R981" s="154">
        <f>Q981*H981</f>
        <v>5.8799999999999998E-2</v>
      </c>
      <c r="S981" s="154">
        <v>0</v>
      </c>
      <c r="T981" s="155">
        <f>S981*H981</f>
        <v>0</v>
      </c>
      <c r="AR981" s="156" t="s">
        <v>351</v>
      </c>
      <c r="AT981" s="156" t="s">
        <v>347</v>
      </c>
      <c r="AU981" s="156" t="s">
        <v>98</v>
      </c>
      <c r="AY981" s="17" t="s">
        <v>345</v>
      </c>
      <c r="BE981" s="157">
        <f>IF(N981="základná",J981,0)</f>
        <v>0</v>
      </c>
      <c r="BF981" s="157">
        <f>IF(N981="znížená",J981,0)</f>
        <v>0</v>
      </c>
      <c r="BG981" s="157">
        <f>IF(N981="zákl. prenesená",J981,0)</f>
        <v>0</v>
      </c>
      <c r="BH981" s="157">
        <f>IF(N981="zníž. prenesená",J981,0)</f>
        <v>0</v>
      </c>
      <c r="BI981" s="157">
        <f>IF(N981="nulová",J981,0)</f>
        <v>0</v>
      </c>
      <c r="BJ981" s="17" t="s">
        <v>98</v>
      </c>
      <c r="BK981" s="158">
        <f>ROUND(I981*H981,3)</f>
        <v>0</v>
      </c>
      <c r="BL981" s="17" t="s">
        <v>351</v>
      </c>
      <c r="BM981" s="156" t="s">
        <v>1448</v>
      </c>
    </row>
    <row r="982" spans="2:65" s="13" customFormat="1">
      <c r="B982" s="166"/>
      <c r="D982" s="160" t="s">
        <v>353</v>
      </c>
      <c r="E982" s="167" t="s">
        <v>1</v>
      </c>
      <c r="F982" s="168" t="s">
        <v>1449</v>
      </c>
      <c r="H982" s="169">
        <v>4</v>
      </c>
      <c r="I982" s="170"/>
      <c r="L982" s="166"/>
      <c r="M982" s="171"/>
      <c r="T982" s="172"/>
      <c r="AT982" s="167" t="s">
        <v>353</v>
      </c>
      <c r="AU982" s="167" t="s">
        <v>98</v>
      </c>
      <c r="AV982" s="13" t="s">
        <v>98</v>
      </c>
      <c r="AW982" s="13" t="s">
        <v>30</v>
      </c>
      <c r="AX982" s="13" t="s">
        <v>84</v>
      </c>
      <c r="AY982" s="167" t="s">
        <v>345</v>
      </c>
    </row>
    <row r="983" spans="2:65" s="1" customFormat="1" ht="44.25" customHeight="1">
      <c r="B983" s="32"/>
      <c r="C983" s="187" t="s">
        <v>1450</v>
      </c>
      <c r="D983" s="187" t="s">
        <v>641</v>
      </c>
      <c r="E983" s="188" t="s">
        <v>1451</v>
      </c>
      <c r="F983" s="189" t="s">
        <v>1452</v>
      </c>
      <c r="G983" s="190" t="s">
        <v>623</v>
      </c>
      <c r="H983" s="191">
        <v>1</v>
      </c>
      <c r="I983" s="192"/>
      <c r="J983" s="191">
        <f>ROUND(I983*H983,3)</f>
        <v>0</v>
      </c>
      <c r="K983" s="193"/>
      <c r="L983" s="194"/>
      <c r="M983" s="195" t="s">
        <v>1</v>
      </c>
      <c r="N983" s="196" t="s">
        <v>42</v>
      </c>
      <c r="P983" s="154">
        <f>O983*H983</f>
        <v>0</v>
      </c>
      <c r="Q983" s="154">
        <v>0</v>
      </c>
      <c r="R983" s="154">
        <f>Q983*H983</f>
        <v>0</v>
      </c>
      <c r="S983" s="154">
        <v>0</v>
      </c>
      <c r="T983" s="155">
        <f>S983*H983</f>
        <v>0</v>
      </c>
      <c r="AR983" s="156" t="s">
        <v>407</v>
      </c>
      <c r="AT983" s="156" t="s">
        <v>641</v>
      </c>
      <c r="AU983" s="156" t="s">
        <v>98</v>
      </c>
      <c r="AY983" s="17" t="s">
        <v>345</v>
      </c>
      <c r="BE983" s="157">
        <f>IF(N983="základná",J983,0)</f>
        <v>0</v>
      </c>
      <c r="BF983" s="157">
        <f>IF(N983="znížená",J983,0)</f>
        <v>0</v>
      </c>
      <c r="BG983" s="157">
        <f>IF(N983="zákl. prenesená",J983,0)</f>
        <v>0</v>
      </c>
      <c r="BH983" s="157">
        <f>IF(N983="zníž. prenesená",J983,0)</f>
        <v>0</v>
      </c>
      <c r="BI983" s="157">
        <f>IF(N983="nulová",J983,0)</f>
        <v>0</v>
      </c>
      <c r="BJ983" s="17" t="s">
        <v>98</v>
      </c>
      <c r="BK983" s="158">
        <f>ROUND(I983*H983,3)</f>
        <v>0</v>
      </c>
      <c r="BL983" s="17" t="s">
        <v>351</v>
      </c>
      <c r="BM983" s="156" t="s">
        <v>1453</v>
      </c>
    </row>
    <row r="984" spans="2:65" s="1" customFormat="1" ht="37.9" customHeight="1">
      <c r="B984" s="32"/>
      <c r="C984" s="145" t="s">
        <v>1454</v>
      </c>
      <c r="D984" s="145" t="s">
        <v>347</v>
      </c>
      <c r="E984" s="146" t="s">
        <v>1455</v>
      </c>
      <c r="F984" s="147" t="s">
        <v>1456</v>
      </c>
      <c r="G984" s="148" t="s">
        <v>623</v>
      </c>
      <c r="H984" s="149">
        <v>6</v>
      </c>
      <c r="I984" s="150"/>
      <c r="J984" s="149">
        <f>ROUND(I984*H984,3)</f>
        <v>0</v>
      </c>
      <c r="K984" s="151"/>
      <c r="L984" s="32"/>
      <c r="M984" s="152" t="s">
        <v>1</v>
      </c>
      <c r="N984" s="153" t="s">
        <v>42</v>
      </c>
      <c r="P984" s="154">
        <f>O984*H984</f>
        <v>0</v>
      </c>
      <c r="Q984" s="154">
        <v>8.0000000000000007E-5</v>
      </c>
      <c r="R984" s="154">
        <f>Q984*H984</f>
        <v>4.8000000000000007E-4</v>
      </c>
      <c r="S984" s="154">
        <v>0</v>
      </c>
      <c r="T984" s="155">
        <f>S984*H984</f>
        <v>0</v>
      </c>
      <c r="AR984" s="156" t="s">
        <v>351</v>
      </c>
      <c r="AT984" s="156" t="s">
        <v>347</v>
      </c>
      <c r="AU984" s="156" t="s">
        <v>98</v>
      </c>
      <c r="AY984" s="17" t="s">
        <v>345</v>
      </c>
      <c r="BE984" s="157">
        <f>IF(N984="základná",J984,0)</f>
        <v>0</v>
      </c>
      <c r="BF984" s="157">
        <f>IF(N984="znížená",J984,0)</f>
        <v>0</v>
      </c>
      <c r="BG984" s="157">
        <f>IF(N984="zákl. prenesená",J984,0)</f>
        <v>0</v>
      </c>
      <c r="BH984" s="157">
        <f>IF(N984="zníž. prenesená",J984,0)</f>
        <v>0</v>
      </c>
      <c r="BI984" s="157">
        <f>IF(N984="nulová",J984,0)</f>
        <v>0</v>
      </c>
      <c r="BJ984" s="17" t="s">
        <v>98</v>
      </c>
      <c r="BK984" s="158">
        <f>ROUND(I984*H984,3)</f>
        <v>0</v>
      </c>
      <c r="BL984" s="17" t="s">
        <v>351</v>
      </c>
      <c r="BM984" s="156" t="s">
        <v>1457</v>
      </c>
    </row>
    <row r="985" spans="2:65" s="12" customFormat="1">
      <c r="B985" s="159"/>
      <c r="D985" s="160" t="s">
        <v>353</v>
      </c>
      <c r="E985" s="161" t="s">
        <v>1</v>
      </c>
      <c r="F985" s="162" t="s">
        <v>1458</v>
      </c>
      <c r="H985" s="161" t="s">
        <v>1</v>
      </c>
      <c r="I985" s="163"/>
      <c r="L985" s="159"/>
      <c r="M985" s="164"/>
      <c r="T985" s="165"/>
      <c r="AT985" s="161" t="s">
        <v>353</v>
      </c>
      <c r="AU985" s="161" t="s">
        <v>98</v>
      </c>
      <c r="AV985" s="12" t="s">
        <v>84</v>
      </c>
      <c r="AW985" s="12" t="s">
        <v>30</v>
      </c>
      <c r="AX985" s="12" t="s">
        <v>76</v>
      </c>
      <c r="AY985" s="161" t="s">
        <v>345</v>
      </c>
    </row>
    <row r="986" spans="2:65" s="13" customFormat="1">
      <c r="B986" s="166"/>
      <c r="D986" s="160" t="s">
        <v>353</v>
      </c>
      <c r="E986" s="167" t="s">
        <v>1</v>
      </c>
      <c r="F986" s="168" t="s">
        <v>1459</v>
      </c>
      <c r="H986" s="169">
        <v>6</v>
      </c>
      <c r="I986" s="170"/>
      <c r="L986" s="166"/>
      <c r="M986" s="171"/>
      <c r="T986" s="172"/>
      <c r="AT986" s="167" t="s">
        <v>353</v>
      </c>
      <c r="AU986" s="167" t="s">
        <v>98</v>
      </c>
      <c r="AV986" s="13" t="s">
        <v>98</v>
      </c>
      <c r="AW986" s="13" t="s">
        <v>30</v>
      </c>
      <c r="AX986" s="13" t="s">
        <v>84</v>
      </c>
      <c r="AY986" s="167" t="s">
        <v>345</v>
      </c>
    </row>
    <row r="987" spans="2:65" s="1" customFormat="1" ht="24.2" customHeight="1">
      <c r="B987" s="32"/>
      <c r="C987" s="187" t="s">
        <v>1460</v>
      </c>
      <c r="D987" s="187" t="s">
        <v>641</v>
      </c>
      <c r="E987" s="188" t="s">
        <v>1461</v>
      </c>
      <c r="F987" s="189" t="s">
        <v>1462</v>
      </c>
      <c r="G987" s="190" t="s">
        <v>623</v>
      </c>
      <c r="H987" s="191">
        <v>6</v>
      </c>
      <c r="I987" s="192"/>
      <c r="J987" s="191">
        <f>ROUND(I987*H987,3)</f>
        <v>0</v>
      </c>
      <c r="K987" s="193"/>
      <c r="L987" s="194"/>
      <c r="M987" s="195" t="s">
        <v>1</v>
      </c>
      <c r="N987" s="196" t="s">
        <v>42</v>
      </c>
      <c r="P987" s="154">
        <f>O987*H987</f>
        <v>0</v>
      </c>
      <c r="Q987" s="154">
        <v>0</v>
      </c>
      <c r="R987" s="154">
        <f>Q987*H987</f>
        <v>0</v>
      </c>
      <c r="S987" s="154">
        <v>0</v>
      </c>
      <c r="T987" s="155">
        <f>S987*H987</f>
        <v>0</v>
      </c>
      <c r="AR987" s="156" t="s">
        <v>407</v>
      </c>
      <c r="AT987" s="156" t="s">
        <v>641</v>
      </c>
      <c r="AU987" s="156" t="s">
        <v>98</v>
      </c>
      <c r="AY987" s="17" t="s">
        <v>345</v>
      </c>
      <c r="BE987" s="157">
        <f>IF(N987="základná",J987,0)</f>
        <v>0</v>
      </c>
      <c r="BF987" s="157">
        <f>IF(N987="znížená",J987,0)</f>
        <v>0</v>
      </c>
      <c r="BG987" s="157">
        <f>IF(N987="zákl. prenesená",J987,0)</f>
        <v>0</v>
      </c>
      <c r="BH987" s="157">
        <f>IF(N987="zníž. prenesená",J987,0)</f>
        <v>0</v>
      </c>
      <c r="BI987" s="157">
        <f>IF(N987="nulová",J987,0)</f>
        <v>0</v>
      </c>
      <c r="BJ987" s="17" t="s">
        <v>98</v>
      </c>
      <c r="BK987" s="158">
        <f>ROUND(I987*H987,3)</f>
        <v>0</v>
      </c>
      <c r="BL987" s="17" t="s">
        <v>351</v>
      </c>
      <c r="BM987" s="156" t="s">
        <v>1463</v>
      </c>
    </row>
    <row r="988" spans="2:65" s="13" customFormat="1">
      <c r="B988" s="166"/>
      <c r="D988" s="160" t="s">
        <v>353</v>
      </c>
      <c r="E988" s="167" t="s">
        <v>1</v>
      </c>
      <c r="F988" s="168" t="s">
        <v>388</v>
      </c>
      <c r="H988" s="169">
        <v>6</v>
      </c>
      <c r="I988" s="170"/>
      <c r="L988" s="166"/>
      <c r="M988" s="171"/>
      <c r="T988" s="172"/>
      <c r="AT988" s="167" t="s">
        <v>353</v>
      </c>
      <c r="AU988" s="167" t="s">
        <v>98</v>
      </c>
      <c r="AV988" s="13" t="s">
        <v>98</v>
      </c>
      <c r="AW988" s="13" t="s">
        <v>30</v>
      </c>
      <c r="AX988" s="13" t="s">
        <v>84</v>
      </c>
      <c r="AY988" s="167" t="s">
        <v>345</v>
      </c>
    </row>
    <row r="989" spans="2:65" s="1" customFormat="1" ht="16.5" customHeight="1">
      <c r="B989" s="32"/>
      <c r="C989" s="145" t="s">
        <v>1464</v>
      </c>
      <c r="D989" s="145" t="s">
        <v>347</v>
      </c>
      <c r="E989" s="146" t="s">
        <v>1465</v>
      </c>
      <c r="F989" s="147" t="s">
        <v>1466</v>
      </c>
      <c r="G989" s="148" t="s">
        <v>597</v>
      </c>
      <c r="H989" s="149">
        <v>94</v>
      </c>
      <c r="I989" s="150"/>
      <c r="J989" s="149">
        <f>ROUND(I989*H989,3)</f>
        <v>0</v>
      </c>
      <c r="K989" s="151"/>
      <c r="L989" s="32"/>
      <c r="M989" s="152" t="s">
        <v>1</v>
      </c>
      <c r="N989" s="153" t="s">
        <v>42</v>
      </c>
      <c r="P989" s="154">
        <f>O989*H989</f>
        <v>0</v>
      </c>
      <c r="Q989" s="154">
        <v>6.9999999999999994E-5</v>
      </c>
      <c r="R989" s="154">
        <f>Q989*H989</f>
        <v>6.579999999999999E-3</v>
      </c>
      <c r="S989" s="154">
        <v>0</v>
      </c>
      <c r="T989" s="155">
        <f>S989*H989</f>
        <v>0</v>
      </c>
      <c r="AR989" s="156" t="s">
        <v>351</v>
      </c>
      <c r="AT989" s="156" t="s">
        <v>347</v>
      </c>
      <c r="AU989" s="156" t="s">
        <v>98</v>
      </c>
      <c r="AY989" s="17" t="s">
        <v>345</v>
      </c>
      <c r="BE989" s="157">
        <f>IF(N989="základná",J989,0)</f>
        <v>0</v>
      </c>
      <c r="BF989" s="157">
        <f>IF(N989="znížená",J989,0)</f>
        <v>0</v>
      </c>
      <c r="BG989" s="157">
        <f>IF(N989="zákl. prenesená",J989,0)</f>
        <v>0</v>
      </c>
      <c r="BH989" s="157">
        <f>IF(N989="zníž. prenesená",J989,0)</f>
        <v>0</v>
      </c>
      <c r="BI989" s="157">
        <f>IF(N989="nulová",J989,0)</f>
        <v>0</v>
      </c>
      <c r="BJ989" s="17" t="s">
        <v>98</v>
      </c>
      <c r="BK989" s="158">
        <f>ROUND(I989*H989,3)</f>
        <v>0</v>
      </c>
      <c r="BL989" s="17" t="s">
        <v>351</v>
      </c>
      <c r="BM989" s="156" t="s">
        <v>1467</v>
      </c>
    </row>
    <row r="990" spans="2:65" s="13" customFormat="1">
      <c r="B990" s="166"/>
      <c r="D990" s="160" t="s">
        <v>353</v>
      </c>
      <c r="E990" s="167" t="s">
        <v>1</v>
      </c>
      <c r="F990" s="168" t="s">
        <v>1468</v>
      </c>
      <c r="H990" s="169">
        <v>94</v>
      </c>
      <c r="I990" s="170"/>
      <c r="L990" s="166"/>
      <c r="M990" s="171"/>
      <c r="T990" s="172"/>
      <c r="AT990" s="167" t="s">
        <v>353</v>
      </c>
      <c r="AU990" s="167" t="s">
        <v>98</v>
      </c>
      <c r="AV990" s="13" t="s">
        <v>98</v>
      </c>
      <c r="AW990" s="13" t="s">
        <v>30</v>
      </c>
      <c r="AX990" s="13" t="s">
        <v>84</v>
      </c>
      <c r="AY990" s="167" t="s">
        <v>345</v>
      </c>
    </row>
    <row r="991" spans="2:65" s="1" customFormat="1" ht="16.5" customHeight="1">
      <c r="B991" s="32"/>
      <c r="C991" s="145" t="s">
        <v>1469</v>
      </c>
      <c r="D991" s="145" t="s">
        <v>347</v>
      </c>
      <c r="E991" s="146" t="s">
        <v>1470</v>
      </c>
      <c r="F991" s="147" t="s">
        <v>1471</v>
      </c>
      <c r="G991" s="148" t="s">
        <v>597</v>
      </c>
      <c r="H991" s="149">
        <v>332.9</v>
      </c>
      <c r="I991" s="150"/>
      <c r="J991" s="149">
        <f>ROUND(I991*H991,3)</f>
        <v>0</v>
      </c>
      <c r="K991" s="151"/>
      <c r="L991" s="32"/>
      <c r="M991" s="152" t="s">
        <v>1</v>
      </c>
      <c r="N991" s="153" t="s">
        <v>42</v>
      </c>
      <c r="P991" s="154">
        <f>O991*H991</f>
        <v>0</v>
      </c>
      <c r="Q991" s="154">
        <v>6.9999999999999994E-5</v>
      </c>
      <c r="R991" s="154">
        <f>Q991*H991</f>
        <v>2.3302999999999997E-2</v>
      </c>
      <c r="S991" s="154">
        <v>0</v>
      </c>
      <c r="T991" s="155">
        <f>S991*H991</f>
        <v>0</v>
      </c>
      <c r="AR991" s="156" t="s">
        <v>351</v>
      </c>
      <c r="AT991" s="156" t="s">
        <v>347</v>
      </c>
      <c r="AU991" s="156" t="s">
        <v>98</v>
      </c>
      <c r="AY991" s="17" t="s">
        <v>345</v>
      </c>
      <c r="BE991" s="157">
        <f>IF(N991="základná",J991,0)</f>
        <v>0</v>
      </c>
      <c r="BF991" s="157">
        <f>IF(N991="znížená",J991,0)</f>
        <v>0</v>
      </c>
      <c r="BG991" s="157">
        <f>IF(N991="zákl. prenesená",J991,0)</f>
        <v>0</v>
      </c>
      <c r="BH991" s="157">
        <f>IF(N991="zníž. prenesená",J991,0)</f>
        <v>0</v>
      </c>
      <c r="BI991" s="157">
        <f>IF(N991="nulová",J991,0)</f>
        <v>0</v>
      </c>
      <c r="BJ991" s="17" t="s">
        <v>98</v>
      </c>
      <c r="BK991" s="158">
        <f>ROUND(I991*H991,3)</f>
        <v>0</v>
      </c>
      <c r="BL991" s="17" t="s">
        <v>351</v>
      </c>
      <c r="BM991" s="156" t="s">
        <v>1472</v>
      </c>
    </row>
    <row r="992" spans="2:65" s="13" customFormat="1">
      <c r="B992" s="166"/>
      <c r="D992" s="160" t="s">
        <v>353</v>
      </c>
      <c r="E992" s="167" t="s">
        <v>1</v>
      </c>
      <c r="F992" s="168" t="s">
        <v>1473</v>
      </c>
      <c r="H992" s="169">
        <v>332.9</v>
      </c>
      <c r="I992" s="170"/>
      <c r="L992" s="166"/>
      <c r="M992" s="171"/>
      <c r="T992" s="172"/>
      <c r="AT992" s="167" t="s">
        <v>353</v>
      </c>
      <c r="AU992" s="167" t="s">
        <v>98</v>
      </c>
      <c r="AV992" s="13" t="s">
        <v>98</v>
      </c>
      <c r="AW992" s="13" t="s">
        <v>30</v>
      </c>
      <c r="AX992" s="13" t="s">
        <v>84</v>
      </c>
      <c r="AY992" s="167" t="s">
        <v>345</v>
      </c>
    </row>
    <row r="993" spans="2:65" s="1" customFormat="1" ht="21.75" customHeight="1">
      <c r="B993" s="32"/>
      <c r="C993" s="145" t="s">
        <v>1474</v>
      </c>
      <c r="D993" s="145" t="s">
        <v>347</v>
      </c>
      <c r="E993" s="146" t="s">
        <v>1475</v>
      </c>
      <c r="F993" s="147" t="s">
        <v>1476</v>
      </c>
      <c r="G993" s="148" t="s">
        <v>597</v>
      </c>
      <c r="H993" s="149">
        <v>12.7</v>
      </c>
      <c r="I993" s="150"/>
      <c r="J993" s="149">
        <f>ROUND(I993*H993,3)</f>
        <v>0</v>
      </c>
      <c r="K993" s="151"/>
      <c r="L993" s="32"/>
      <c r="M993" s="152" t="s">
        <v>1</v>
      </c>
      <c r="N993" s="153" t="s">
        <v>42</v>
      </c>
      <c r="P993" s="154">
        <f>O993*H993</f>
        <v>0</v>
      </c>
      <c r="Q993" s="154">
        <v>2.4000000000000001E-4</v>
      </c>
      <c r="R993" s="154">
        <f>Q993*H993</f>
        <v>3.0479999999999999E-3</v>
      </c>
      <c r="S993" s="154">
        <v>0</v>
      </c>
      <c r="T993" s="155">
        <f>S993*H993</f>
        <v>0</v>
      </c>
      <c r="AR993" s="156" t="s">
        <v>351</v>
      </c>
      <c r="AT993" s="156" t="s">
        <v>347</v>
      </c>
      <c r="AU993" s="156" t="s">
        <v>98</v>
      </c>
      <c r="AY993" s="17" t="s">
        <v>345</v>
      </c>
      <c r="BE993" s="157">
        <f>IF(N993="základná",J993,0)</f>
        <v>0</v>
      </c>
      <c r="BF993" s="157">
        <f>IF(N993="znížená",J993,0)</f>
        <v>0</v>
      </c>
      <c r="BG993" s="157">
        <f>IF(N993="zákl. prenesená",J993,0)</f>
        <v>0</v>
      </c>
      <c r="BH993" s="157">
        <f>IF(N993="zníž. prenesená",J993,0)</f>
        <v>0</v>
      </c>
      <c r="BI993" s="157">
        <f>IF(N993="nulová",J993,0)</f>
        <v>0</v>
      </c>
      <c r="BJ993" s="17" t="s">
        <v>98</v>
      </c>
      <c r="BK993" s="158">
        <f>ROUND(I993*H993,3)</f>
        <v>0</v>
      </c>
      <c r="BL993" s="17" t="s">
        <v>351</v>
      </c>
      <c r="BM993" s="156" t="s">
        <v>1477</v>
      </c>
    </row>
    <row r="994" spans="2:65" s="13" customFormat="1">
      <c r="B994" s="166"/>
      <c r="D994" s="160" t="s">
        <v>353</v>
      </c>
      <c r="E994" s="167" t="s">
        <v>1</v>
      </c>
      <c r="F994" s="168" t="s">
        <v>1478</v>
      </c>
      <c r="H994" s="169">
        <v>12.7</v>
      </c>
      <c r="I994" s="170"/>
      <c r="L994" s="166"/>
      <c r="M994" s="171"/>
      <c r="T994" s="172"/>
      <c r="AT994" s="167" t="s">
        <v>353</v>
      </c>
      <c r="AU994" s="167" t="s">
        <v>98</v>
      </c>
      <c r="AV994" s="13" t="s">
        <v>98</v>
      </c>
      <c r="AW994" s="13" t="s">
        <v>30</v>
      </c>
      <c r="AX994" s="13" t="s">
        <v>84</v>
      </c>
      <c r="AY994" s="167" t="s">
        <v>345</v>
      </c>
    </row>
    <row r="995" spans="2:65" s="1" customFormat="1" ht="16.5" customHeight="1">
      <c r="B995" s="32"/>
      <c r="C995" s="145" t="s">
        <v>1479</v>
      </c>
      <c r="D995" s="145" t="s">
        <v>347</v>
      </c>
      <c r="E995" s="146" t="s">
        <v>1480</v>
      </c>
      <c r="F995" s="147" t="s">
        <v>1481</v>
      </c>
      <c r="G995" s="148" t="s">
        <v>597</v>
      </c>
      <c r="H995" s="149">
        <v>208.1</v>
      </c>
      <c r="I995" s="150"/>
      <c r="J995" s="149">
        <f>ROUND(I995*H995,3)</f>
        <v>0</v>
      </c>
      <c r="K995" s="151"/>
      <c r="L995" s="32"/>
      <c r="M995" s="152" t="s">
        <v>1</v>
      </c>
      <c r="N995" s="153" t="s">
        <v>42</v>
      </c>
      <c r="P995" s="154">
        <f>O995*H995</f>
        <v>0</v>
      </c>
      <c r="Q995" s="154">
        <v>2.3000000000000001E-4</v>
      </c>
      <c r="R995" s="154">
        <f>Q995*H995</f>
        <v>4.7863000000000003E-2</v>
      </c>
      <c r="S995" s="154">
        <v>0</v>
      </c>
      <c r="T995" s="155">
        <f>S995*H995</f>
        <v>0</v>
      </c>
      <c r="AR995" s="156" t="s">
        <v>351</v>
      </c>
      <c r="AT995" s="156" t="s">
        <v>347</v>
      </c>
      <c r="AU995" s="156" t="s">
        <v>98</v>
      </c>
      <c r="AY995" s="17" t="s">
        <v>345</v>
      </c>
      <c r="BE995" s="157">
        <f>IF(N995="základná",J995,0)</f>
        <v>0</v>
      </c>
      <c r="BF995" s="157">
        <f>IF(N995="znížená",J995,0)</f>
        <v>0</v>
      </c>
      <c r="BG995" s="157">
        <f>IF(N995="zákl. prenesená",J995,0)</f>
        <v>0</v>
      </c>
      <c r="BH995" s="157">
        <f>IF(N995="zníž. prenesená",J995,0)</f>
        <v>0</v>
      </c>
      <c r="BI995" s="157">
        <f>IF(N995="nulová",J995,0)</f>
        <v>0</v>
      </c>
      <c r="BJ995" s="17" t="s">
        <v>98</v>
      </c>
      <c r="BK995" s="158">
        <f>ROUND(I995*H995,3)</f>
        <v>0</v>
      </c>
      <c r="BL995" s="17" t="s">
        <v>351</v>
      </c>
      <c r="BM995" s="156" t="s">
        <v>1482</v>
      </c>
    </row>
    <row r="996" spans="2:65" s="13" customFormat="1">
      <c r="B996" s="166"/>
      <c r="D996" s="160" t="s">
        <v>353</v>
      </c>
      <c r="E996" s="167" t="s">
        <v>1</v>
      </c>
      <c r="F996" s="168" t="s">
        <v>1483</v>
      </c>
      <c r="H996" s="169">
        <v>208.1</v>
      </c>
      <c r="I996" s="170"/>
      <c r="L996" s="166"/>
      <c r="M996" s="171"/>
      <c r="T996" s="172"/>
      <c r="AT996" s="167" t="s">
        <v>353</v>
      </c>
      <c r="AU996" s="167" t="s">
        <v>98</v>
      </c>
      <c r="AV996" s="13" t="s">
        <v>98</v>
      </c>
      <c r="AW996" s="13" t="s">
        <v>30</v>
      </c>
      <c r="AX996" s="13" t="s">
        <v>84</v>
      </c>
      <c r="AY996" s="167" t="s">
        <v>345</v>
      </c>
    </row>
    <row r="997" spans="2:65" s="1" customFormat="1" ht="37.9" customHeight="1">
      <c r="B997" s="32"/>
      <c r="C997" s="145" t="s">
        <v>1484</v>
      </c>
      <c r="D997" s="145" t="s">
        <v>347</v>
      </c>
      <c r="E997" s="146" t="s">
        <v>1485</v>
      </c>
      <c r="F997" s="147" t="s">
        <v>1486</v>
      </c>
      <c r="G997" s="148" t="s">
        <v>623</v>
      </c>
      <c r="H997" s="149">
        <v>56.709000000000003</v>
      </c>
      <c r="I997" s="150"/>
      <c r="J997" s="149">
        <f>ROUND(I997*H997,3)</f>
        <v>0</v>
      </c>
      <c r="K997" s="151"/>
      <c r="L997" s="32"/>
      <c r="M997" s="152" t="s">
        <v>1</v>
      </c>
      <c r="N997" s="153" t="s">
        <v>42</v>
      </c>
      <c r="P997" s="154">
        <f>O997*H997</f>
        <v>0</v>
      </c>
      <c r="Q997" s="154">
        <v>3.2000000000000003E-4</v>
      </c>
      <c r="R997" s="154">
        <f>Q997*H997</f>
        <v>1.8146880000000004E-2</v>
      </c>
      <c r="S997" s="154">
        <v>0</v>
      </c>
      <c r="T997" s="155">
        <f>S997*H997</f>
        <v>0</v>
      </c>
      <c r="AR997" s="156" t="s">
        <v>351</v>
      </c>
      <c r="AT997" s="156" t="s">
        <v>347</v>
      </c>
      <c r="AU997" s="156" t="s">
        <v>98</v>
      </c>
      <c r="AY997" s="17" t="s">
        <v>345</v>
      </c>
      <c r="BE997" s="157">
        <f>IF(N997="základná",J997,0)</f>
        <v>0</v>
      </c>
      <c r="BF997" s="157">
        <f>IF(N997="znížená",J997,0)</f>
        <v>0</v>
      </c>
      <c r="BG997" s="157">
        <f>IF(N997="zákl. prenesená",J997,0)</f>
        <v>0</v>
      </c>
      <c r="BH997" s="157">
        <f>IF(N997="zníž. prenesená",J997,0)</f>
        <v>0</v>
      </c>
      <c r="BI997" s="157">
        <f>IF(N997="nulová",J997,0)</f>
        <v>0</v>
      </c>
      <c r="BJ997" s="17" t="s">
        <v>98</v>
      </c>
      <c r="BK997" s="158">
        <f>ROUND(I997*H997,3)</f>
        <v>0</v>
      </c>
      <c r="BL997" s="17" t="s">
        <v>351</v>
      </c>
      <c r="BM997" s="156" t="s">
        <v>1487</v>
      </c>
    </row>
    <row r="998" spans="2:65" s="12" customFormat="1">
      <c r="B998" s="159"/>
      <c r="D998" s="160" t="s">
        <v>353</v>
      </c>
      <c r="E998" s="161" t="s">
        <v>1</v>
      </c>
      <c r="F998" s="162" t="s">
        <v>562</v>
      </c>
      <c r="H998" s="161" t="s">
        <v>1</v>
      </c>
      <c r="I998" s="163"/>
      <c r="L998" s="159"/>
      <c r="M998" s="164"/>
      <c r="T998" s="165"/>
      <c r="AT998" s="161" t="s">
        <v>353</v>
      </c>
      <c r="AU998" s="161" t="s">
        <v>98</v>
      </c>
      <c r="AV998" s="12" t="s">
        <v>84</v>
      </c>
      <c r="AW998" s="12" t="s">
        <v>30</v>
      </c>
      <c r="AX998" s="12" t="s">
        <v>76</v>
      </c>
      <c r="AY998" s="161" t="s">
        <v>345</v>
      </c>
    </row>
    <row r="999" spans="2:65" s="12" customFormat="1">
      <c r="B999" s="159"/>
      <c r="D999" s="160" t="s">
        <v>353</v>
      </c>
      <c r="E999" s="161" t="s">
        <v>1</v>
      </c>
      <c r="F999" s="162" t="s">
        <v>563</v>
      </c>
      <c r="H999" s="161" t="s">
        <v>1</v>
      </c>
      <c r="I999" s="163"/>
      <c r="L999" s="159"/>
      <c r="M999" s="164"/>
      <c r="T999" s="165"/>
      <c r="AT999" s="161" t="s">
        <v>353</v>
      </c>
      <c r="AU999" s="161" t="s">
        <v>98</v>
      </c>
      <c r="AV999" s="12" t="s">
        <v>84</v>
      </c>
      <c r="AW999" s="12" t="s">
        <v>30</v>
      </c>
      <c r="AX999" s="12" t="s">
        <v>76</v>
      </c>
      <c r="AY999" s="161" t="s">
        <v>345</v>
      </c>
    </row>
    <row r="1000" spans="2:65" s="13" customFormat="1">
      <c r="B1000" s="166"/>
      <c r="D1000" s="160" t="s">
        <v>353</v>
      </c>
      <c r="E1000" s="167" t="s">
        <v>1</v>
      </c>
      <c r="F1000" s="168" t="s">
        <v>1488</v>
      </c>
      <c r="H1000" s="169">
        <v>48.767000000000003</v>
      </c>
      <c r="I1000" s="170"/>
      <c r="L1000" s="166"/>
      <c r="M1000" s="171"/>
      <c r="T1000" s="172"/>
      <c r="AT1000" s="167" t="s">
        <v>353</v>
      </c>
      <c r="AU1000" s="167" t="s">
        <v>98</v>
      </c>
      <c r="AV1000" s="13" t="s">
        <v>98</v>
      </c>
      <c r="AW1000" s="13" t="s">
        <v>30</v>
      </c>
      <c r="AX1000" s="13" t="s">
        <v>76</v>
      </c>
      <c r="AY1000" s="167" t="s">
        <v>345</v>
      </c>
    </row>
    <row r="1001" spans="2:65" s="12" customFormat="1">
      <c r="B1001" s="159"/>
      <c r="D1001" s="160" t="s">
        <v>353</v>
      </c>
      <c r="E1001" s="161" t="s">
        <v>1</v>
      </c>
      <c r="F1001" s="162" t="s">
        <v>565</v>
      </c>
      <c r="H1001" s="161" t="s">
        <v>1</v>
      </c>
      <c r="I1001" s="163"/>
      <c r="L1001" s="159"/>
      <c r="M1001" s="164"/>
      <c r="T1001" s="165"/>
      <c r="AT1001" s="161" t="s">
        <v>353</v>
      </c>
      <c r="AU1001" s="161" t="s">
        <v>98</v>
      </c>
      <c r="AV1001" s="12" t="s">
        <v>84</v>
      </c>
      <c r="AW1001" s="12" t="s">
        <v>30</v>
      </c>
      <c r="AX1001" s="12" t="s">
        <v>76</v>
      </c>
      <c r="AY1001" s="161" t="s">
        <v>345</v>
      </c>
    </row>
    <row r="1002" spans="2:65" s="13" customFormat="1">
      <c r="B1002" s="166"/>
      <c r="D1002" s="160" t="s">
        <v>353</v>
      </c>
      <c r="E1002" s="167" t="s">
        <v>1</v>
      </c>
      <c r="F1002" s="168" t="s">
        <v>1489</v>
      </c>
      <c r="H1002" s="169">
        <v>7.9420000000000002</v>
      </c>
      <c r="I1002" s="170"/>
      <c r="L1002" s="166"/>
      <c r="M1002" s="171"/>
      <c r="T1002" s="172"/>
      <c r="AT1002" s="167" t="s">
        <v>353</v>
      </c>
      <c r="AU1002" s="167" t="s">
        <v>98</v>
      </c>
      <c r="AV1002" s="13" t="s">
        <v>98</v>
      </c>
      <c r="AW1002" s="13" t="s">
        <v>30</v>
      </c>
      <c r="AX1002" s="13" t="s">
        <v>76</v>
      </c>
      <c r="AY1002" s="167" t="s">
        <v>345</v>
      </c>
    </row>
    <row r="1003" spans="2:65" s="15" customFormat="1">
      <c r="B1003" s="180"/>
      <c r="D1003" s="160" t="s">
        <v>353</v>
      </c>
      <c r="E1003" s="181" t="s">
        <v>1</v>
      </c>
      <c r="F1003" s="182" t="s">
        <v>365</v>
      </c>
      <c r="H1003" s="183">
        <v>56.709000000000003</v>
      </c>
      <c r="I1003" s="184"/>
      <c r="L1003" s="180"/>
      <c r="M1003" s="185"/>
      <c r="T1003" s="186"/>
      <c r="AT1003" s="181" t="s">
        <v>353</v>
      </c>
      <c r="AU1003" s="181" t="s">
        <v>98</v>
      </c>
      <c r="AV1003" s="15" t="s">
        <v>351</v>
      </c>
      <c r="AW1003" s="15" t="s">
        <v>30</v>
      </c>
      <c r="AX1003" s="15" t="s">
        <v>84</v>
      </c>
      <c r="AY1003" s="181" t="s">
        <v>345</v>
      </c>
    </row>
    <row r="1004" spans="2:65" s="1" customFormat="1" ht="44.25" customHeight="1">
      <c r="B1004" s="32"/>
      <c r="C1004" s="145" t="s">
        <v>1490</v>
      </c>
      <c r="D1004" s="145" t="s">
        <v>347</v>
      </c>
      <c r="E1004" s="146" t="s">
        <v>1491</v>
      </c>
      <c r="F1004" s="147" t="s">
        <v>1492</v>
      </c>
      <c r="G1004" s="148" t="s">
        <v>623</v>
      </c>
      <c r="H1004" s="149">
        <v>18</v>
      </c>
      <c r="I1004" s="150"/>
      <c r="J1004" s="149">
        <f>ROUND(I1004*H1004,3)</f>
        <v>0</v>
      </c>
      <c r="K1004" s="151"/>
      <c r="L1004" s="32"/>
      <c r="M1004" s="152" t="s">
        <v>1</v>
      </c>
      <c r="N1004" s="153" t="s">
        <v>42</v>
      </c>
      <c r="P1004" s="154">
        <f>O1004*H1004</f>
        <v>0</v>
      </c>
      <c r="Q1004" s="154">
        <v>7.6999999999999996E-4</v>
      </c>
      <c r="R1004" s="154">
        <f>Q1004*H1004</f>
        <v>1.3859999999999999E-2</v>
      </c>
      <c r="S1004" s="154">
        <v>0</v>
      </c>
      <c r="T1004" s="155">
        <f>S1004*H1004</f>
        <v>0</v>
      </c>
      <c r="AR1004" s="156" t="s">
        <v>351</v>
      </c>
      <c r="AT1004" s="156" t="s">
        <v>347</v>
      </c>
      <c r="AU1004" s="156" t="s">
        <v>98</v>
      </c>
      <c r="AY1004" s="17" t="s">
        <v>345</v>
      </c>
      <c r="BE1004" s="157">
        <f>IF(N1004="základná",J1004,0)</f>
        <v>0</v>
      </c>
      <c r="BF1004" s="157">
        <f>IF(N1004="znížená",J1004,0)</f>
        <v>0</v>
      </c>
      <c r="BG1004" s="157">
        <f>IF(N1004="zákl. prenesená",J1004,0)</f>
        <v>0</v>
      </c>
      <c r="BH1004" s="157">
        <f>IF(N1004="zníž. prenesená",J1004,0)</f>
        <v>0</v>
      </c>
      <c r="BI1004" s="157">
        <f>IF(N1004="nulová",J1004,0)</f>
        <v>0</v>
      </c>
      <c r="BJ1004" s="17" t="s">
        <v>98</v>
      </c>
      <c r="BK1004" s="158">
        <f>ROUND(I1004*H1004,3)</f>
        <v>0</v>
      </c>
      <c r="BL1004" s="17" t="s">
        <v>351</v>
      </c>
      <c r="BM1004" s="156" t="s">
        <v>1493</v>
      </c>
    </row>
    <row r="1005" spans="2:65" s="12" customFormat="1">
      <c r="B1005" s="159"/>
      <c r="D1005" s="160" t="s">
        <v>353</v>
      </c>
      <c r="E1005" s="161" t="s">
        <v>1</v>
      </c>
      <c r="F1005" s="162" t="s">
        <v>1494</v>
      </c>
      <c r="H1005" s="161" t="s">
        <v>1</v>
      </c>
      <c r="I1005" s="163"/>
      <c r="L1005" s="159"/>
      <c r="M1005" s="164"/>
      <c r="T1005" s="165"/>
      <c r="AT1005" s="161" t="s">
        <v>353</v>
      </c>
      <c r="AU1005" s="161" t="s">
        <v>98</v>
      </c>
      <c r="AV1005" s="12" t="s">
        <v>84</v>
      </c>
      <c r="AW1005" s="12" t="s">
        <v>30</v>
      </c>
      <c r="AX1005" s="12" t="s">
        <v>76</v>
      </c>
      <c r="AY1005" s="161" t="s">
        <v>345</v>
      </c>
    </row>
    <row r="1006" spans="2:65" s="13" customFormat="1">
      <c r="B1006" s="166"/>
      <c r="D1006" s="160" t="s">
        <v>353</v>
      </c>
      <c r="E1006" s="167" t="s">
        <v>1</v>
      </c>
      <c r="F1006" s="168" t="s">
        <v>463</v>
      </c>
      <c r="H1006" s="169">
        <v>18</v>
      </c>
      <c r="I1006" s="170"/>
      <c r="L1006" s="166"/>
      <c r="M1006" s="171"/>
      <c r="T1006" s="172"/>
      <c r="AT1006" s="167" t="s">
        <v>353</v>
      </c>
      <c r="AU1006" s="167" t="s">
        <v>98</v>
      </c>
      <c r="AV1006" s="13" t="s">
        <v>98</v>
      </c>
      <c r="AW1006" s="13" t="s">
        <v>30</v>
      </c>
      <c r="AX1006" s="13" t="s">
        <v>84</v>
      </c>
      <c r="AY1006" s="167" t="s">
        <v>345</v>
      </c>
    </row>
    <row r="1007" spans="2:65" s="1" customFormat="1" ht="44.25" customHeight="1">
      <c r="B1007" s="32"/>
      <c r="C1007" s="145" t="s">
        <v>1495</v>
      </c>
      <c r="D1007" s="145" t="s">
        <v>347</v>
      </c>
      <c r="E1007" s="146" t="s">
        <v>1496</v>
      </c>
      <c r="F1007" s="147" t="s">
        <v>1497</v>
      </c>
      <c r="G1007" s="148" t="s">
        <v>623</v>
      </c>
      <c r="H1007" s="149">
        <v>6</v>
      </c>
      <c r="I1007" s="150"/>
      <c r="J1007" s="149">
        <f>ROUND(I1007*H1007,3)</f>
        <v>0</v>
      </c>
      <c r="K1007" s="151"/>
      <c r="L1007" s="32"/>
      <c r="M1007" s="152" t="s">
        <v>1</v>
      </c>
      <c r="N1007" s="153" t="s">
        <v>42</v>
      </c>
      <c r="P1007" s="154">
        <f>O1007*H1007</f>
        <v>0</v>
      </c>
      <c r="Q1007" s="154">
        <v>7.6999999999999996E-4</v>
      </c>
      <c r="R1007" s="154">
        <f>Q1007*H1007</f>
        <v>4.62E-3</v>
      </c>
      <c r="S1007" s="154">
        <v>0</v>
      </c>
      <c r="T1007" s="155">
        <f>S1007*H1007</f>
        <v>0</v>
      </c>
      <c r="AR1007" s="156" t="s">
        <v>351</v>
      </c>
      <c r="AT1007" s="156" t="s">
        <v>347</v>
      </c>
      <c r="AU1007" s="156" t="s">
        <v>98</v>
      </c>
      <c r="AY1007" s="17" t="s">
        <v>345</v>
      </c>
      <c r="BE1007" s="157">
        <f>IF(N1007="základná",J1007,0)</f>
        <v>0</v>
      </c>
      <c r="BF1007" s="157">
        <f>IF(N1007="znížená",J1007,0)</f>
        <v>0</v>
      </c>
      <c r="BG1007" s="157">
        <f>IF(N1007="zákl. prenesená",J1007,0)</f>
        <v>0</v>
      </c>
      <c r="BH1007" s="157">
        <f>IF(N1007="zníž. prenesená",J1007,0)</f>
        <v>0</v>
      </c>
      <c r="BI1007" s="157">
        <f>IF(N1007="nulová",J1007,0)</f>
        <v>0</v>
      </c>
      <c r="BJ1007" s="17" t="s">
        <v>98</v>
      </c>
      <c r="BK1007" s="158">
        <f>ROUND(I1007*H1007,3)</f>
        <v>0</v>
      </c>
      <c r="BL1007" s="17" t="s">
        <v>351</v>
      </c>
      <c r="BM1007" s="156" t="s">
        <v>1498</v>
      </c>
    </row>
    <row r="1008" spans="2:65" s="12" customFormat="1">
      <c r="B1008" s="159"/>
      <c r="D1008" s="160" t="s">
        <v>353</v>
      </c>
      <c r="E1008" s="161" t="s">
        <v>1</v>
      </c>
      <c r="F1008" s="162" t="s">
        <v>1499</v>
      </c>
      <c r="H1008" s="161" t="s">
        <v>1</v>
      </c>
      <c r="I1008" s="163"/>
      <c r="L1008" s="159"/>
      <c r="M1008" s="164"/>
      <c r="T1008" s="165"/>
      <c r="AT1008" s="161" t="s">
        <v>353</v>
      </c>
      <c r="AU1008" s="161" t="s">
        <v>98</v>
      </c>
      <c r="AV1008" s="12" t="s">
        <v>84</v>
      </c>
      <c r="AW1008" s="12" t="s">
        <v>30</v>
      </c>
      <c r="AX1008" s="12" t="s">
        <v>76</v>
      </c>
      <c r="AY1008" s="161" t="s">
        <v>345</v>
      </c>
    </row>
    <row r="1009" spans="2:65" s="13" customFormat="1">
      <c r="B1009" s="166"/>
      <c r="D1009" s="160" t="s">
        <v>353</v>
      </c>
      <c r="E1009" s="167" t="s">
        <v>1</v>
      </c>
      <c r="F1009" s="168" t="s">
        <v>388</v>
      </c>
      <c r="H1009" s="169">
        <v>6</v>
      </c>
      <c r="I1009" s="170"/>
      <c r="L1009" s="166"/>
      <c r="M1009" s="171"/>
      <c r="T1009" s="172"/>
      <c r="AT1009" s="167" t="s">
        <v>353</v>
      </c>
      <c r="AU1009" s="167" t="s">
        <v>98</v>
      </c>
      <c r="AV1009" s="13" t="s">
        <v>98</v>
      </c>
      <c r="AW1009" s="13" t="s">
        <v>30</v>
      </c>
      <c r="AX1009" s="13" t="s">
        <v>84</v>
      </c>
      <c r="AY1009" s="167" t="s">
        <v>345</v>
      </c>
    </row>
    <row r="1010" spans="2:65" s="1" customFormat="1" ht="37.9" customHeight="1">
      <c r="B1010" s="32"/>
      <c r="C1010" s="145" t="s">
        <v>1500</v>
      </c>
      <c r="D1010" s="145" t="s">
        <v>347</v>
      </c>
      <c r="E1010" s="146" t="s">
        <v>1501</v>
      </c>
      <c r="F1010" s="147" t="s">
        <v>1502</v>
      </c>
      <c r="G1010" s="148" t="s">
        <v>374</v>
      </c>
      <c r="H1010" s="149">
        <v>0.47899999999999998</v>
      </c>
      <c r="I1010" s="150"/>
      <c r="J1010" s="149">
        <f>ROUND(I1010*H1010,3)</f>
        <v>0</v>
      </c>
      <c r="K1010" s="151"/>
      <c r="L1010" s="32"/>
      <c r="M1010" s="152" t="s">
        <v>1</v>
      </c>
      <c r="N1010" s="153" t="s">
        <v>42</v>
      </c>
      <c r="P1010" s="154">
        <f>O1010*H1010</f>
        <v>0</v>
      </c>
      <c r="Q1010" s="154">
        <v>0</v>
      </c>
      <c r="R1010" s="154">
        <f>Q1010*H1010</f>
        <v>0</v>
      </c>
      <c r="S1010" s="154">
        <v>2.2000000000000002</v>
      </c>
      <c r="T1010" s="155">
        <f>S1010*H1010</f>
        <v>1.0538000000000001</v>
      </c>
      <c r="AR1010" s="156" t="s">
        <v>351</v>
      </c>
      <c r="AT1010" s="156" t="s">
        <v>347</v>
      </c>
      <c r="AU1010" s="156" t="s">
        <v>98</v>
      </c>
      <c r="AY1010" s="17" t="s">
        <v>345</v>
      </c>
      <c r="BE1010" s="157">
        <f>IF(N1010="základná",J1010,0)</f>
        <v>0</v>
      </c>
      <c r="BF1010" s="157">
        <f>IF(N1010="znížená",J1010,0)</f>
        <v>0</v>
      </c>
      <c r="BG1010" s="157">
        <f>IF(N1010="zákl. prenesená",J1010,0)</f>
        <v>0</v>
      </c>
      <c r="BH1010" s="157">
        <f>IF(N1010="zníž. prenesená",J1010,0)</f>
        <v>0</v>
      </c>
      <c r="BI1010" s="157">
        <f>IF(N1010="nulová",J1010,0)</f>
        <v>0</v>
      </c>
      <c r="BJ1010" s="17" t="s">
        <v>98</v>
      </c>
      <c r="BK1010" s="158">
        <f>ROUND(I1010*H1010,3)</f>
        <v>0</v>
      </c>
      <c r="BL1010" s="17" t="s">
        <v>351</v>
      </c>
      <c r="BM1010" s="156" t="s">
        <v>1503</v>
      </c>
    </row>
    <row r="1011" spans="2:65" s="12" customFormat="1">
      <c r="B1011" s="159"/>
      <c r="D1011" s="160" t="s">
        <v>353</v>
      </c>
      <c r="E1011" s="161" t="s">
        <v>1</v>
      </c>
      <c r="F1011" s="162" t="s">
        <v>1504</v>
      </c>
      <c r="H1011" s="161" t="s">
        <v>1</v>
      </c>
      <c r="I1011" s="163"/>
      <c r="L1011" s="159"/>
      <c r="M1011" s="164"/>
      <c r="T1011" s="165"/>
      <c r="AT1011" s="161" t="s">
        <v>353</v>
      </c>
      <c r="AU1011" s="161" t="s">
        <v>98</v>
      </c>
      <c r="AV1011" s="12" t="s">
        <v>84</v>
      </c>
      <c r="AW1011" s="12" t="s">
        <v>30</v>
      </c>
      <c r="AX1011" s="12" t="s">
        <v>76</v>
      </c>
      <c r="AY1011" s="161" t="s">
        <v>345</v>
      </c>
    </row>
    <row r="1012" spans="2:65" s="13" customFormat="1">
      <c r="B1012" s="166"/>
      <c r="D1012" s="160" t="s">
        <v>353</v>
      </c>
      <c r="E1012" s="167" t="s">
        <v>1</v>
      </c>
      <c r="F1012" s="168" t="s">
        <v>1505</v>
      </c>
      <c r="H1012" s="169">
        <v>0.14399999999999999</v>
      </c>
      <c r="I1012" s="170"/>
      <c r="L1012" s="166"/>
      <c r="M1012" s="171"/>
      <c r="T1012" s="172"/>
      <c r="AT1012" s="167" t="s">
        <v>353</v>
      </c>
      <c r="AU1012" s="167" t="s">
        <v>98</v>
      </c>
      <c r="AV1012" s="13" t="s">
        <v>98</v>
      </c>
      <c r="AW1012" s="13" t="s">
        <v>30</v>
      </c>
      <c r="AX1012" s="13" t="s">
        <v>76</v>
      </c>
      <c r="AY1012" s="167" t="s">
        <v>345</v>
      </c>
    </row>
    <row r="1013" spans="2:65" s="13" customFormat="1">
      <c r="B1013" s="166"/>
      <c r="D1013" s="160" t="s">
        <v>353</v>
      </c>
      <c r="E1013" s="167" t="s">
        <v>1</v>
      </c>
      <c r="F1013" s="168" t="s">
        <v>1506</v>
      </c>
      <c r="H1013" s="169">
        <v>7.1999999999999995E-2</v>
      </c>
      <c r="I1013" s="170"/>
      <c r="L1013" s="166"/>
      <c r="M1013" s="171"/>
      <c r="T1013" s="172"/>
      <c r="AT1013" s="167" t="s">
        <v>353</v>
      </c>
      <c r="AU1013" s="167" t="s">
        <v>98</v>
      </c>
      <c r="AV1013" s="13" t="s">
        <v>98</v>
      </c>
      <c r="AW1013" s="13" t="s">
        <v>30</v>
      </c>
      <c r="AX1013" s="13" t="s">
        <v>76</v>
      </c>
      <c r="AY1013" s="167" t="s">
        <v>345</v>
      </c>
    </row>
    <row r="1014" spans="2:65" s="13" customFormat="1">
      <c r="B1014" s="166"/>
      <c r="D1014" s="160" t="s">
        <v>353</v>
      </c>
      <c r="E1014" s="167" t="s">
        <v>1</v>
      </c>
      <c r="F1014" s="168" t="s">
        <v>1507</v>
      </c>
      <c r="H1014" s="169">
        <v>5.3999999999999999E-2</v>
      </c>
      <c r="I1014" s="170"/>
      <c r="L1014" s="166"/>
      <c r="M1014" s="171"/>
      <c r="T1014" s="172"/>
      <c r="AT1014" s="167" t="s">
        <v>353</v>
      </c>
      <c r="AU1014" s="167" t="s">
        <v>98</v>
      </c>
      <c r="AV1014" s="13" t="s">
        <v>98</v>
      </c>
      <c r="AW1014" s="13" t="s">
        <v>30</v>
      </c>
      <c r="AX1014" s="13" t="s">
        <v>76</v>
      </c>
      <c r="AY1014" s="167" t="s">
        <v>345</v>
      </c>
    </row>
    <row r="1015" spans="2:65" s="13" customFormat="1">
      <c r="B1015" s="166"/>
      <c r="D1015" s="160" t="s">
        <v>353</v>
      </c>
      <c r="E1015" s="167" t="s">
        <v>1</v>
      </c>
      <c r="F1015" s="168" t="s">
        <v>1508</v>
      </c>
      <c r="H1015" s="169">
        <v>0.20899999999999999</v>
      </c>
      <c r="I1015" s="170"/>
      <c r="L1015" s="166"/>
      <c r="M1015" s="171"/>
      <c r="T1015" s="172"/>
      <c r="AT1015" s="167" t="s">
        <v>353</v>
      </c>
      <c r="AU1015" s="167" t="s">
        <v>98</v>
      </c>
      <c r="AV1015" s="13" t="s">
        <v>98</v>
      </c>
      <c r="AW1015" s="13" t="s">
        <v>30</v>
      </c>
      <c r="AX1015" s="13" t="s">
        <v>76</v>
      </c>
      <c r="AY1015" s="167" t="s">
        <v>345</v>
      </c>
    </row>
    <row r="1016" spans="2:65" s="15" customFormat="1">
      <c r="B1016" s="180"/>
      <c r="D1016" s="160" t="s">
        <v>353</v>
      </c>
      <c r="E1016" s="181" t="s">
        <v>1</v>
      </c>
      <c r="F1016" s="182" t="s">
        <v>365</v>
      </c>
      <c r="H1016" s="183">
        <v>0.47899999999999998</v>
      </c>
      <c r="I1016" s="184"/>
      <c r="L1016" s="180"/>
      <c r="M1016" s="185"/>
      <c r="T1016" s="186"/>
      <c r="AT1016" s="181" t="s">
        <v>353</v>
      </c>
      <c r="AU1016" s="181" t="s">
        <v>98</v>
      </c>
      <c r="AV1016" s="15" t="s">
        <v>351</v>
      </c>
      <c r="AW1016" s="15" t="s">
        <v>30</v>
      </c>
      <c r="AX1016" s="15" t="s">
        <v>84</v>
      </c>
      <c r="AY1016" s="181" t="s">
        <v>345</v>
      </c>
    </row>
    <row r="1017" spans="2:65" s="1" customFormat="1" ht="37.9" customHeight="1">
      <c r="B1017" s="32"/>
      <c r="C1017" s="145" t="s">
        <v>1509</v>
      </c>
      <c r="D1017" s="145" t="s">
        <v>347</v>
      </c>
      <c r="E1017" s="146" t="s">
        <v>1510</v>
      </c>
      <c r="F1017" s="147" t="s">
        <v>1511</v>
      </c>
      <c r="G1017" s="148" t="s">
        <v>350</v>
      </c>
      <c r="H1017" s="149">
        <v>198.19399999999999</v>
      </c>
      <c r="I1017" s="150"/>
      <c r="J1017" s="149">
        <f>ROUND(I1017*H1017,3)</f>
        <v>0</v>
      </c>
      <c r="K1017" s="151"/>
      <c r="L1017" s="32"/>
      <c r="M1017" s="152" t="s">
        <v>1</v>
      </c>
      <c r="N1017" s="153" t="s">
        <v>42</v>
      </c>
      <c r="P1017" s="154">
        <f>O1017*H1017</f>
        <v>0</v>
      </c>
      <c r="Q1017" s="154">
        <v>0</v>
      </c>
      <c r="R1017" s="154">
        <f>Q1017*H1017</f>
        <v>0</v>
      </c>
      <c r="S1017" s="154">
        <v>0.19600000000000001</v>
      </c>
      <c r="T1017" s="155">
        <f>S1017*H1017</f>
        <v>38.846024</v>
      </c>
      <c r="AR1017" s="156" t="s">
        <v>351</v>
      </c>
      <c r="AT1017" s="156" t="s">
        <v>347</v>
      </c>
      <c r="AU1017" s="156" t="s">
        <v>98</v>
      </c>
      <c r="AY1017" s="17" t="s">
        <v>345</v>
      </c>
      <c r="BE1017" s="157">
        <f>IF(N1017="základná",J1017,0)</f>
        <v>0</v>
      </c>
      <c r="BF1017" s="157">
        <f>IF(N1017="znížená",J1017,0)</f>
        <v>0</v>
      </c>
      <c r="BG1017" s="157">
        <f>IF(N1017="zákl. prenesená",J1017,0)</f>
        <v>0</v>
      </c>
      <c r="BH1017" s="157">
        <f>IF(N1017="zníž. prenesená",J1017,0)</f>
        <v>0</v>
      </c>
      <c r="BI1017" s="157">
        <f>IF(N1017="nulová",J1017,0)</f>
        <v>0</v>
      </c>
      <c r="BJ1017" s="17" t="s">
        <v>98</v>
      </c>
      <c r="BK1017" s="158">
        <f>ROUND(I1017*H1017,3)</f>
        <v>0</v>
      </c>
      <c r="BL1017" s="17" t="s">
        <v>351</v>
      </c>
      <c r="BM1017" s="156" t="s">
        <v>1512</v>
      </c>
    </row>
    <row r="1018" spans="2:65" s="12" customFormat="1">
      <c r="B1018" s="159"/>
      <c r="D1018" s="160" t="s">
        <v>353</v>
      </c>
      <c r="E1018" s="161" t="s">
        <v>1</v>
      </c>
      <c r="F1018" s="162" t="s">
        <v>1202</v>
      </c>
      <c r="H1018" s="161" t="s">
        <v>1</v>
      </c>
      <c r="I1018" s="163"/>
      <c r="L1018" s="159"/>
      <c r="M1018" s="164"/>
      <c r="T1018" s="165"/>
      <c r="AT1018" s="161" t="s">
        <v>353</v>
      </c>
      <c r="AU1018" s="161" t="s">
        <v>98</v>
      </c>
      <c r="AV1018" s="12" t="s">
        <v>84</v>
      </c>
      <c r="AW1018" s="12" t="s">
        <v>30</v>
      </c>
      <c r="AX1018" s="12" t="s">
        <v>76</v>
      </c>
      <c r="AY1018" s="161" t="s">
        <v>345</v>
      </c>
    </row>
    <row r="1019" spans="2:65" s="12" customFormat="1">
      <c r="B1019" s="159"/>
      <c r="D1019" s="160" t="s">
        <v>353</v>
      </c>
      <c r="E1019" s="161" t="s">
        <v>1</v>
      </c>
      <c r="F1019" s="162" t="s">
        <v>1203</v>
      </c>
      <c r="H1019" s="161" t="s">
        <v>1</v>
      </c>
      <c r="I1019" s="163"/>
      <c r="L1019" s="159"/>
      <c r="M1019" s="164"/>
      <c r="T1019" s="165"/>
      <c r="AT1019" s="161" t="s">
        <v>353</v>
      </c>
      <c r="AU1019" s="161" t="s">
        <v>98</v>
      </c>
      <c r="AV1019" s="12" t="s">
        <v>84</v>
      </c>
      <c r="AW1019" s="12" t="s">
        <v>30</v>
      </c>
      <c r="AX1019" s="12" t="s">
        <v>76</v>
      </c>
      <c r="AY1019" s="161" t="s">
        <v>345</v>
      </c>
    </row>
    <row r="1020" spans="2:65" s="13" customFormat="1">
      <c r="B1020" s="166"/>
      <c r="D1020" s="160" t="s">
        <v>353</v>
      </c>
      <c r="E1020" s="167" t="s">
        <v>1</v>
      </c>
      <c r="F1020" s="168" t="s">
        <v>1513</v>
      </c>
      <c r="H1020" s="169">
        <v>4.4560000000000004</v>
      </c>
      <c r="I1020" s="170"/>
      <c r="L1020" s="166"/>
      <c r="M1020" s="171"/>
      <c r="T1020" s="172"/>
      <c r="AT1020" s="167" t="s">
        <v>353</v>
      </c>
      <c r="AU1020" s="167" t="s">
        <v>98</v>
      </c>
      <c r="AV1020" s="13" t="s">
        <v>98</v>
      </c>
      <c r="AW1020" s="13" t="s">
        <v>30</v>
      </c>
      <c r="AX1020" s="13" t="s">
        <v>76</v>
      </c>
      <c r="AY1020" s="167" t="s">
        <v>345</v>
      </c>
    </row>
    <row r="1021" spans="2:65" s="13" customFormat="1">
      <c r="B1021" s="166"/>
      <c r="D1021" s="160" t="s">
        <v>353</v>
      </c>
      <c r="E1021" s="167" t="s">
        <v>1</v>
      </c>
      <c r="F1021" s="168" t="s">
        <v>1514</v>
      </c>
      <c r="H1021" s="169">
        <v>4.8129999999999997</v>
      </c>
      <c r="I1021" s="170"/>
      <c r="L1021" s="166"/>
      <c r="M1021" s="171"/>
      <c r="T1021" s="172"/>
      <c r="AT1021" s="167" t="s">
        <v>353</v>
      </c>
      <c r="AU1021" s="167" t="s">
        <v>98</v>
      </c>
      <c r="AV1021" s="13" t="s">
        <v>98</v>
      </c>
      <c r="AW1021" s="13" t="s">
        <v>30</v>
      </c>
      <c r="AX1021" s="13" t="s">
        <v>76</v>
      </c>
      <c r="AY1021" s="167" t="s">
        <v>345</v>
      </c>
    </row>
    <row r="1022" spans="2:65" s="13" customFormat="1">
      <c r="B1022" s="166"/>
      <c r="D1022" s="160" t="s">
        <v>353</v>
      </c>
      <c r="E1022" s="167" t="s">
        <v>1</v>
      </c>
      <c r="F1022" s="168" t="s">
        <v>1515</v>
      </c>
      <c r="H1022" s="169">
        <v>3.4239999999999999</v>
      </c>
      <c r="I1022" s="170"/>
      <c r="L1022" s="166"/>
      <c r="M1022" s="171"/>
      <c r="T1022" s="172"/>
      <c r="AT1022" s="167" t="s">
        <v>353</v>
      </c>
      <c r="AU1022" s="167" t="s">
        <v>98</v>
      </c>
      <c r="AV1022" s="13" t="s">
        <v>98</v>
      </c>
      <c r="AW1022" s="13" t="s">
        <v>30</v>
      </c>
      <c r="AX1022" s="13" t="s">
        <v>76</v>
      </c>
      <c r="AY1022" s="167" t="s">
        <v>345</v>
      </c>
    </row>
    <row r="1023" spans="2:65" s="13" customFormat="1">
      <c r="B1023" s="166"/>
      <c r="D1023" s="160" t="s">
        <v>353</v>
      </c>
      <c r="E1023" s="167" t="s">
        <v>1</v>
      </c>
      <c r="F1023" s="168" t="s">
        <v>1516</v>
      </c>
      <c r="H1023" s="169">
        <v>13.08</v>
      </c>
      <c r="I1023" s="170"/>
      <c r="L1023" s="166"/>
      <c r="M1023" s="171"/>
      <c r="T1023" s="172"/>
      <c r="AT1023" s="167" t="s">
        <v>353</v>
      </c>
      <c r="AU1023" s="167" t="s">
        <v>98</v>
      </c>
      <c r="AV1023" s="13" t="s">
        <v>98</v>
      </c>
      <c r="AW1023" s="13" t="s">
        <v>30</v>
      </c>
      <c r="AX1023" s="13" t="s">
        <v>76</v>
      </c>
      <c r="AY1023" s="167" t="s">
        <v>345</v>
      </c>
    </row>
    <row r="1024" spans="2:65" s="13" customFormat="1">
      <c r="B1024" s="166"/>
      <c r="D1024" s="160" t="s">
        <v>353</v>
      </c>
      <c r="E1024" s="167" t="s">
        <v>1</v>
      </c>
      <c r="F1024" s="168" t="s">
        <v>1517</v>
      </c>
      <c r="H1024" s="169">
        <v>12.856</v>
      </c>
      <c r="I1024" s="170"/>
      <c r="L1024" s="166"/>
      <c r="M1024" s="171"/>
      <c r="T1024" s="172"/>
      <c r="AT1024" s="167" t="s">
        <v>353</v>
      </c>
      <c r="AU1024" s="167" t="s">
        <v>98</v>
      </c>
      <c r="AV1024" s="13" t="s">
        <v>98</v>
      </c>
      <c r="AW1024" s="13" t="s">
        <v>30</v>
      </c>
      <c r="AX1024" s="13" t="s">
        <v>76</v>
      </c>
      <c r="AY1024" s="167" t="s">
        <v>345</v>
      </c>
    </row>
    <row r="1025" spans="2:51" s="13" customFormat="1">
      <c r="B1025" s="166"/>
      <c r="D1025" s="160" t="s">
        <v>353</v>
      </c>
      <c r="E1025" s="167" t="s">
        <v>1</v>
      </c>
      <c r="F1025" s="168" t="s">
        <v>1515</v>
      </c>
      <c r="H1025" s="169">
        <v>3.4239999999999999</v>
      </c>
      <c r="I1025" s="170"/>
      <c r="L1025" s="166"/>
      <c r="M1025" s="171"/>
      <c r="T1025" s="172"/>
      <c r="AT1025" s="167" t="s">
        <v>353</v>
      </c>
      <c r="AU1025" s="167" t="s">
        <v>98</v>
      </c>
      <c r="AV1025" s="13" t="s">
        <v>98</v>
      </c>
      <c r="AW1025" s="13" t="s">
        <v>30</v>
      </c>
      <c r="AX1025" s="13" t="s">
        <v>76</v>
      </c>
      <c r="AY1025" s="167" t="s">
        <v>345</v>
      </c>
    </row>
    <row r="1026" spans="2:51" s="13" customFormat="1">
      <c r="B1026" s="166"/>
      <c r="D1026" s="160" t="s">
        <v>353</v>
      </c>
      <c r="E1026" s="167" t="s">
        <v>1</v>
      </c>
      <c r="F1026" s="168" t="s">
        <v>1514</v>
      </c>
      <c r="H1026" s="169">
        <v>4.8129999999999997</v>
      </c>
      <c r="I1026" s="170"/>
      <c r="L1026" s="166"/>
      <c r="M1026" s="171"/>
      <c r="T1026" s="172"/>
      <c r="AT1026" s="167" t="s">
        <v>353</v>
      </c>
      <c r="AU1026" s="167" t="s">
        <v>98</v>
      </c>
      <c r="AV1026" s="13" t="s">
        <v>98</v>
      </c>
      <c r="AW1026" s="13" t="s">
        <v>30</v>
      </c>
      <c r="AX1026" s="13" t="s">
        <v>76</v>
      </c>
      <c r="AY1026" s="167" t="s">
        <v>345</v>
      </c>
    </row>
    <row r="1027" spans="2:51" s="13" customFormat="1">
      <c r="B1027" s="166"/>
      <c r="D1027" s="160" t="s">
        <v>353</v>
      </c>
      <c r="E1027" s="167" t="s">
        <v>1</v>
      </c>
      <c r="F1027" s="168" t="s">
        <v>1518</v>
      </c>
      <c r="H1027" s="169">
        <v>21.757999999999999</v>
      </c>
      <c r="I1027" s="170"/>
      <c r="L1027" s="166"/>
      <c r="M1027" s="171"/>
      <c r="T1027" s="172"/>
      <c r="AT1027" s="167" t="s">
        <v>353</v>
      </c>
      <c r="AU1027" s="167" t="s">
        <v>98</v>
      </c>
      <c r="AV1027" s="13" t="s">
        <v>98</v>
      </c>
      <c r="AW1027" s="13" t="s">
        <v>30</v>
      </c>
      <c r="AX1027" s="13" t="s">
        <v>76</v>
      </c>
      <c r="AY1027" s="167" t="s">
        <v>345</v>
      </c>
    </row>
    <row r="1028" spans="2:51" s="13" customFormat="1">
      <c r="B1028" s="166"/>
      <c r="D1028" s="160" t="s">
        <v>353</v>
      </c>
      <c r="E1028" s="167" t="s">
        <v>1</v>
      </c>
      <c r="F1028" s="168" t="s">
        <v>1519</v>
      </c>
      <c r="H1028" s="169">
        <v>23.1</v>
      </c>
      <c r="I1028" s="170"/>
      <c r="L1028" s="166"/>
      <c r="M1028" s="171"/>
      <c r="T1028" s="172"/>
      <c r="AT1028" s="167" t="s">
        <v>353</v>
      </c>
      <c r="AU1028" s="167" t="s">
        <v>98</v>
      </c>
      <c r="AV1028" s="13" t="s">
        <v>98</v>
      </c>
      <c r="AW1028" s="13" t="s">
        <v>30</v>
      </c>
      <c r="AX1028" s="13" t="s">
        <v>76</v>
      </c>
      <c r="AY1028" s="167" t="s">
        <v>345</v>
      </c>
    </row>
    <row r="1029" spans="2:51" s="12" customFormat="1">
      <c r="B1029" s="159"/>
      <c r="D1029" s="160" t="s">
        <v>353</v>
      </c>
      <c r="E1029" s="161" t="s">
        <v>1</v>
      </c>
      <c r="F1029" s="162" t="s">
        <v>1211</v>
      </c>
      <c r="H1029" s="161" t="s">
        <v>1</v>
      </c>
      <c r="I1029" s="163"/>
      <c r="L1029" s="159"/>
      <c r="M1029" s="164"/>
      <c r="T1029" s="165"/>
      <c r="AT1029" s="161" t="s">
        <v>353</v>
      </c>
      <c r="AU1029" s="161" t="s">
        <v>98</v>
      </c>
      <c r="AV1029" s="12" t="s">
        <v>84</v>
      </c>
      <c r="AW1029" s="12" t="s">
        <v>30</v>
      </c>
      <c r="AX1029" s="12" t="s">
        <v>76</v>
      </c>
      <c r="AY1029" s="161" t="s">
        <v>345</v>
      </c>
    </row>
    <row r="1030" spans="2:51" s="13" customFormat="1">
      <c r="B1030" s="166"/>
      <c r="D1030" s="160" t="s">
        <v>353</v>
      </c>
      <c r="E1030" s="167" t="s">
        <v>1</v>
      </c>
      <c r="F1030" s="168" t="s">
        <v>1513</v>
      </c>
      <c r="H1030" s="169">
        <v>4.4560000000000004</v>
      </c>
      <c r="I1030" s="170"/>
      <c r="L1030" s="166"/>
      <c r="M1030" s="171"/>
      <c r="T1030" s="172"/>
      <c r="AT1030" s="167" t="s">
        <v>353</v>
      </c>
      <c r="AU1030" s="167" t="s">
        <v>98</v>
      </c>
      <c r="AV1030" s="13" t="s">
        <v>98</v>
      </c>
      <c r="AW1030" s="13" t="s">
        <v>30</v>
      </c>
      <c r="AX1030" s="13" t="s">
        <v>76</v>
      </c>
      <c r="AY1030" s="167" t="s">
        <v>345</v>
      </c>
    </row>
    <row r="1031" spans="2:51" s="13" customFormat="1">
      <c r="B1031" s="166"/>
      <c r="D1031" s="160" t="s">
        <v>353</v>
      </c>
      <c r="E1031" s="167" t="s">
        <v>1</v>
      </c>
      <c r="F1031" s="168" t="s">
        <v>1514</v>
      </c>
      <c r="H1031" s="169">
        <v>4.8129999999999997</v>
      </c>
      <c r="I1031" s="170"/>
      <c r="L1031" s="166"/>
      <c r="M1031" s="171"/>
      <c r="T1031" s="172"/>
      <c r="AT1031" s="167" t="s">
        <v>353</v>
      </c>
      <c r="AU1031" s="167" t="s">
        <v>98</v>
      </c>
      <c r="AV1031" s="13" t="s">
        <v>98</v>
      </c>
      <c r="AW1031" s="13" t="s">
        <v>30</v>
      </c>
      <c r="AX1031" s="13" t="s">
        <v>76</v>
      </c>
      <c r="AY1031" s="167" t="s">
        <v>345</v>
      </c>
    </row>
    <row r="1032" spans="2:51" s="13" customFormat="1">
      <c r="B1032" s="166"/>
      <c r="D1032" s="160" t="s">
        <v>353</v>
      </c>
      <c r="E1032" s="167" t="s">
        <v>1</v>
      </c>
      <c r="F1032" s="168" t="s">
        <v>1515</v>
      </c>
      <c r="H1032" s="169">
        <v>3.4239999999999999</v>
      </c>
      <c r="I1032" s="170"/>
      <c r="L1032" s="166"/>
      <c r="M1032" s="171"/>
      <c r="T1032" s="172"/>
      <c r="AT1032" s="167" t="s">
        <v>353</v>
      </c>
      <c r="AU1032" s="167" t="s">
        <v>98</v>
      </c>
      <c r="AV1032" s="13" t="s">
        <v>98</v>
      </c>
      <c r="AW1032" s="13" t="s">
        <v>30</v>
      </c>
      <c r="AX1032" s="13" t="s">
        <v>76</v>
      </c>
      <c r="AY1032" s="167" t="s">
        <v>345</v>
      </c>
    </row>
    <row r="1033" spans="2:51" s="13" customFormat="1">
      <c r="B1033" s="166"/>
      <c r="D1033" s="160" t="s">
        <v>353</v>
      </c>
      <c r="E1033" s="167" t="s">
        <v>1</v>
      </c>
      <c r="F1033" s="168" t="s">
        <v>1516</v>
      </c>
      <c r="H1033" s="169">
        <v>13.08</v>
      </c>
      <c r="I1033" s="170"/>
      <c r="L1033" s="166"/>
      <c r="M1033" s="171"/>
      <c r="T1033" s="172"/>
      <c r="AT1033" s="167" t="s">
        <v>353</v>
      </c>
      <c r="AU1033" s="167" t="s">
        <v>98</v>
      </c>
      <c r="AV1033" s="13" t="s">
        <v>98</v>
      </c>
      <c r="AW1033" s="13" t="s">
        <v>30</v>
      </c>
      <c r="AX1033" s="13" t="s">
        <v>76</v>
      </c>
      <c r="AY1033" s="167" t="s">
        <v>345</v>
      </c>
    </row>
    <row r="1034" spans="2:51" s="13" customFormat="1">
      <c r="B1034" s="166"/>
      <c r="D1034" s="160" t="s">
        <v>353</v>
      </c>
      <c r="E1034" s="167" t="s">
        <v>1</v>
      </c>
      <c r="F1034" s="168" t="s">
        <v>1517</v>
      </c>
      <c r="H1034" s="169">
        <v>12.856</v>
      </c>
      <c r="I1034" s="170"/>
      <c r="L1034" s="166"/>
      <c r="M1034" s="171"/>
      <c r="T1034" s="172"/>
      <c r="AT1034" s="167" t="s">
        <v>353</v>
      </c>
      <c r="AU1034" s="167" t="s">
        <v>98</v>
      </c>
      <c r="AV1034" s="13" t="s">
        <v>98</v>
      </c>
      <c r="AW1034" s="13" t="s">
        <v>30</v>
      </c>
      <c r="AX1034" s="13" t="s">
        <v>76</v>
      </c>
      <c r="AY1034" s="167" t="s">
        <v>345</v>
      </c>
    </row>
    <row r="1035" spans="2:51" s="13" customFormat="1">
      <c r="B1035" s="166"/>
      <c r="D1035" s="160" t="s">
        <v>353</v>
      </c>
      <c r="E1035" s="167" t="s">
        <v>1</v>
      </c>
      <c r="F1035" s="168" t="s">
        <v>1513</v>
      </c>
      <c r="H1035" s="169">
        <v>4.4560000000000004</v>
      </c>
      <c r="I1035" s="170"/>
      <c r="L1035" s="166"/>
      <c r="M1035" s="171"/>
      <c r="T1035" s="172"/>
      <c r="AT1035" s="167" t="s">
        <v>353</v>
      </c>
      <c r="AU1035" s="167" t="s">
        <v>98</v>
      </c>
      <c r="AV1035" s="13" t="s">
        <v>98</v>
      </c>
      <c r="AW1035" s="13" t="s">
        <v>30</v>
      </c>
      <c r="AX1035" s="13" t="s">
        <v>76</v>
      </c>
      <c r="AY1035" s="167" t="s">
        <v>345</v>
      </c>
    </row>
    <row r="1036" spans="2:51" s="13" customFormat="1">
      <c r="B1036" s="166"/>
      <c r="D1036" s="160" t="s">
        <v>353</v>
      </c>
      <c r="E1036" s="167" t="s">
        <v>1</v>
      </c>
      <c r="F1036" s="168" t="s">
        <v>1514</v>
      </c>
      <c r="H1036" s="169">
        <v>4.8129999999999997</v>
      </c>
      <c r="I1036" s="170"/>
      <c r="L1036" s="166"/>
      <c r="M1036" s="171"/>
      <c r="T1036" s="172"/>
      <c r="AT1036" s="167" t="s">
        <v>353</v>
      </c>
      <c r="AU1036" s="167" t="s">
        <v>98</v>
      </c>
      <c r="AV1036" s="13" t="s">
        <v>98</v>
      </c>
      <c r="AW1036" s="13" t="s">
        <v>30</v>
      </c>
      <c r="AX1036" s="13" t="s">
        <v>76</v>
      </c>
      <c r="AY1036" s="167" t="s">
        <v>345</v>
      </c>
    </row>
    <row r="1037" spans="2:51" s="13" customFormat="1">
      <c r="B1037" s="166"/>
      <c r="D1037" s="160" t="s">
        <v>353</v>
      </c>
      <c r="E1037" s="167" t="s">
        <v>1</v>
      </c>
      <c r="F1037" s="168" t="s">
        <v>1515</v>
      </c>
      <c r="H1037" s="169">
        <v>3.4239999999999999</v>
      </c>
      <c r="I1037" s="170"/>
      <c r="L1037" s="166"/>
      <c r="M1037" s="171"/>
      <c r="T1037" s="172"/>
      <c r="AT1037" s="167" t="s">
        <v>353</v>
      </c>
      <c r="AU1037" s="167" t="s">
        <v>98</v>
      </c>
      <c r="AV1037" s="13" t="s">
        <v>98</v>
      </c>
      <c r="AW1037" s="13" t="s">
        <v>30</v>
      </c>
      <c r="AX1037" s="13" t="s">
        <v>76</v>
      </c>
      <c r="AY1037" s="167" t="s">
        <v>345</v>
      </c>
    </row>
    <row r="1038" spans="2:51" s="13" customFormat="1">
      <c r="B1038" s="166"/>
      <c r="D1038" s="160" t="s">
        <v>353</v>
      </c>
      <c r="E1038" s="167" t="s">
        <v>1</v>
      </c>
      <c r="F1038" s="168" t="s">
        <v>1520</v>
      </c>
      <c r="H1038" s="169">
        <v>1.913</v>
      </c>
      <c r="I1038" s="170"/>
      <c r="L1038" s="166"/>
      <c r="M1038" s="171"/>
      <c r="T1038" s="172"/>
      <c r="AT1038" s="167" t="s">
        <v>353</v>
      </c>
      <c r="AU1038" s="167" t="s">
        <v>98</v>
      </c>
      <c r="AV1038" s="13" t="s">
        <v>98</v>
      </c>
      <c r="AW1038" s="13" t="s">
        <v>30</v>
      </c>
      <c r="AX1038" s="13" t="s">
        <v>76</v>
      </c>
      <c r="AY1038" s="167" t="s">
        <v>345</v>
      </c>
    </row>
    <row r="1039" spans="2:51" s="12" customFormat="1">
      <c r="B1039" s="159"/>
      <c r="D1039" s="160" t="s">
        <v>353</v>
      </c>
      <c r="E1039" s="161" t="s">
        <v>1</v>
      </c>
      <c r="F1039" s="162" t="s">
        <v>1213</v>
      </c>
      <c r="H1039" s="161" t="s">
        <v>1</v>
      </c>
      <c r="I1039" s="163"/>
      <c r="L1039" s="159"/>
      <c r="M1039" s="164"/>
      <c r="T1039" s="165"/>
      <c r="AT1039" s="161" t="s">
        <v>353</v>
      </c>
      <c r="AU1039" s="161" t="s">
        <v>98</v>
      </c>
      <c r="AV1039" s="12" t="s">
        <v>84</v>
      </c>
      <c r="AW1039" s="12" t="s">
        <v>30</v>
      </c>
      <c r="AX1039" s="12" t="s">
        <v>76</v>
      </c>
      <c r="AY1039" s="161" t="s">
        <v>345</v>
      </c>
    </row>
    <row r="1040" spans="2:51" s="13" customFormat="1">
      <c r="B1040" s="166"/>
      <c r="D1040" s="160" t="s">
        <v>353</v>
      </c>
      <c r="E1040" s="167" t="s">
        <v>1</v>
      </c>
      <c r="F1040" s="168" t="s">
        <v>1513</v>
      </c>
      <c r="H1040" s="169">
        <v>4.4560000000000004</v>
      </c>
      <c r="I1040" s="170"/>
      <c r="L1040" s="166"/>
      <c r="M1040" s="171"/>
      <c r="T1040" s="172"/>
      <c r="AT1040" s="167" t="s">
        <v>353</v>
      </c>
      <c r="AU1040" s="167" t="s">
        <v>98</v>
      </c>
      <c r="AV1040" s="13" t="s">
        <v>98</v>
      </c>
      <c r="AW1040" s="13" t="s">
        <v>30</v>
      </c>
      <c r="AX1040" s="13" t="s">
        <v>76</v>
      </c>
      <c r="AY1040" s="167" t="s">
        <v>345</v>
      </c>
    </row>
    <row r="1041" spans="2:65" s="13" customFormat="1">
      <c r="B1041" s="166"/>
      <c r="D1041" s="160" t="s">
        <v>353</v>
      </c>
      <c r="E1041" s="167" t="s">
        <v>1</v>
      </c>
      <c r="F1041" s="168" t="s">
        <v>1514</v>
      </c>
      <c r="H1041" s="169">
        <v>4.8129999999999997</v>
      </c>
      <c r="I1041" s="170"/>
      <c r="L1041" s="166"/>
      <c r="M1041" s="171"/>
      <c r="T1041" s="172"/>
      <c r="AT1041" s="167" t="s">
        <v>353</v>
      </c>
      <c r="AU1041" s="167" t="s">
        <v>98</v>
      </c>
      <c r="AV1041" s="13" t="s">
        <v>98</v>
      </c>
      <c r="AW1041" s="13" t="s">
        <v>30</v>
      </c>
      <c r="AX1041" s="13" t="s">
        <v>76</v>
      </c>
      <c r="AY1041" s="167" t="s">
        <v>345</v>
      </c>
    </row>
    <row r="1042" spans="2:65" s="13" customFormat="1">
      <c r="B1042" s="166"/>
      <c r="D1042" s="160" t="s">
        <v>353</v>
      </c>
      <c r="E1042" s="167" t="s">
        <v>1</v>
      </c>
      <c r="F1042" s="168" t="s">
        <v>1515</v>
      </c>
      <c r="H1042" s="169">
        <v>3.4239999999999999</v>
      </c>
      <c r="I1042" s="170"/>
      <c r="L1042" s="166"/>
      <c r="M1042" s="171"/>
      <c r="T1042" s="172"/>
      <c r="AT1042" s="167" t="s">
        <v>353</v>
      </c>
      <c r="AU1042" s="167" t="s">
        <v>98</v>
      </c>
      <c r="AV1042" s="13" t="s">
        <v>98</v>
      </c>
      <c r="AW1042" s="13" t="s">
        <v>30</v>
      </c>
      <c r="AX1042" s="13" t="s">
        <v>76</v>
      </c>
      <c r="AY1042" s="167" t="s">
        <v>345</v>
      </c>
    </row>
    <row r="1043" spans="2:65" s="13" customFormat="1">
      <c r="B1043" s="166"/>
      <c r="D1043" s="160" t="s">
        <v>353</v>
      </c>
      <c r="E1043" s="167" t="s">
        <v>1</v>
      </c>
      <c r="F1043" s="168" t="s">
        <v>1516</v>
      </c>
      <c r="H1043" s="169">
        <v>13.08</v>
      </c>
      <c r="I1043" s="170"/>
      <c r="L1043" s="166"/>
      <c r="M1043" s="171"/>
      <c r="T1043" s="172"/>
      <c r="AT1043" s="167" t="s">
        <v>353</v>
      </c>
      <c r="AU1043" s="167" t="s">
        <v>98</v>
      </c>
      <c r="AV1043" s="13" t="s">
        <v>98</v>
      </c>
      <c r="AW1043" s="13" t="s">
        <v>30</v>
      </c>
      <c r="AX1043" s="13" t="s">
        <v>76</v>
      </c>
      <c r="AY1043" s="167" t="s">
        <v>345</v>
      </c>
    </row>
    <row r="1044" spans="2:65" s="13" customFormat="1">
      <c r="B1044" s="166"/>
      <c r="D1044" s="160" t="s">
        <v>353</v>
      </c>
      <c r="E1044" s="167" t="s">
        <v>1</v>
      </c>
      <c r="F1044" s="168" t="s">
        <v>1517</v>
      </c>
      <c r="H1044" s="169">
        <v>12.856</v>
      </c>
      <c r="I1044" s="170"/>
      <c r="L1044" s="166"/>
      <c r="M1044" s="171"/>
      <c r="T1044" s="172"/>
      <c r="AT1044" s="167" t="s">
        <v>353</v>
      </c>
      <c r="AU1044" s="167" t="s">
        <v>98</v>
      </c>
      <c r="AV1044" s="13" t="s">
        <v>98</v>
      </c>
      <c r="AW1044" s="13" t="s">
        <v>30</v>
      </c>
      <c r="AX1044" s="13" t="s">
        <v>76</v>
      </c>
      <c r="AY1044" s="167" t="s">
        <v>345</v>
      </c>
    </row>
    <row r="1045" spans="2:65" s="13" customFormat="1">
      <c r="B1045" s="166"/>
      <c r="D1045" s="160" t="s">
        <v>353</v>
      </c>
      <c r="E1045" s="167" t="s">
        <v>1</v>
      </c>
      <c r="F1045" s="168" t="s">
        <v>1513</v>
      </c>
      <c r="H1045" s="169">
        <v>4.4560000000000004</v>
      </c>
      <c r="I1045" s="170"/>
      <c r="L1045" s="166"/>
      <c r="M1045" s="171"/>
      <c r="T1045" s="172"/>
      <c r="AT1045" s="167" t="s">
        <v>353</v>
      </c>
      <c r="AU1045" s="167" t="s">
        <v>98</v>
      </c>
      <c r="AV1045" s="13" t="s">
        <v>98</v>
      </c>
      <c r="AW1045" s="13" t="s">
        <v>30</v>
      </c>
      <c r="AX1045" s="13" t="s">
        <v>76</v>
      </c>
      <c r="AY1045" s="167" t="s">
        <v>345</v>
      </c>
    </row>
    <row r="1046" spans="2:65" s="13" customFormat="1">
      <c r="B1046" s="166"/>
      <c r="D1046" s="160" t="s">
        <v>353</v>
      </c>
      <c r="E1046" s="167" t="s">
        <v>1</v>
      </c>
      <c r="F1046" s="168" t="s">
        <v>1514</v>
      </c>
      <c r="H1046" s="169">
        <v>4.8129999999999997</v>
      </c>
      <c r="I1046" s="170"/>
      <c r="L1046" s="166"/>
      <c r="M1046" s="171"/>
      <c r="T1046" s="172"/>
      <c r="AT1046" s="167" t="s">
        <v>353</v>
      </c>
      <c r="AU1046" s="167" t="s">
        <v>98</v>
      </c>
      <c r="AV1046" s="13" t="s">
        <v>98</v>
      </c>
      <c r="AW1046" s="13" t="s">
        <v>30</v>
      </c>
      <c r="AX1046" s="13" t="s">
        <v>76</v>
      </c>
      <c r="AY1046" s="167" t="s">
        <v>345</v>
      </c>
    </row>
    <row r="1047" spans="2:65" s="13" customFormat="1">
      <c r="B1047" s="166"/>
      <c r="D1047" s="160" t="s">
        <v>353</v>
      </c>
      <c r="E1047" s="167" t="s">
        <v>1</v>
      </c>
      <c r="F1047" s="168" t="s">
        <v>1515</v>
      </c>
      <c r="H1047" s="169">
        <v>3.4239999999999999</v>
      </c>
      <c r="I1047" s="170"/>
      <c r="L1047" s="166"/>
      <c r="M1047" s="171"/>
      <c r="T1047" s="172"/>
      <c r="AT1047" s="167" t="s">
        <v>353</v>
      </c>
      <c r="AU1047" s="167" t="s">
        <v>98</v>
      </c>
      <c r="AV1047" s="13" t="s">
        <v>98</v>
      </c>
      <c r="AW1047" s="13" t="s">
        <v>30</v>
      </c>
      <c r="AX1047" s="13" t="s">
        <v>76</v>
      </c>
      <c r="AY1047" s="167" t="s">
        <v>345</v>
      </c>
    </row>
    <row r="1048" spans="2:65" s="13" customFormat="1">
      <c r="B1048" s="166"/>
      <c r="D1048" s="160" t="s">
        <v>353</v>
      </c>
      <c r="E1048" s="167" t="s">
        <v>1</v>
      </c>
      <c r="F1048" s="168" t="s">
        <v>1520</v>
      </c>
      <c r="H1048" s="169">
        <v>1.913</v>
      </c>
      <c r="I1048" s="170"/>
      <c r="L1048" s="166"/>
      <c r="M1048" s="171"/>
      <c r="T1048" s="172"/>
      <c r="AT1048" s="167" t="s">
        <v>353</v>
      </c>
      <c r="AU1048" s="167" t="s">
        <v>98</v>
      </c>
      <c r="AV1048" s="13" t="s">
        <v>98</v>
      </c>
      <c r="AW1048" s="13" t="s">
        <v>30</v>
      </c>
      <c r="AX1048" s="13" t="s">
        <v>76</v>
      </c>
      <c r="AY1048" s="167" t="s">
        <v>345</v>
      </c>
    </row>
    <row r="1049" spans="2:65" s="15" customFormat="1">
      <c r="B1049" s="180"/>
      <c r="D1049" s="160" t="s">
        <v>353</v>
      </c>
      <c r="E1049" s="181" t="s">
        <v>1</v>
      </c>
      <c r="F1049" s="182" t="s">
        <v>365</v>
      </c>
      <c r="H1049" s="183">
        <v>198.19399999999999</v>
      </c>
      <c r="I1049" s="184"/>
      <c r="L1049" s="180"/>
      <c r="M1049" s="185"/>
      <c r="T1049" s="186"/>
      <c r="AT1049" s="181" t="s">
        <v>353</v>
      </c>
      <c r="AU1049" s="181" t="s">
        <v>98</v>
      </c>
      <c r="AV1049" s="15" t="s">
        <v>351</v>
      </c>
      <c r="AW1049" s="15" t="s">
        <v>30</v>
      </c>
      <c r="AX1049" s="15" t="s">
        <v>84</v>
      </c>
      <c r="AY1049" s="181" t="s">
        <v>345</v>
      </c>
    </row>
    <row r="1050" spans="2:65" s="1" customFormat="1" ht="24.2" customHeight="1">
      <c r="B1050" s="32"/>
      <c r="C1050" s="145" t="s">
        <v>1521</v>
      </c>
      <c r="D1050" s="145" t="s">
        <v>347</v>
      </c>
      <c r="E1050" s="146" t="s">
        <v>1522</v>
      </c>
      <c r="F1050" s="147" t="s">
        <v>1523</v>
      </c>
      <c r="G1050" s="148" t="s">
        <v>374</v>
      </c>
      <c r="H1050" s="149">
        <v>0.64</v>
      </c>
      <c r="I1050" s="150"/>
      <c r="J1050" s="149">
        <f>ROUND(I1050*H1050,3)</f>
        <v>0</v>
      </c>
      <c r="K1050" s="151"/>
      <c r="L1050" s="32"/>
      <c r="M1050" s="152" t="s">
        <v>1</v>
      </c>
      <c r="N1050" s="153" t="s">
        <v>42</v>
      </c>
      <c r="P1050" s="154">
        <f>O1050*H1050</f>
        <v>0</v>
      </c>
      <c r="Q1050" s="154">
        <v>0</v>
      </c>
      <c r="R1050" s="154">
        <f>Q1050*H1050</f>
        <v>0</v>
      </c>
      <c r="S1050" s="154">
        <v>1.633</v>
      </c>
      <c r="T1050" s="155">
        <f>S1050*H1050</f>
        <v>1.04512</v>
      </c>
      <c r="AR1050" s="156" t="s">
        <v>351</v>
      </c>
      <c r="AT1050" s="156" t="s">
        <v>347</v>
      </c>
      <c r="AU1050" s="156" t="s">
        <v>98</v>
      </c>
      <c r="AY1050" s="17" t="s">
        <v>345</v>
      </c>
      <c r="BE1050" s="157">
        <f>IF(N1050="základná",J1050,0)</f>
        <v>0</v>
      </c>
      <c r="BF1050" s="157">
        <f>IF(N1050="znížená",J1050,0)</f>
        <v>0</v>
      </c>
      <c r="BG1050" s="157">
        <f>IF(N1050="zákl. prenesená",J1050,0)</f>
        <v>0</v>
      </c>
      <c r="BH1050" s="157">
        <f>IF(N1050="zníž. prenesená",J1050,0)</f>
        <v>0</v>
      </c>
      <c r="BI1050" s="157">
        <f>IF(N1050="nulová",J1050,0)</f>
        <v>0</v>
      </c>
      <c r="BJ1050" s="17" t="s">
        <v>98</v>
      </c>
      <c r="BK1050" s="158">
        <f>ROUND(I1050*H1050,3)</f>
        <v>0</v>
      </c>
      <c r="BL1050" s="17" t="s">
        <v>351</v>
      </c>
      <c r="BM1050" s="156" t="s">
        <v>1524</v>
      </c>
    </row>
    <row r="1051" spans="2:65" s="13" customFormat="1">
      <c r="B1051" s="166"/>
      <c r="D1051" s="160" t="s">
        <v>353</v>
      </c>
      <c r="E1051" s="167" t="s">
        <v>1</v>
      </c>
      <c r="F1051" s="168" t="s">
        <v>1525</v>
      </c>
      <c r="H1051" s="169">
        <v>0.64</v>
      </c>
      <c r="I1051" s="170"/>
      <c r="L1051" s="166"/>
      <c r="M1051" s="171"/>
      <c r="T1051" s="172"/>
      <c r="AT1051" s="167" t="s">
        <v>353</v>
      </c>
      <c r="AU1051" s="167" t="s">
        <v>98</v>
      </c>
      <c r="AV1051" s="13" t="s">
        <v>98</v>
      </c>
      <c r="AW1051" s="13" t="s">
        <v>30</v>
      </c>
      <c r="AX1051" s="13" t="s">
        <v>84</v>
      </c>
      <c r="AY1051" s="167" t="s">
        <v>345</v>
      </c>
    </row>
    <row r="1052" spans="2:65" s="1" customFormat="1" ht="33" customHeight="1">
      <c r="B1052" s="32"/>
      <c r="C1052" s="145" t="s">
        <v>1526</v>
      </c>
      <c r="D1052" s="145" t="s">
        <v>347</v>
      </c>
      <c r="E1052" s="146" t="s">
        <v>1527</v>
      </c>
      <c r="F1052" s="147" t="s">
        <v>1528</v>
      </c>
      <c r="G1052" s="148" t="s">
        <v>374</v>
      </c>
      <c r="H1052" s="149">
        <v>2.11</v>
      </c>
      <c r="I1052" s="150"/>
      <c r="J1052" s="149">
        <f>ROUND(I1052*H1052,3)</f>
        <v>0</v>
      </c>
      <c r="K1052" s="151"/>
      <c r="L1052" s="32"/>
      <c r="M1052" s="152" t="s">
        <v>1</v>
      </c>
      <c r="N1052" s="153" t="s">
        <v>42</v>
      </c>
      <c r="P1052" s="154">
        <f>O1052*H1052</f>
        <v>0</v>
      </c>
      <c r="Q1052" s="154">
        <v>0</v>
      </c>
      <c r="R1052" s="154">
        <f>Q1052*H1052</f>
        <v>0</v>
      </c>
      <c r="S1052" s="154">
        <v>2.2000000000000002</v>
      </c>
      <c r="T1052" s="155">
        <f>S1052*H1052</f>
        <v>4.6420000000000003</v>
      </c>
      <c r="AR1052" s="156" t="s">
        <v>351</v>
      </c>
      <c r="AT1052" s="156" t="s">
        <v>347</v>
      </c>
      <c r="AU1052" s="156" t="s">
        <v>98</v>
      </c>
      <c r="AY1052" s="17" t="s">
        <v>345</v>
      </c>
      <c r="BE1052" s="157">
        <f>IF(N1052="základná",J1052,0)</f>
        <v>0</v>
      </c>
      <c r="BF1052" s="157">
        <f>IF(N1052="znížená",J1052,0)</f>
        <v>0</v>
      </c>
      <c r="BG1052" s="157">
        <f>IF(N1052="zákl. prenesená",J1052,0)</f>
        <v>0</v>
      </c>
      <c r="BH1052" s="157">
        <f>IF(N1052="zníž. prenesená",J1052,0)</f>
        <v>0</v>
      </c>
      <c r="BI1052" s="157">
        <f>IF(N1052="nulová",J1052,0)</f>
        <v>0</v>
      </c>
      <c r="BJ1052" s="17" t="s">
        <v>98</v>
      </c>
      <c r="BK1052" s="158">
        <f>ROUND(I1052*H1052,3)</f>
        <v>0</v>
      </c>
      <c r="BL1052" s="17" t="s">
        <v>351</v>
      </c>
      <c r="BM1052" s="156" t="s">
        <v>1529</v>
      </c>
    </row>
    <row r="1053" spans="2:65" s="12" customFormat="1">
      <c r="B1053" s="159"/>
      <c r="D1053" s="160" t="s">
        <v>353</v>
      </c>
      <c r="E1053" s="161" t="s">
        <v>1</v>
      </c>
      <c r="F1053" s="162" t="s">
        <v>1530</v>
      </c>
      <c r="H1053" s="161" t="s">
        <v>1</v>
      </c>
      <c r="I1053" s="163"/>
      <c r="L1053" s="159"/>
      <c r="M1053" s="164"/>
      <c r="T1053" s="165"/>
      <c r="AT1053" s="161" t="s">
        <v>353</v>
      </c>
      <c r="AU1053" s="161" t="s">
        <v>98</v>
      </c>
      <c r="AV1053" s="12" t="s">
        <v>84</v>
      </c>
      <c r="AW1053" s="12" t="s">
        <v>30</v>
      </c>
      <c r="AX1053" s="12" t="s">
        <v>76</v>
      </c>
      <c r="AY1053" s="161" t="s">
        <v>345</v>
      </c>
    </row>
    <row r="1054" spans="2:65" s="13" customFormat="1">
      <c r="B1054" s="166"/>
      <c r="D1054" s="160" t="s">
        <v>353</v>
      </c>
      <c r="E1054" s="167" t="s">
        <v>1</v>
      </c>
      <c r="F1054" s="168" t="s">
        <v>1531</v>
      </c>
      <c r="H1054" s="169">
        <v>0.44600000000000001</v>
      </c>
      <c r="I1054" s="170"/>
      <c r="L1054" s="166"/>
      <c r="M1054" s="171"/>
      <c r="T1054" s="172"/>
      <c r="AT1054" s="167" t="s">
        <v>353</v>
      </c>
      <c r="AU1054" s="167" t="s">
        <v>98</v>
      </c>
      <c r="AV1054" s="13" t="s">
        <v>98</v>
      </c>
      <c r="AW1054" s="13" t="s">
        <v>30</v>
      </c>
      <c r="AX1054" s="13" t="s">
        <v>76</v>
      </c>
      <c r="AY1054" s="167" t="s">
        <v>345</v>
      </c>
    </row>
    <row r="1055" spans="2:65" s="13" customFormat="1">
      <c r="B1055" s="166"/>
      <c r="D1055" s="160" t="s">
        <v>353</v>
      </c>
      <c r="E1055" s="167" t="s">
        <v>1</v>
      </c>
      <c r="F1055" s="168" t="s">
        <v>1532</v>
      </c>
      <c r="H1055" s="169">
        <v>0.24299999999999999</v>
      </c>
      <c r="I1055" s="170"/>
      <c r="L1055" s="166"/>
      <c r="M1055" s="171"/>
      <c r="T1055" s="172"/>
      <c r="AT1055" s="167" t="s">
        <v>353</v>
      </c>
      <c r="AU1055" s="167" t="s">
        <v>98</v>
      </c>
      <c r="AV1055" s="13" t="s">
        <v>98</v>
      </c>
      <c r="AW1055" s="13" t="s">
        <v>30</v>
      </c>
      <c r="AX1055" s="13" t="s">
        <v>76</v>
      </c>
      <c r="AY1055" s="167" t="s">
        <v>345</v>
      </c>
    </row>
    <row r="1056" spans="2:65" s="13" customFormat="1">
      <c r="B1056" s="166"/>
      <c r="D1056" s="160" t="s">
        <v>353</v>
      </c>
      <c r="E1056" s="167" t="s">
        <v>1</v>
      </c>
      <c r="F1056" s="168" t="s">
        <v>1533</v>
      </c>
      <c r="H1056" s="169">
        <v>1.05</v>
      </c>
      <c r="I1056" s="170"/>
      <c r="L1056" s="166"/>
      <c r="M1056" s="171"/>
      <c r="T1056" s="172"/>
      <c r="AT1056" s="167" t="s">
        <v>353</v>
      </c>
      <c r="AU1056" s="167" t="s">
        <v>98</v>
      </c>
      <c r="AV1056" s="13" t="s">
        <v>98</v>
      </c>
      <c r="AW1056" s="13" t="s">
        <v>30</v>
      </c>
      <c r="AX1056" s="13" t="s">
        <v>76</v>
      </c>
      <c r="AY1056" s="167" t="s">
        <v>345</v>
      </c>
    </row>
    <row r="1057" spans="2:65" s="13" customFormat="1">
      <c r="B1057" s="166"/>
      <c r="D1057" s="160" t="s">
        <v>353</v>
      </c>
      <c r="E1057" s="167" t="s">
        <v>1</v>
      </c>
      <c r="F1057" s="168" t="s">
        <v>1534</v>
      </c>
      <c r="H1057" s="169">
        <v>0.371</v>
      </c>
      <c r="I1057" s="170"/>
      <c r="L1057" s="166"/>
      <c r="M1057" s="171"/>
      <c r="T1057" s="172"/>
      <c r="AT1057" s="167" t="s">
        <v>353</v>
      </c>
      <c r="AU1057" s="167" t="s">
        <v>98</v>
      </c>
      <c r="AV1057" s="13" t="s">
        <v>98</v>
      </c>
      <c r="AW1057" s="13" t="s">
        <v>30</v>
      </c>
      <c r="AX1057" s="13" t="s">
        <v>76</v>
      </c>
      <c r="AY1057" s="167" t="s">
        <v>345</v>
      </c>
    </row>
    <row r="1058" spans="2:65" s="15" customFormat="1">
      <c r="B1058" s="180"/>
      <c r="D1058" s="160" t="s">
        <v>353</v>
      </c>
      <c r="E1058" s="181" t="s">
        <v>1</v>
      </c>
      <c r="F1058" s="182" t="s">
        <v>365</v>
      </c>
      <c r="H1058" s="183">
        <v>2.11</v>
      </c>
      <c r="I1058" s="184"/>
      <c r="L1058" s="180"/>
      <c r="M1058" s="185"/>
      <c r="T1058" s="186"/>
      <c r="AT1058" s="181" t="s">
        <v>353</v>
      </c>
      <c r="AU1058" s="181" t="s">
        <v>98</v>
      </c>
      <c r="AV1058" s="15" t="s">
        <v>351</v>
      </c>
      <c r="AW1058" s="15" t="s">
        <v>30</v>
      </c>
      <c r="AX1058" s="15" t="s">
        <v>84</v>
      </c>
      <c r="AY1058" s="181" t="s">
        <v>345</v>
      </c>
    </row>
    <row r="1059" spans="2:65" s="1" customFormat="1" ht="16.5" customHeight="1">
      <c r="B1059" s="32"/>
      <c r="C1059" s="145" t="s">
        <v>1535</v>
      </c>
      <c r="D1059" s="145" t="s">
        <v>347</v>
      </c>
      <c r="E1059" s="146" t="s">
        <v>1536</v>
      </c>
      <c r="F1059" s="147" t="s">
        <v>1537</v>
      </c>
      <c r="G1059" s="148" t="s">
        <v>350</v>
      </c>
      <c r="H1059" s="149">
        <v>13.977</v>
      </c>
      <c r="I1059" s="150"/>
      <c r="J1059" s="149">
        <f>ROUND(I1059*H1059,3)</f>
        <v>0</v>
      </c>
      <c r="K1059" s="151"/>
      <c r="L1059" s="32"/>
      <c r="M1059" s="152" t="s">
        <v>1</v>
      </c>
      <c r="N1059" s="153" t="s">
        <v>42</v>
      </c>
      <c r="P1059" s="154">
        <f>O1059*H1059</f>
        <v>0</v>
      </c>
      <c r="Q1059" s="154">
        <v>0</v>
      </c>
      <c r="R1059" s="154">
        <f>Q1059*H1059</f>
        <v>0</v>
      </c>
      <c r="S1059" s="154">
        <v>0.1</v>
      </c>
      <c r="T1059" s="155">
        <f>S1059*H1059</f>
        <v>1.3977000000000002</v>
      </c>
      <c r="AR1059" s="156" t="s">
        <v>351</v>
      </c>
      <c r="AT1059" s="156" t="s">
        <v>347</v>
      </c>
      <c r="AU1059" s="156" t="s">
        <v>98</v>
      </c>
      <c r="AY1059" s="17" t="s">
        <v>345</v>
      </c>
      <c r="BE1059" s="157">
        <f>IF(N1059="základná",J1059,0)</f>
        <v>0</v>
      </c>
      <c r="BF1059" s="157">
        <f>IF(N1059="znížená",J1059,0)</f>
        <v>0</v>
      </c>
      <c r="BG1059" s="157">
        <f>IF(N1059="zákl. prenesená",J1059,0)</f>
        <v>0</v>
      </c>
      <c r="BH1059" s="157">
        <f>IF(N1059="zníž. prenesená",J1059,0)</f>
        <v>0</v>
      </c>
      <c r="BI1059" s="157">
        <f>IF(N1059="nulová",J1059,0)</f>
        <v>0</v>
      </c>
      <c r="BJ1059" s="17" t="s">
        <v>98</v>
      </c>
      <c r="BK1059" s="158">
        <f>ROUND(I1059*H1059,3)</f>
        <v>0</v>
      </c>
      <c r="BL1059" s="17" t="s">
        <v>351</v>
      </c>
      <c r="BM1059" s="156" t="s">
        <v>1538</v>
      </c>
    </row>
    <row r="1060" spans="2:65" s="12" customFormat="1">
      <c r="B1060" s="159"/>
      <c r="D1060" s="160" t="s">
        <v>353</v>
      </c>
      <c r="E1060" s="161" t="s">
        <v>1</v>
      </c>
      <c r="F1060" s="162" t="s">
        <v>1539</v>
      </c>
      <c r="H1060" s="161" t="s">
        <v>1</v>
      </c>
      <c r="I1060" s="163"/>
      <c r="L1060" s="159"/>
      <c r="M1060" s="164"/>
      <c r="T1060" s="165"/>
      <c r="AT1060" s="161" t="s">
        <v>353</v>
      </c>
      <c r="AU1060" s="161" t="s">
        <v>98</v>
      </c>
      <c r="AV1060" s="12" t="s">
        <v>84</v>
      </c>
      <c r="AW1060" s="12" t="s">
        <v>30</v>
      </c>
      <c r="AX1060" s="12" t="s">
        <v>76</v>
      </c>
      <c r="AY1060" s="161" t="s">
        <v>345</v>
      </c>
    </row>
    <row r="1061" spans="2:65" s="12" customFormat="1">
      <c r="B1061" s="159"/>
      <c r="D1061" s="160" t="s">
        <v>353</v>
      </c>
      <c r="E1061" s="161" t="s">
        <v>1</v>
      </c>
      <c r="F1061" s="162" t="s">
        <v>361</v>
      </c>
      <c r="H1061" s="161" t="s">
        <v>1</v>
      </c>
      <c r="I1061" s="163"/>
      <c r="L1061" s="159"/>
      <c r="M1061" s="164"/>
      <c r="T1061" s="165"/>
      <c r="AT1061" s="161" t="s">
        <v>353</v>
      </c>
      <c r="AU1061" s="161" t="s">
        <v>98</v>
      </c>
      <c r="AV1061" s="12" t="s">
        <v>84</v>
      </c>
      <c r="AW1061" s="12" t="s">
        <v>30</v>
      </c>
      <c r="AX1061" s="12" t="s">
        <v>76</v>
      </c>
      <c r="AY1061" s="161" t="s">
        <v>345</v>
      </c>
    </row>
    <row r="1062" spans="2:65" s="13" customFormat="1">
      <c r="B1062" s="166"/>
      <c r="D1062" s="160" t="s">
        <v>353</v>
      </c>
      <c r="E1062" s="167" t="s">
        <v>1</v>
      </c>
      <c r="F1062" s="168" t="s">
        <v>1540</v>
      </c>
      <c r="H1062" s="169">
        <v>4.38</v>
      </c>
      <c r="I1062" s="170"/>
      <c r="L1062" s="166"/>
      <c r="M1062" s="171"/>
      <c r="T1062" s="172"/>
      <c r="AT1062" s="167" t="s">
        <v>353</v>
      </c>
      <c r="AU1062" s="167" t="s">
        <v>98</v>
      </c>
      <c r="AV1062" s="13" t="s">
        <v>98</v>
      </c>
      <c r="AW1062" s="13" t="s">
        <v>30</v>
      </c>
      <c r="AX1062" s="13" t="s">
        <v>76</v>
      </c>
      <c r="AY1062" s="167" t="s">
        <v>345</v>
      </c>
    </row>
    <row r="1063" spans="2:65" s="13" customFormat="1">
      <c r="B1063" s="166"/>
      <c r="D1063" s="160" t="s">
        <v>353</v>
      </c>
      <c r="E1063" s="167" t="s">
        <v>1</v>
      </c>
      <c r="F1063" s="168" t="s">
        <v>1541</v>
      </c>
      <c r="H1063" s="169">
        <v>0.93200000000000005</v>
      </c>
      <c r="I1063" s="170"/>
      <c r="L1063" s="166"/>
      <c r="M1063" s="171"/>
      <c r="T1063" s="172"/>
      <c r="AT1063" s="167" t="s">
        <v>353</v>
      </c>
      <c r="AU1063" s="167" t="s">
        <v>98</v>
      </c>
      <c r="AV1063" s="13" t="s">
        <v>98</v>
      </c>
      <c r="AW1063" s="13" t="s">
        <v>30</v>
      </c>
      <c r="AX1063" s="13" t="s">
        <v>76</v>
      </c>
      <c r="AY1063" s="167" t="s">
        <v>345</v>
      </c>
    </row>
    <row r="1064" spans="2:65" s="13" customFormat="1">
      <c r="B1064" s="166"/>
      <c r="D1064" s="160" t="s">
        <v>353</v>
      </c>
      <c r="E1064" s="167" t="s">
        <v>1</v>
      </c>
      <c r="F1064" s="168" t="s">
        <v>1542</v>
      </c>
      <c r="H1064" s="169">
        <v>1.3340000000000001</v>
      </c>
      <c r="I1064" s="170"/>
      <c r="L1064" s="166"/>
      <c r="M1064" s="171"/>
      <c r="T1064" s="172"/>
      <c r="AT1064" s="167" t="s">
        <v>353</v>
      </c>
      <c r="AU1064" s="167" t="s">
        <v>98</v>
      </c>
      <c r="AV1064" s="13" t="s">
        <v>98</v>
      </c>
      <c r="AW1064" s="13" t="s">
        <v>30</v>
      </c>
      <c r="AX1064" s="13" t="s">
        <v>76</v>
      </c>
      <c r="AY1064" s="167" t="s">
        <v>345</v>
      </c>
    </row>
    <row r="1065" spans="2:65" s="12" customFormat="1">
      <c r="B1065" s="159"/>
      <c r="D1065" s="160" t="s">
        <v>353</v>
      </c>
      <c r="E1065" s="161" t="s">
        <v>1</v>
      </c>
      <c r="F1065" s="162" t="s">
        <v>363</v>
      </c>
      <c r="H1065" s="161" t="s">
        <v>1</v>
      </c>
      <c r="I1065" s="163"/>
      <c r="L1065" s="159"/>
      <c r="M1065" s="164"/>
      <c r="T1065" s="165"/>
      <c r="AT1065" s="161" t="s">
        <v>353</v>
      </c>
      <c r="AU1065" s="161" t="s">
        <v>98</v>
      </c>
      <c r="AV1065" s="12" t="s">
        <v>84</v>
      </c>
      <c r="AW1065" s="12" t="s">
        <v>30</v>
      </c>
      <c r="AX1065" s="12" t="s">
        <v>76</v>
      </c>
      <c r="AY1065" s="161" t="s">
        <v>345</v>
      </c>
    </row>
    <row r="1066" spans="2:65" s="13" customFormat="1">
      <c r="B1066" s="166"/>
      <c r="D1066" s="160" t="s">
        <v>353</v>
      </c>
      <c r="E1066" s="167" t="s">
        <v>1</v>
      </c>
      <c r="F1066" s="168" t="s">
        <v>1543</v>
      </c>
      <c r="H1066" s="169">
        <v>5.1449999999999996</v>
      </c>
      <c r="I1066" s="170"/>
      <c r="L1066" s="166"/>
      <c r="M1066" s="171"/>
      <c r="T1066" s="172"/>
      <c r="AT1066" s="167" t="s">
        <v>353</v>
      </c>
      <c r="AU1066" s="167" t="s">
        <v>98</v>
      </c>
      <c r="AV1066" s="13" t="s">
        <v>98</v>
      </c>
      <c r="AW1066" s="13" t="s">
        <v>30</v>
      </c>
      <c r="AX1066" s="13" t="s">
        <v>76</v>
      </c>
      <c r="AY1066" s="167" t="s">
        <v>345</v>
      </c>
    </row>
    <row r="1067" spans="2:65" s="13" customFormat="1">
      <c r="B1067" s="166"/>
      <c r="D1067" s="160" t="s">
        <v>353</v>
      </c>
      <c r="E1067" s="167" t="s">
        <v>1</v>
      </c>
      <c r="F1067" s="168" t="s">
        <v>1544</v>
      </c>
      <c r="H1067" s="169">
        <v>0.87</v>
      </c>
      <c r="I1067" s="170"/>
      <c r="L1067" s="166"/>
      <c r="M1067" s="171"/>
      <c r="T1067" s="172"/>
      <c r="AT1067" s="167" t="s">
        <v>353</v>
      </c>
      <c r="AU1067" s="167" t="s">
        <v>98</v>
      </c>
      <c r="AV1067" s="13" t="s">
        <v>98</v>
      </c>
      <c r="AW1067" s="13" t="s">
        <v>30</v>
      </c>
      <c r="AX1067" s="13" t="s">
        <v>76</v>
      </c>
      <c r="AY1067" s="167" t="s">
        <v>345</v>
      </c>
    </row>
    <row r="1068" spans="2:65" s="13" customFormat="1">
      <c r="B1068" s="166"/>
      <c r="D1068" s="160" t="s">
        <v>353</v>
      </c>
      <c r="E1068" s="167" t="s">
        <v>1</v>
      </c>
      <c r="F1068" s="168" t="s">
        <v>1545</v>
      </c>
      <c r="H1068" s="169">
        <v>1.3160000000000001</v>
      </c>
      <c r="I1068" s="170"/>
      <c r="L1068" s="166"/>
      <c r="M1068" s="171"/>
      <c r="T1068" s="172"/>
      <c r="AT1068" s="167" t="s">
        <v>353</v>
      </c>
      <c r="AU1068" s="167" t="s">
        <v>98</v>
      </c>
      <c r="AV1068" s="13" t="s">
        <v>98</v>
      </c>
      <c r="AW1068" s="13" t="s">
        <v>30</v>
      </c>
      <c r="AX1068" s="13" t="s">
        <v>76</v>
      </c>
      <c r="AY1068" s="167" t="s">
        <v>345</v>
      </c>
    </row>
    <row r="1069" spans="2:65" s="15" customFormat="1">
      <c r="B1069" s="180"/>
      <c r="D1069" s="160" t="s">
        <v>353</v>
      </c>
      <c r="E1069" s="181" t="s">
        <v>1</v>
      </c>
      <c r="F1069" s="182" t="s">
        <v>365</v>
      </c>
      <c r="H1069" s="183">
        <v>13.977</v>
      </c>
      <c r="I1069" s="184"/>
      <c r="L1069" s="180"/>
      <c r="M1069" s="185"/>
      <c r="T1069" s="186"/>
      <c r="AT1069" s="181" t="s">
        <v>353</v>
      </c>
      <c r="AU1069" s="181" t="s">
        <v>98</v>
      </c>
      <c r="AV1069" s="15" t="s">
        <v>351</v>
      </c>
      <c r="AW1069" s="15" t="s">
        <v>30</v>
      </c>
      <c r="AX1069" s="15" t="s">
        <v>84</v>
      </c>
      <c r="AY1069" s="181" t="s">
        <v>345</v>
      </c>
    </row>
    <row r="1070" spans="2:65" s="1" customFormat="1" ht="37.9" customHeight="1">
      <c r="B1070" s="32"/>
      <c r="C1070" s="145" t="s">
        <v>1546</v>
      </c>
      <c r="D1070" s="145" t="s">
        <v>347</v>
      </c>
      <c r="E1070" s="146" t="s">
        <v>1547</v>
      </c>
      <c r="F1070" s="147" t="s">
        <v>1548</v>
      </c>
      <c r="G1070" s="148" t="s">
        <v>374</v>
      </c>
      <c r="H1070" s="149">
        <v>3.6779999999999999</v>
      </c>
      <c r="I1070" s="150"/>
      <c r="J1070" s="149">
        <f>ROUND(I1070*H1070,3)</f>
        <v>0</v>
      </c>
      <c r="K1070" s="151"/>
      <c r="L1070" s="32"/>
      <c r="M1070" s="152" t="s">
        <v>1</v>
      </c>
      <c r="N1070" s="153" t="s">
        <v>42</v>
      </c>
      <c r="P1070" s="154">
        <f>O1070*H1070</f>
        <v>0</v>
      </c>
      <c r="Q1070" s="154">
        <v>0</v>
      </c>
      <c r="R1070" s="154">
        <f>Q1070*H1070</f>
        <v>0</v>
      </c>
      <c r="S1070" s="154">
        <v>2.1</v>
      </c>
      <c r="T1070" s="155">
        <f>S1070*H1070</f>
        <v>7.7237999999999998</v>
      </c>
      <c r="AR1070" s="156" t="s">
        <v>351</v>
      </c>
      <c r="AT1070" s="156" t="s">
        <v>347</v>
      </c>
      <c r="AU1070" s="156" t="s">
        <v>98</v>
      </c>
      <c r="AY1070" s="17" t="s">
        <v>345</v>
      </c>
      <c r="BE1070" s="157">
        <f>IF(N1070="základná",J1070,0)</f>
        <v>0</v>
      </c>
      <c r="BF1070" s="157">
        <f>IF(N1070="znížená",J1070,0)</f>
        <v>0</v>
      </c>
      <c r="BG1070" s="157">
        <f>IF(N1070="zákl. prenesená",J1070,0)</f>
        <v>0</v>
      </c>
      <c r="BH1070" s="157">
        <f>IF(N1070="zníž. prenesená",J1070,0)</f>
        <v>0</v>
      </c>
      <c r="BI1070" s="157">
        <f>IF(N1070="nulová",J1070,0)</f>
        <v>0</v>
      </c>
      <c r="BJ1070" s="17" t="s">
        <v>98</v>
      </c>
      <c r="BK1070" s="158">
        <f>ROUND(I1070*H1070,3)</f>
        <v>0</v>
      </c>
      <c r="BL1070" s="17" t="s">
        <v>351</v>
      </c>
      <c r="BM1070" s="156" t="s">
        <v>1549</v>
      </c>
    </row>
    <row r="1071" spans="2:65" s="12" customFormat="1">
      <c r="B1071" s="159"/>
      <c r="D1071" s="160" t="s">
        <v>353</v>
      </c>
      <c r="E1071" s="161" t="s">
        <v>1</v>
      </c>
      <c r="F1071" s="162" t="s">
        <v>1550</v>
      </c>
      <c r="H1071" s="161" t="s">
        <v>1</v>
      </c>
      <c r="I1071" s="163"/>
      <c r="L1071" s="159"/>
      <c r="M1071" s="164"/>
      <c r="T1071" s="165"/>
      <c r="AT1071" s="161" t="s">
        <v>353</v>
      </c>
      <c r="AU1071" s="161" t="s">
        <v>98</v>
      </c>
      <c r="AV1071" s="12" t="s">
        <v>84</v>
      </c>
      <c r="AW1071" s="12" t="s">
        <v>30</v>
      </c>
      <c r="AX1071" s="12" t="s">
        <v>76</v>
      </c>
      <c r="AY1071" s="161" t="s">
        <v>345</v>
      </c>
    </row>
    <row r="1072" spans="2:65" s="13" customFormat="1">
      <c r="B1072" s="166"/>
      <c r="D1072" s="160" t="s">
        <v>353</v>
      </c>
      <c r="E1072" s="167" t="s">
        <v>1</v>
      </c>
      <c r="F1072" s="168" t="s">
        <v>1551</v>
      </c>
      <c r="H1072" s="169">
        <v>3.6779999999999999</v>
      </c>
      <c r="I1072" s="170"/>
      <c r="L1072" s="166"/>
      <c r="M1072" s="171"/>
      <c r="T1072" s="172"/>
      <c r="AT1072" s="167" t="s">
        <v>353</v>
      </c>
      <c r="AU1072" s="167" t="s">
        <v>98</v>
      </c>
      <c r="AV1072" s="13" t="s">
        <v>98</v>
      </c>
      <c r="AW1072" s="13" t="s">
        <v>30</v>
      </c>
      <c r="AX1072" s="13" t="s">
        <v>84</v>
      </c>
      <c r="AY1072" s="167" t="s">
        <v>345</v>
      </c>
    </row>
    <row r="1073" spans="2:65" s="1" customFormat="1" ht="24.2" customHeight="1">
      <c r="B1073" s="32"/>
      <c r="C1073" s="145" t="s">
        <v>1552</v>
      </c>
      <c r="D1073" s="145" t="s">
        <v>347</v>
      </c>
      <c r="E1073" s="146" t="s">
        <v>1553</v>
      </c>
      <c r="F1073" s="147" t="s">
        <v>1554</v>
      </c>
      <c r="G1073" s="148" t="s">
        <v>374</v>
      </c>
      <c r="H1073" s="149">
        <v>3.0449999999999999</v>
      </c>
      <c r="I1073" s="150"/>
      <c r="J1073" s="149">
        <f>ROUND(I1073*H1073,3)</f>
        <v>0</v>
      </c>
      <c r="K1073" s="151"/>
      <c r="L1073" s="32"/>
      <c r="M1073" s="152" t="s">
        <v>1</v>
      </c>
      <c r="N1073" s="153" t="s">
        <v>42</v>
      </c>
      <c r="P1073" s="154">
        <f>O1073*H1073</f>
        <v>0</v>
      </c>
      <c r="Q1073" s="154">
        <v>0</v>
      </c>
      <c r="R1073" s="154">
        <f>Q1073*H1073</f>
        <v>0</v>
      </c>
      <c r="S1073" s="154">
        <v>1.6</v>
      </c>
      <c r="T1073" s="155">
        <f>S1073*H1073</f>
        <v>4.8719999999999999</v>
      </c>
      <c r="AR1073" s="156" t="s">
        <v>351</v>
      </c>
      <c r="AT1073" s="156" t="s">
        <v>347</v>
      </c>
      <c r="AU1073" s="156" t="s">
        <v>98</v>
      </c>
      <c r="AY1073" s="17" t="s">
        <v>345</v>
      </c>
      <c r="BE1073" s="157">
        <f>IF(N1073="základná",J1073,0)</f>
        <v>0</v>
      </c>
      <c r="BF1073" s="157">
        <f>IF(N1073="znížená",J1073,0)</f>
        <v>0</v>
      </c>
      <c r="BG1073" s="157">
        <f>IF(N1073="zákl. prenesená",J1073,0)</f>
        <v>0</v>
      </c>
      <c r="BH1073" s="157">
        <f>IF(N1073="zníž. prenesená",J1073,0)</f>
        <v>0</v>
      </c>
      <c r="BI1073" s="157">
        <f>IF(N1073="nulová",J1073,0)</f>
        <v>0</v>
      </c>
      <c r="BJ1073" s="17" t="s">
        <v>98</v>
      </c>
      <c r="BK1073" s="158">
        <f>ROUND(I1073*H1073,3)</f>
        <v>0</v>
      </c>
      <c r="BL1073" s="17" t="s">
        <v>351</v>
      </c>
      <c r="BM1073" s="156" t="s">
        <v>1555</v>
      </c>
    </row>
    <row r="1074" spans="2:65" s="13" customFormat="1">
      <c r="B1074" s="166"/>
      <c r="D1074" s="160" t="s">
        <v>353</v>
      </c>
      <c r="E1074" s="167" t="s">
        <v>1</v>
      </c>
      <c r="F1074" s="168" t="s">
        <v>1556</v>
      </c>
      <c r="H1074" s="169">
        <v>3.0449999999999999</v>
      </c>
      <c r="I1074" s="170"/>
      <c r="L1074" s="166"/>
      <c r="M1074" s="171"/>
      <c r="T1074" s="172"/>
      <c r="AT1074" s="167" t="s">
        <v>353</v>
      </c>
      <c r="AU1074" s="167" t="s">
        <v>98</v>
      </c>
      <c r="AV1074" s="13" t="s">
        <v>98</v>
      </c>
      <c r="AW1074" s="13" t="s">
        <v>30</v>
      </c>
      <c r="AX1074" s="13" t="s">
        <v>84</v>
      </c>
      <c r="AY1074" s="167" t="s">
        <v>345</v>
      </c>
    </row>
    <row r="1075" spans="2:65" s="1" customFormat="1" ht="37.9" customHeight="1">
      <c r="B1075" s="32"/>
      <c r="C1075" s="145" t="s">
        <v>1557</v>
      </c>
      <c r="D1075" s="145" t="s">
        <v>347</v>
      </c>
      <c r="E1075" s="146" t="s">
        <v>1558</v>
      </c>
      <c r="F1075" s="147" t="s">
        <v>1559</v>
      </c>
      <c r="G1075" s="148" t="s">
        <v>374</v>
      </c>
      <c r="H1075" s="149">
        <v>15.097</v>
      </c>
      <c r="I1075" s="150"/>
      <c r="J1075" s="149">
        <f>ROUND(I1075*H1075,3)</f>
        <v>0</v>
      </c>
      <c r="K1075" s="151"/>
      <c r="L1075" s="32"/>
      <c r="M1075" s="152" t="s">
        <v>1</v>
      </c>
      <c r="N1075" s="153" t="s">
        <v>42</v>
      </c>
      <c r="P1075" s="154">
        <f>O1075*H1075</f>
        <v>0</v>
      </c>
      <c r="Q1075" s="154">
        <v>0</v>
      </c>
      <c r="R1075" s="154">
        <f>Q1075*H1075</f>
        <v>0</v>
      </c>
      <c r="S1075" s="154">
        <v>2.2000000000000002</v>
      </c>
      <c r="T1075" s="155">
        <f>S1075*H1075</f>
        <v>33.2134</v>
      </c>
      <c r="AR1075" s="156" t="s">
        <v>351</v>
      </c>
      <c r="AT1075" s="156" t="s">
        <v>347</v>
      </c>
      <c r="AU1075" s="156" t="s">
        <v>98</v>
      </c>
      <c r="AY1075" s="17" t="s">
        <v>345</v>
      </c>
      <c r="BE1075" s="157">
        <f>IF(N1075="základná",J1075,0)</f>
        <v>0</v>
      </c>
      <c r="BF1075" s="157">
        <f>IF(N1075="znížená",J1075,0)</f>
        <v>0</v>
      </c>
      <c r="BG1075" s="157">
        <f>IF(N1075="zákl. prenesená",J1075,0)</f>
        <v>0</v>
      </c>
      <c r="BH1075" s="157">
        <f>IF(N1075="zníž. prenesená",J1075,0)</f>
        <v>0</v>
      </c>
      <c r="BI1075" s="157">
        <f>IF(N1075="nulová",J1075,0)</f>
        <v>0</v>
      </c>
      <c r="BJ1075" s="17" t="s">
        <v>98</v>
      </c>
      <c r="BK1075" s="158">
        <f>ROUND(I1075*H1075,3)</f>
        <v>0</v>
      </c>
      <c r="BL1075" s="17" t="s">
        <v>351</v>
      </c>
      <c r="BM1075" s="156" t="s">
        <v>1560</v>
      </c>
    </row>
    <row r="1076" spans="2:65" s="13" customFormat="1">
      <c r="B1076" s="166"/>
      <c r="D1076" s="160" t="s">
        <v>353</v>
      </c>
      <c r="E1076" s="167" t="s">
        <v>1</v>
      </c>
      <c r="F1076" s="168" t="s">
        <v>1561</v>
      </c>
      <c r="H1076" s="169">
        <v>7.8659999999999997</v>
      </c>
      <c r="I1076" s="170"/>
      <c r="L1076" s="166"/>
      <c r="M1076" s="171"/>
      <c r="T1076" s="172"/>
      <c r="AT1076" s="167" t="s">
        <v>353</v>
      </c>
      <c r="AU1076" s="167" t="s">
        <v>98</v>
      </c>
      <c r="AV1076" s="13" t="s">
        <v>98</v>
      </c>
      <c r="AW1076" s="13" t="s">
        <v>30</v>
      </c>
      <c r="AX1076" s="13" t="s">
        <v>76</v>
      </c>
      <c r="AY1076" s="167" t="s">
        <v>345</v>
      </c>
    </row>
    <row r="1077" spans="2:65" s="12" customFormat="1">
      <c r="B1077" s="159"/>
      <c r="D1077" s="160" t="s">
        <v>353</v>
      </c>
      <c r="E1077" s="161" t="s">
        <v>1</v>
      </c>
      <c r="F1077" s="162" t="s">
        <v>1562</v>
      </c>
      <c r="H1077" s="161" t="s">
        <v>1</v>
      </c>
      <c r="I1077" s="163"/>
      <c r="L1077" s="159"/>
      <c r="M1077" s="164"/>
      <c r="T1077" s="165"/>
      <c r="AT1077" s="161" t="s">
        <v>353</v>
      </c>
      <c r="AU1077" s="161" t="s">
        <v>98</v>
      </c>
      <c r="AV1077" s="12" t="s">
        <v>84</v>
      </c>
      <c r="AW1077" s="12" t="s">
        <v>30</v>
      </c>
      <c r="AX1077" s="12" t="s">
        <v>76</v>
      </c>
      <c r="AY1077" s="161" t="s">
        <v>345</v>
      </c>
    </row>
    <row r="1078" spans="2:65" s="13" customFormat="1">
      <c r="B1078" s="166"/>
      <c r="D1078" s="160" t="s">
        <v>353</v>
      </c>
      <c r="E1078" s="167" t="s">
        <v>1</v>
      </c>
      <c r="F1078" s="168" t="s">
        <v>1563</v>
      </c>
      <c r="H1078" s="169">
        <v>1.226</v>
      </c>
      <c r="I1078" s="170"/>
      <c r="L1078" s="166"/>
      <c r="M1078" s="171"/>
      <c r="T1078" s="172"/>
      <c r="AT1078" s="167" t="s">
        <v>353</v>
      </c>
      <c r="AU1078" s="167" t="s">
        <v>98</v>
      </c>
      <c r="AV1078" s="13" t="s">
        <v>98</v>
      </c>
      <c r="AW1078" s="13" t="s">
        <v>30</v>
      </c>
      <c r="AX1078" s="13" t="s">
        <v>76</v>
      </c>
      <c r="AY1078" s="167" t="s">
        <v>345</v>
      </c>
    </row>
    <row r="1079" spans="2:65" s="13" customFormat="1">
      <c r="B1079" s="166"/>
      <c r="D1079" s="160" t="s">
        <v>353</v>
      </c>
      <c r="E1079" s="167" t="s">
        <v>1</v>
      </c>
      <c r="F1079" s="168" t="s">
        <v>1564</v>
      </c>
      <c r="H1079" s="169">
        <v>0.254</v>
      </c>
      <c r="I1079" s="170"/>
      <c r="L1079" s="166"/>
      <c r="M1079" s="171"/>
      <c r="T1079" s="172"/>
      <c r="AT1079" s="167" t="s">
        <v>353</v>
      </c>
      <c r="AU1079" s="167" t="s">
        <v>98</v>
      </c>
      <c r="AV1079" s="13" t="s">
        <v>98</v>
      </c>
      <c r="AW1079" s="13" t="s">
        <v>30</v>
      </c>
      <c r="AX1079" s="13" t="s">
        <v>76</v>
      </c>
      <c r="AY1079" s="167" t="s">
        <v>345</v>
      </c>
    </row>
    <row r="1080" spans="2:65" s="13" customFormat="1">
      <c r="B1080" s="166"/>
      <c r="D1080" s="160" t="s">
        <v>353</v>
      </c>
      <c r="E1080" s="167" t="s">
        <v>1</v>
      </c>
      <c r="F1080" s="168" t="s">
        <v>1565</v>
      </c>
      <c r="H1080" s="169">
        <v>1.972</v>
      </c>
      <c r="I1080" s="170"/>
      <c r="L1080" s="166"/>
      <c r="M1080" s="171"/>
      <c r="T1080" s="172"/>
      <c r="AT1080" s="167" t="s">
        <v>353</v>
      </c>
      <c r="AU1080" s="167" t="s">
        <v>98</v>
      </c>
      <c r="AV1080" s="13" t="s">
        <v>98</v>
      </c>
      <c r="AW1080" s="13" t="s">
        <v>30</v>
      </c>
      <c r="AX1080" s="13" t="s">
        <v>76</v>
      </c>
      <c r="AY1080" s="167" t="s">
        <v>345</v>
      </c>
    </row>
    <row r="1081" spans="2:65" s="13" customFormat="1">
      <c r="B1081" s="166"/>
      <c r="D1081" s="160" t="s">
        <v>353</v>
      </c>
      <c r="E1081" s="167" t="s">
        <v>1</v>
      </c>
      <c r="F1081" s="168" t="s">
        <v>1566</v>
      </c>
      <c r="H1081" s="169">
        <v>3.7789999999999999</v>
      </c>
      <c r="I1081" s="170"/>
      <c r="L1081" s="166"/>
      <c r="M1081" s="171"/>
      <c r="T1081" s="172"/>
      <c r="AT1081" s="167" t="s">
        <v>353</v>
      </c>
      <c r="AU1081" s="167" t="s">
        <v>98</v>
      </c>
      <c r="AV1081" s="13" t="s">
        <v>98</v>
      </c>
      <c r="AW1081" s="13" t="s">
        <v>30</v>
      </c>
      <c r="AX1081" s="13" t="s">
        <v>76</v>
      </c>
      <c r="AY1081" s="167" t="s">
        <v>345</v>
      </c>
    </row>
    <row r="1082" spans="2:65" s="15" customFormat="1">
      <c r="B1082" s="180"/>
      <c r="D1082" s="160" t="s">
        <v>353</v>
      </c>
      <c r="E1082" s="181" t="s">
        <v>1</v>
      </c>
      <c r="F1082" s="182" t="s">
        <v>365</v>
      </c>
      <c r="H1082" s="183">
        <v>15.097</v>
      </c>
      <c r="I1082" s="184"/>
      <c r="L1082" s="180"/>
      <c r="M1082" s="185"/>
      <c r="T1082" s="186"/>
      <c r="AT1082" s="181" t="s">
        <v>353</v>
      </c>
      <c r="AU1082" s="181" t="s">
        <v>98</v>
      </c>
      <c r="AV1082" s="15" t="s">
        <v>351</v>
      </c>
      <c r="AW1082" s="15" t="s">
        <v>30</v>
      </c>
      <c r="AX1082" s="15" t="s">
        <v>84</v>
      </c>
      <c r="AY1082" s="181" t="s">
        <v>345</v>
      </c>
    </row>
    <row r="1083" spans="2:65" s="1" customFormat="1" ht="24.2" customHeight="1">
      <c r="B1083" s="32"/>
      <c r="C1083" s="145" t="s">
        <v>1567</v>
      </c>
      <c r="D1083" s="145" t="s">
        <v>347</v>
      </c>
      <c r="E1083" s="146" t="s">
        <v>1568</v>
      </c>
      <c r="F1083" s="147" t="s">
        <v>1569</v>
      </c>
      <c r="G1083" s="148" t="s">
        <v>350</v>
      </c>
      <c r="H1083" s="149">
        <v>109.176</v>
      </c>
      <c r="I1083" s="150"/>
      <c r="J1083" s="149">
        <f>ROUND(I1083*H1083,3)</f>
        <v>0</v>
      </c>
      <c r="K1083" s="151"/>
      <c r="L1083" s="32"/>
      <c r="M1083" s="152" t="s">
        <v>1</v>
      </c>
      <c r="N1083" s="153" t="s">
        <v>42</v>
      </c>
      <c r="P1083" s="154">
        <f>O1083*H1083</f>
        <v>0</v>
      </c>
      <c r="Q1083" s="154">
        <v>1.0000000000000001E-5</v>
      </c>
      <c r="R1083" s="154">
        <f>Q1083*H1083</f>
        <v>1.0917600000000002E-3</v>
      </c>
      <c r="S1083" s="154">
        <v>6.0000000000000001E-3</v>
      </c>
      <c r="T1083" s="155">
        <f>S1083*H1083</f>
        <v>0.65505599999999997</v>
      </c>
      <c r="AR1083" s="156" t="s">
        <v>351</v>
      </c>
      <c r="AT1083" s="156" t="s">
        <v>347</v>
      </c>
      <c r="AU1083" s="156" t="s">
        <v>98</v>
      </c>
      <c r="AY1083" s="17" t="s">
        <v>345</v>
      </c>
      <c r="BE1083" s="157">
        <f>IF(N1083="základná",J1083,0)</f>
        <v>0</v>
      </c>
      <c r="BF1083" s="157">
        <f>IF(N1083="znížená",J1083,0)</f>
        <v>0</v>
      </c>
      <c r="BG1083" s="157">
        <f>IF(N1083="zákl. prenesená",J1083,0)</f>
        <v>0</v>
      </c>
      <c r="BH1083" s="157">
        <f>IF(N1083="zníž. prenesená",J1083,0)</f>
        <v>0</v>
      </c>
      <c r="BI1083" s="157">
        <f>IF(N1083="nulová",J1083,0)</f>
        <v>0</v>
      </c>
      <c r="BJ1083" s="17" t="s">
        <v>98</v>
      </c>
      <c r="BK1083" s="158">
        <f>ROUND(I1083*H1083,3)</f>
        <v>0</v>
      </c>
      <c r="BL1083" s="17" t="s">
        <v>351</v>
      </c>
      <c r="BM1083" s="156" t="s">
        <v>1570</v>
      </c>
    </row>
    <row r="1084" spans="2:65" s="12" customFormat="1">
      <c r="B1084" s="159"/>
      <c r="D1084" s="160" t="s">
        <v>353</v>
      </c>
      <c r="E1084" s="161" t="s">
        <v>1</v>
      </c>
      <c r="F1084" s="162" t="s">
        <v>1571</v>
      </c>
      <c r="H1084" s="161" t="s">
        <v>1</v>
      </c>
      <c r="I1084" s="163"/>
      <c r="L1084" s="159"/>
      <c r="M1084" s="164"/>
      <c r="T1084" s="165"/>
      <c r="AT1084" s="161" t="s">
        <v>353</v>
      </c>
      <c r="AU1084" s="161" t="s">
        <v>98</v>
      </c>
      <c r="AV1084" s="12" t="s">
        <v>84</v>
      </c>
      <c r="AW1084" s="12" t="s">
        <v>30</v>
      </c>
      <c r="AX1084" s="12" t="s">
        <v>76</v>
      </c>
      <c r="AY1084" s="161" t="s">
        <v>345</v>
      </c>
    </row>
    <row r="1085" spans="2:65" s="13" customFormat="1">
      <c r="B1085" s="166"/>
      <c r="D1085" s="160" t="s">
        <v>353</v>
      </c>
      <c r="E1085" s="167" t="s">
        <v>1</v>
      </c>
      <c r="F1085" s="168" t="s">
        <v>1572</v>
      </c>
      <c r="H1085" s="169">
        <v>10.311</v>
      </c>
      <c r="I1085" s="170"/>
      <c r="L1085" s="166"/>
      <c r="M1085" s="171"/>
      <c r="T1085" s="172"/>
      <c r="AT1085" s="167" t="s">
        <v>353</v>
      </c>
      <c r="AU1085" s="167" t="s">
        <v>98</v>
      </c>
      <c r="AV1085" s="13" t="s">
        <v>98</v>
      </c>
      <c r="AW1085" s="13" t="s">
        <v>30</v>
      </c>
      <c r="AX1085" s="13" t="s">
        <v>76</v>
      </c>
      <c r="AY1085" s="167" t="s">
        <v>345</v>
      </c>
    </row>
    <row r="1086" spans="2:65" s="13" customFormat="1">
      <c r="B1086" s="166"/>
      <c r="D1086" s="160" t="s">
        <v>353</v>
      </c>
      <c r="E1086" s="167" t="s">
        <v>1</v>
      </c>
      <c r="F1086" s="168" t="s">
        <v>1573</v>
      </c>
      <c r="H1086" s="169">
        <v>13.95</v>
      </c>
      <c r="I1086" s="170"/>
      <c r="L1086" s="166"/>
      <c r="M1086" s="171"/>
      <c r="T1086" s="172"/>
      <c r="AT1086" s="167" t="s">
        <v>353</v>
      </c>
      <c r="AU1086" s="167" t="s">
        <v>98</v>
      </c>
      <c r="AV1086" s="13" t="s">
        <v>98</v>
      </c>
      <c r="AW1086" s="13" t="s">
        <v>30</v>
      </c>
      <c r="AX1086" s="13" t="s">
        <v>76</v>
      </c>
      <c r="AY1086" s="167" t="s">
        <v>345</v>
      </c>
    </row>
    <row r="1087" spans="2:65" s="13" customFormat="1">
      <c r="B1087" s="166"/>
      <c r="D1087" s="160" t="s">
        <v>353</v>
      </c>
      <c r="E1087" s="167" t="s">
        <v>1</v>
      </c>
      <c r="F1087" s="168" t="s">
        <v>1574</v>
      </c>
      <c r="H1087" s="169">
        <v>10.494999999999999</v>
      </c>
      <c r="I1087" s="170"/>
      <c r="L1087" s="166"/>
      <c r="M1087" s="171"/>
      <c r="T1087" s="172"/>
      <c r="AT1087" s="167" t="s">
        <v>353</v>
      </c>
      <c r="AU1087" s="167" t="s">
        <v>98</v>
      </c>
      <c r="AV1087" s="13" t="s">
        <v>98</v>
      </c>
      <c r="AW1087" s="13" t="s">
        <v>30</v>
      </c>
      <c r="AX1087" s="13" t="s">
        <v>76</v>
      </c>
      <c r="AY1087" s="167" t="s">
        <v>345</v>
      </c>
    </row>
    <row r="1088" spans="2:65" s="13" customFormat="1">
      <c r="B1088" s="166"/>
      <c r="D1088" s="160" t="s">
        <v>353</v>
      </c>
      <c r="E1088" s="167" t="s">
        <v>1</v>
      </c>
      <c r="F1088" s="168" t="s">
        <v>1575</v>
      </c>
      <c r="H1088" s="169">
        <v>10.494999999999999</v>
      </c>
      <c r="I1088" s="170"/>
      <c r="L1088" s="166"/>
      <c r="M1088" s="171"/>
      <c r="T1088" s="172"/>
      <c r="AT1088" s="167" t="s">
        <v>353</v>
      </c>
      <c r="AU1088" s="167" t="s">
        <v>98</v>
      </c>
      <c r="AV1088" s="13" t="s">
        <v>98</v>
      </c>
      <c r="AW1088" s="13" t="s">
        <v>30</v>
      </c>
      <c r="AX1088" s="13" t="s">
        <v>76</v>
      </c>
      <c r="AY1088" s="167" t="s">
        <v>345</v>
      </c>
    </row>
    <row r="1089" spans="2:65" s="13" customFormat="1">
      <c r="B1089" s="166"/>
      <c r="D1089" s="160" t="s">
        <v>353</v>
      </c>
      <c r="E1089" s="167" t="s">
        <v>1</v>
      </c>
      <c r="F1089" s="168" t="s">
        <v>153</v>
      </c>
      <c r="H1089" s="169">
        <v>23.431999999999999</v>
      </c>
      <c r="I1089" s="170"/>
      <c r="L1089" s="166"/>
      <c r="M1089" s="171"/>
      <c r="T1089" s="172"/>
      <c r="AT1089" s="167" t="s">
        <v>353</v>
      </c>
      <c r="AU1089" s="167" t="s">
        <v>98</v>
      </c>
      <c r="AV1089" s="13" t="s">
        <v>98</v>
      </c>
      <c r="AW1089" s="13" t="s">
        <v>30</v>
      </c>
      <c r="AX1089" s="13" t="s">
        <v>76</v>
      </c>
      <c r="AY1089" s="167" t="s">
        <v>345</v>
      </c>
    </row>
    <row r="1090" spans="2:65" s="14" customFormat="1">
      <c r="B1090" s="173"/>
      <c r="D1090" s="160" t="s">
        <v>353</v>
      </c>
      <c r="E1090" s="174" t="s">
        <v>1576</v>
      </c>
      <c r="F1090" s="175" t="s">
        <v>358</v>
      </c>
      <c r="H1090" s="176">
        <v>68.683000000000007</v>
      </c>
      <c r="I1090" s="177"/>
      <c r="L1090" s="173"/>
      <c r="M1090" s="178"/>
      <c r="T1090" s="179"/>
      <c r="AT1090" s="174" t="s">
        <v>353</v>
      </c>
      <c r="AU1090" s="174" t="s">
        <v>98</v>
      </c>
      <c r="AV1090" s="14" t="s">
        <v>359</v>
      </c>
      <c r="AW1090" s="14" t="s">
        <v>30</v>
      </c>
      <c r="AX1090" s="14" t="s">
        <v>76</v>
      </c>
      <c r="AY1090" s="174" t="s">
        <v>345</v>
      </c>
    </row>
    <row r="1091" spans="2:65" s="13" customFormat="1">
      <c r="B1091" s="166"/>
      <c r="D1091" s="160" t="s">
        <v>353</v>
      </c>
      <c r="E1091" s="167" t="s">
        <v>1</v>
      </c>
      <c r="F1091" s="168" t="s">
        <v>1577</v>
      </c>
      <c r="H1091" s="169">
        <v>40.493000000000002</v>
      </c>
      <c r="I1091" s="170"/>
      <c r="L1091" s="166"/>
      <c r="M1091" s="171"/>
      <c r="T1091" s="172"/>
      <c r="AT1091" s="167" t="s">
        <v>353</v>
      </c>
      <c r="AU1091" s="167" t="s">
        <v>98</v>
      </c>
      <c r="AV1091" s="13" t="s">
        <v>98</v>
      </c>
      <c r="AW1091" s="13" t="s">
        <v>30</v>
      </c>
      <c r="AX1091" s="13" t="s">
        <v>76</v>
      </c>
      <c r="AY1091" s="167" t="s">
        <v>345</v>
      </c>
    </row>
    <row r="1092" spans="2:65" s="15" customFormat="1">
      <c r="B1092" s="180"/>
      <c r="D1092" s="160" t="s">
        <v>353</v>
      </c>
      <c r="E1092" s="181" t="s">
        <v>1</v>
      </c>
      <c r="F1092" s="182" t="s">
        <v>365</v>
      </c>
      <c r="H1092" s="183">
        <v>109.176</v>
      </c>
      <c r="I1092" s="184"/>
      <c r="L1092" s="180"/>
      <c r="M1092" s="185"/>
      <c r="T1092" s="186"/>
      <c r="AT1092" s="181" t="s">
        <v>353</v>
      </c>
      <c r="AU1092" s="181" t="s">
        <v>98</v>
      </c>
      <c r="AV1092" s="15" t="s">
        <v>351</v>
      </c>
      <c r="AW1092" s="15" t="s">
        <v>30</v>
      </c>
      <c r="AX1092" s="15" t="s">
        <v>84</v>
      </c>
      <c r="AY1092" s="181" t="s">
        <v>345</v>
      </c>
    </row>
    <row r="1093" spans="2:65" s="1" customFormat="1" ht="24.2" customHeight="1">
      <c r="B1093" s="32"/>
      <c r="C1093" s="145" t="s">
        <v>1578</v>
      </c>
      <c r="D1093" s="145" t="s">
        <v>347</v>
      </c>
      <c r="E1093" s="146" t="s">
        <v>1579</v>
      </c>
      <c r="F1093" s="147" t="s">
        <v>1580</v>
      </c>
      <c r="G1093" s="148" t="s">
        <v>597</v>
      </c>
      <c r="H1093" s="149">
        <v>134.285</v>
      </c>
      <c r="I1093" s="150"/>
      <c r="J1093" s="149">
        <f>ROUND(I1093*H1093,3)</f>
        <v>0</v>
      </c>
      <c r="K1093" s="151"/>
      <c r="L1093" s="32"/>
      <c r="M1093" s="152" t="s">
        <v>1</v>
      </c>
      <c r="N1093" s="153" t="s">
        <v>42</v>
      </c>
      <c r="P1093" s="154">
        <f>O1093*H1093</f>
        <v>0</v>
      </c>
      <c r="Q1093" s="154">
        <v>0</v>
      </c>
      <c r="R1093" s="154">
        <f>Q1093*H1093</f>
        <v>0</v>
      </c>
      <c r="S1093" s="154">
        <v>2E-3</v>
      </c>
      <c r="T1093" s="155">
        <f>S1093*H1093</f>
        <v>0.26856999999999998</v>
      </c>
      <c r="AR1093" s="156" t="s">
        <v>351</v>
      </c>
      <c r="AT1093" s="156" t="s">
        <v>347</v>
      </c>
      <c r="AU1093" s="156" t="s">
        <v>98</v>
      </c>
      <c r="AY1093" s="17" t="s">
        <v>345</v>
      </c>
      <c r="BE1093" s="157">
        <f>IF(N1093="základná",J1093,0)</f>
        <v>0</v>
      </c>
      <c r="BF1093" s="157">
        <f>IF(N1093="znížená",J1093,0)</f>
        <v>0</v>
      </c>
      <c r="BG1093" s="157">
        <f>IF(N1093="zákl. prenesená",J1093,0)</f>
        <v>0</v>
      </c>
      <c r="BH1093" s="157">
        <f>IF(N1093="zníž. prenesená",J1093,0)</f>
        <v>0</v>
      </c>
      <c r="BI1093" s="157">
        <f>IF(N1093="nulová",J1093,0)</f>
        <v>0</v>
      </c>
      <c r="BJ1093" s="17" t="s">
        <v>98</v>
      </c>
      <c r="BK1093" s="158">
        <f>ROUND(I1093*H1093,3)</f>
        <v>0</v>
      </c>
      <c r="BL1093" s="17" t="s">
        <v>351</v>
      </c>
      <c r="BM1093" s="156" t="s">
        <v>1581</v>
      </c>
    </row>
    <row r="1094" spans="2:65" s="13" customFormat="1">
      <c r="B1094" s="166"/>
      <c r="D1094" s="160" t="s">
        <v>353</v>
      </c>
      <c r="E1094" s="167" t="s">
        <v>1</v>
      </c>
      <c r="F1094" s="168" t="s">
        <v>1582</v>
      </c>
      <c r="H1094" s="169">
        <v>15.645</v>
      </c>
      <c r="I1094" s="170"/>
      <c r="L1094" s="166"/>
      <c r="M1094" s="171"/>
      <c r="T1094" s="172"/>
      <c r="AT1094" s="167" t="s">
        <v>353</v>
      </c>
      <c r="AU1094" s="167" t="s">
        <v>98</v>
      </c>
      <c r="AV1094" s="13" t="s">
        <v>98</v>
      </c>
      <c r="AW1094" s="13" t="s">
        <v>30</v>
      </c>
      <c r="AX1094" s="13" t="s">
        <v>76</v>
      </c>
      <c r="AY1094" s="167" t="s">
        <v>345</v>
      </c>
    </row>
    <row r="1095" spans="2:65" s="13" customFormat="1">
      <c r="B1095" s="166"/>
      <c r="D1095" s="160" t="s">
        <v>353</v>
      </c>
      <c r="E1095" s="167" t="s">
        <v>1</v>
      </c>
      <c r="F1095" s="168" t="s">
        <v>1583</v>
      </c>
      <c r="H1095" s="169">
        <v>13.37</v>
      </c>
      <c r="I1095" s="170"/>
      <c r="L1095" s="166"/>
      <c r="M1095" s="171"/>
      <c r="T1095" s="172"/>
      <c r="AT1095" s="167" t="s">
        <v>353</v>
      </c>
      <c r="AU1095" s="167" t="s">
        <v>98</v>
      </c>
      <c r="AV1095" s="13" t="s">
        <v>98</v>
      </c>
      <c r="AW1095" s="13" t="s">
        <v>30</v>
      </c>
      <c r="AX1095" s="13" t="s">
        <v>76</v>
      </c>
      <c r="AY1095" s="167" t="s">
        <v>345</v>
      </c>
    </row>
    <row r="1096" spans="2:65" s="13" customFormat="1">
      <c r="B1096" s="166"/>
      <c r="D1096" s="160" t="s">
        <v>353</v>
      </c>
      <c r="E1096" s="167" t="s">
        <v>1</v>
      </c>
      <c r="F1096" s="168" t="s">
        <v>1584</v>
      </c>
      <c r="H1096" s="169">
        <v>7.75</v>
      </c>
      <c r="I1096" s="170"/>
      <c r="L1096" s="166"/>
      <c r="M1096" s="171"/>
      <c r="T1096" s="172"/>
      <c r="AT1096" s="167" t="s">
        <v>353</v>
      </c>
      <c r="AU1096" s="167" t="s">
        <v>98</v>
      </c>
      <c r="AV1096" s="13" t="s">
        <v>98</v>
      </c>
      <c r="AW1096" s="13" t="s">
        <v>30</v>
      </c>
      <c r="AX1096" s="13" t="s">
        <v>76</v>
      </c>
      <c r="AY1096" s="167" t="s">
        <v>345</v>
      </c>
    </row>
    <row r="1097" spans="2:65" s="13" customFormat="1">
      <c r="B1097" s="166"/>
      <c r="D1097" s="160" t="s">
        <v>353</v>
      </c>
      <c r="E1097" s="167" t="s">
        <v>1</v>
      </c>
      <c r="F1097" s="168" t="s">
        <v>1585</v>
      </c>
      <c r="H1097" s="169">
        <v>7.75</v>
      </c>
      <c r="I1097" s="170"/>
      <c r="L1097" s="166"/>
      <c r="M1097" s="171"/>
      <c r="T1097" s="172"/>
      <c r="AT1097" s="167" t="s">
        <v>353</v>
      </c>
      <c r="AU1097" s="167" t="s">
        <v>98</v>
      </c>
      <c r="AV1097" s="13" t="s">
        <v>98</v>
      </c>
      <c r="AW1097" s="13" t="s">
        <v>30</v>
      </c>
      <c r="AX1097" s="13" t="s">
        <v>76</v>
      </c>
      <c r="AY1097" s="167" t="s">
        <v>345</v>
      </c>
    </row>
    <row r="1098" spans="2:65" s="13" customFormat="1">
      <c r="B1098" s="166"/>
      <c r="D1098" s="160" t="s">
        <v>353</v>
      </c>
      <c r="E1098" s="167" t="s">
        <v>1</v>
      </c>
      <c r="F1098" s="168" t="s">
        <v>1586</v>
      </c>
      <c r="H1098" s="169">
        <v>7.82</v>
      </c>
      <c r="I1098" s="170"/>
      <c r="L1098" s="166"/>
      <c r="M1098" s="171"/>
      <c r="T1098" s="172"/>
      <c r="AT1098" s="167" t="s">
        <v>353</v>
      </c>
      <c r="AU1098" s="167" t="s">
        <v>98</v>
      </c>
      <c r="AV1098" s="13" t="s">
        <v>98</v>
      </c>
      <c r="AW1098" s="13" t="s">
        <v>30</v>
      </c>
      <c r="AX1098" s="13" t="s">
        <v>76</v>
      </c>
      <c r="AY1098" s="167" t="s">
        <v>345</v>
      </c>
    </row>
    <row r="1099" spans="2:65" s="13" customFormat="1">
      <c r="B1099" s="166"/>
      <c r="D1099" s="160" t="s">
        <v>353</v>
      </c>
      <c r="E1099" s="167" t="s">
        <v>1</v>
      </c>
      <c r="F1099" s="168" t="s">
        <v>1587</v>
      </c>
      <c r="H1099" s="169">
        <v>15.775</v>
      </c>
      <c r="I1099" s="170"/>
      <c r="L1099" s="166"/>
      <c r="M1099" s="171"/>
      <c r="T1099" s="172"/>
      <c r="AT1099" s="167" t="s">
        <v>353</v>
      </c>
      <c r="AU1099" s="167" t="s">
        <v>98</v>
      </c>
      <c r="AV1099" s="13" t="s">
        <v>98</v>
      </c>
      <c r="AW1099" s="13" t="s">
        <v>30</v>
      </c>
      <c r="AX1099" s="13" t="s">
        <v>76</v>
      </c>
      <c r="AY1099" s="167" t="s">
        <v>345</v>
      </c>
    </row>
    <row r="1100" spans="2:65" s="13" customFormat="1">
      <c r="B1100" s="166"/>
      <c r="D1100" s="160" t="s">
        <v>353</v>
      </c>
      <c r="E1100" s="167" t="s">
        <v>1</v>
      </c>
      <c r="F1100" s="168" t="s">
        <v>1588</v>
      </c>
      <c r="H1100" s="169">
        <v>7.75</v>
      </c>
      <c r="I1100" s="170"/>
      <c r="L1100" s="166"/>
      <c r="M1100" s="171"/>
      <c r="T1100" s="172"/>
      <c r="AT1100" s="167" t="s">
        <v>353</v>
      </c>
      <c r="AU1100" s="167" t="s">
        <v>98</v>
      </c>
      <c r="AV1100" s="13" t="s">
        <v>98</v>
      </c>
      <c r="AW1100" s="13" t="s">
        <v>30</v>
      </c>
      <c r="AX1100" s="13" t="s">
        <v>76</v>
      </c>
      <c r="AY1100" s="167" t="s">
        <v>345</v>
      </c>
    </row>
    <row r="1101" spans="2:65" s="13" customFormat="1">
      <c r="B1101" s="166"/>
      <c r="D1101" s="160" t="s">
        <v>353</v>
      </c>
      <c r="E1101" s="167" t="s">
        <v>1</v>
      </c>
      <c r="F1101" s="168" t="s">
        <v>1589</v>
      </c>
      <c r="H1101" s="169">
        <v>7.75</v>
      </c>
      <c r="I1101" s="170"/>
      <c r="L1101" s="166"/>
      <c r="M1101" s="171"/>
      <c r="T1101" s="172"/>
      <c r="AT1101" s="167" t="s">
        <v>353</v>
      </c>
      <c r="AU1101" s="167" t="s">
        <v>98</v>
      </c>
      <c r="AV1101" s="13" t="s">
        <v>98</v>
      </c>
      <c r="AW1101" s="13" t="s">
        <v>30</v>
      </c>
      <c r="AX1101" s="13" t="s">
        <v>76</v>
      </c>
      <c r="AY1101" s="167" t="s">
        <v>345</v>
      </c>
    </row>
    <row r="1102" spans="2:65" s="13" customFormat="1">
      <c r="B1102" s="166"/>
      <c r="D1102" s="160" t="s">
        <v>353</v>
      </c>
      <c r="E1102" s="167" t="s">
        <v>1</v>
      </c>
      <c r="F1102" s="168" t="s">
        <v>1590</v>
      </c>
      <c r="H1102" s="169">
        <v>15.775</v>
      </c>
      <c r="I1102" s="170"/>
      <c r="L1102" s="166"/>
      <c r="M1102" s="171"/>
      <c r="T1102" s="172"/>
      <c r="AT1102" s="167" t="s">
        <v>353</v>
      </c>
      <c r="AU1102" s="167" t="s">
        <v>98</v>
      </c>
      <c r="AV1102" s="13" t="s">
        <v>98</v>
      </c>
      <c r="AW1102" s="13" t="s">
        <v>30</v>
      </c>
      <c r="AX1102" s="13" t="s">
        <v>76</v>
      </c>
      <c r="AY1102" s="167" t="s">
        <v>345</v>
      </c>
    </row>
    <row r="1103" spans="2:65" s="13" customFormat="1">
      <c r="B1103" s="166"/>
      <c r="D1103" s="160" t="s">
        <v>353</v>
      </c>
      <c r="E1103" s="167" t="s">
        <v>1</v>
      </c>
      <c r="F1103" s="168" t="s">
        <v>1591</v>
      </c>
      <c r="H1103" s="169">
        <v>3.9</v>
      </c>
      <c r="I1103" s="170"/>
      <c r="L1103" s="166"/>
      <c r="M1103" s="171"/>
      <c r="T1103" s="172"/>
      <c r="AT1103" s="167" t="s">
        <v>353</v>
      </c>
      <c r="AU1103" s="167" t="s">
        <v>98</v>
      </c>
      <c r="AV1103" s="13" t="s">
        <v>98</v>
      </c>
      <c r="AW1103" s="13" t="s">
        <v>30</v>
      </c>
      <c r="AX1103" s="13" t="s">
        <v>76</v>
      </c>
      <c r="AY1103" s="167" t="s">
        <v>345</v>
      </c>
    </row>
    <row r="1104" spans="2:65" s="13" customFormat="1">
      <c r="B1104" s="166"/>
      <c r="D1104" s="160" t="s">
        <v>353</v>
      </c>
      <c r="E1104" s="167" t="s">
        <v>1</v>
      </c>
      <c r="F1104" s="168" t="s">
        <v>1592</v>
      </c>
      <c r="H1104" s="169">
        <v>7.75</v>
      </c>
      <c r="I1104" s="170"/>
      <c r="L1104" s="166"/>
      <c r="M1104" s="171"/>
      <c r="T1104" s="172"/>
      <c r="AT1104" s="167" t="s">
        <v>353</v>
      </c>
      <c r="AU1104" s="167" t="s">
        <v>98</v>
      </c>
      <c r="AV1104" s="13" t="s">
        <v>98</v>
      </c>
      <c r="AW1104" s="13" t="s">
        <v>30</v>
      </c>
      <c r="AX1104" s="13" t="s">
        <v>76</v>
      </c>
      <c r="AY1104" s="167" t="s">
        <v>345</v>
      </c>
    </row>
    <row r="1105" spans="2:65" s="13" customFormat="1">
      <c r="B1105" s="166"/>
      <c r="D1105" s="160" t="s">
        <v>353</v>
      </c>
      <c r="E1105" s="167" t="s">
        <v>1</v>
      </c>
      <c r="F1105" s="168" t="s">
        <v>1593</v>
      </c>
      <c r="H1105" s="169">
        <v>7.75</v>
      </c>
      <c r="I1105" s="170"/>
      <c r="L1105" s="166"/>
      <c r="M1105" s="171"/>
      <c r="T1105" s="172"/>
      <c r="AT1105" s="167" t="s">
        <v>353</v>
      </c>
      <c r="AU1105" s="167" t="s">
        <v>98</v>
      </c>
      <c r="AV1105" s="13" t="s">
        <v>98</v>
      </c>
      <c r="AW1105" s="13" t="s">
        <v>30</v>
      </c>
      <c r="AX1105" s="13" t="s">
        <v>76</v>
      </c>
      <c r="AY1105" s="167" t="s">
        <v>345</v>
      </c>
    </row>
    <row r="1106" spans="2:65" s="13" customFormat="1">
      <c r="B1106" s="166"/>
      <c r="D1106" s="160" t="s">
        <v>353</v>
      </c>
      <c r="E1106" s="167" t="s">
        <v>1</v>
      </c>
      <c r="F1106" s="168" t="s">
        <v>1594</v>
      </c>
      <c r="H1106" s="169">
        <v>7.75</v>
      </c>
      <c r="I1106" s="170"/>
      <c r="L1106" s="166"/>
      <c r="M1106" s="171"/>
      <c r="T1106" s="172"/>
      <c r="AT1106" s="167" t="s">
        <v>353</v>
      </c>
      <c r="AU1106" s="167" t="s">
        <v>98</v>
      </c>
      <c r="AV1106" s="13" t="s">
        <v>98</v>
      </c>
      <c r="AW1106" s="13" t="s">
        <v>30</v>
      </c>
      <c r="AX1106" s="13" t="s">
        <v>76</v>
      </c>
      <c r="AY1106" s="167" t="s">
        <v>345</v>
      </c>
    </row>
    <row r="1107" spans="2:65" s="13" customFormat="1">
      <c r="B1107" s="166"/>
      <c r="D1107" s="160" t="s">
        <v>353</v>
      </c>
      <c r="E1107" s="167" t="s">
        <v>1</v>
      </c>
      <c r="F1107" s="168" t="s">
        <v>1595</v>
      </c>
      <c r="H1107" s="169">
        <v>7.75</v>
      </c>
      <c r="I1107" s="170"/>
      <c r="L1107" s="166"/>
      <c r="M1107" s="171"/>
      <c r="T1107" s="172"/>
      <c r="AT1107" s="167" t="s">
        <v>353</v>
      </c>
      <c r="AU1107" s="167" t="s">
        <v>98</v>
      </c>
      <c r="AV1107" s="13" t="s">
        <v>98</v>
      </c>
      <c r="AW1107" s="13" t="s">
        <v>30</v>
      </c>
      <c r="AX1107" s="13" t="s">
        <v>76</v>
      </c>
      <c r="AY1107" s="167" t="s">
        <v>345</v>
      </c>
    </row>
    <row r="1108" spans="2:65" s="15" customFormat="1">
      <c r="B1108" s="180"/>
      <c r="D1108" s="160" t="s">
        <v>353</v>
      </c>
      <c r="E1108" s="181" t="s">
        <v>1</v>
      </c>
      <c r="F1108" s="182" t="s">
        <v>365</v>
      </c>
      <c r="H1108" s="183">
        <v>134.285</v>
      </c>
      <c r="I1108" s="184"/>
      <c r="L1108" s="180"/>
      <c r="M1108" s="185"/>
      <c r="T1108" s="186"/>
      <c r="AT1108" s="181" t="s">
        <v>353</v>
      </c>
      <c r="AU1108" s="181" t="s">
        <v>98</v>
      </c>
      <c r="AV1108" s="15" t="s">
        <v>351</v>
      </c>
      <c r="AW1108" s="15" t="s">
        <v>30</v>
      </c>
      <c r="AX1108" s="15" t="s">
        <v>84</v>
      </c>
      <c r="AY1108" s="181" t="s">
        <v>345</v>
      </c>
    </row>
    <row r="1109" spans="2:65" s="1" customFormat="1" ht="24.2" customHeight="1">
      <c r="B1109" s="32"/>
      <c r="C1109" s="145" t="s">
        <v>1596</v>
      </c>
      <c r="D1109" s="145" t="s">
        <v>347</v>
      </c>
      <c r="E1109" s="146" t="s">
        <v>1597</v>
      </c>
      <c r="F1109" s="147" t="s">
        <v>1598</v>
      </c>
      <c r="G1109" s="148" t="s">
        <v>350</v>
      </c>
      <c r="H1109" s="149">
        <v>27.3</v>
      </c>
      <c r="I1109" s="150"/>
      <c r="J1109" s="149">
        <f>ROUND(I1109*H1109,3)</f>
        <v>0</v>
      </c>
      <c r="K1109" s="151"/>
      <c r="L1109" s="32"/>
      <c r="M1109" s="152" t="s">
        <v>1</v>
      </c>
      <c r="N1109" s="153" t="s">
        <v>42</v>
      </c>
      <c r="P1109" s="154">
        <f>O1109*H1109</f>
        <v>0</v>
      </c>
      <c r="Q1109" s="154">
        <v>0</v>
      </c>
      <c r="R1109" s="154">
        <f>Q1109*H1109</f>
        <v>0</v>
      </c>
      <c r="S1109" s="154">
        <v>0.02</v>
      </c>
      <c r="T1109" s="155">
        <f>S1109*H1109</f>
        <v>0.54600000000000004</v>
      </c>
      <c r="AR1109" s="156" t="s">
        <v>351</v>
      </c>
      <c r="AT1109" s="156" t="s">
        <v>347</v>
      </c>
      <c r="AU1109" s="156" t="s">
        <v>98</v>
      </c>
      <c r="AY1109" s="17" t="s">
        <v>345</v>
      </c>
      <c r="BE1109" s="157">
        <f>IF(N1109="základná",J1109,0)</f>
        <v>0</v>
      </c>
      <c r="BF1109" s="157">
        <f>IF(N1109="znížená",J1109,0)</f>
        <v>0</v>
      </c>
      <c r="BG1109" s="157">
        <f>IF(N1109="zákl. prenesená",J1109,0)</f>
        <v>0</v>
      </c>
      <c r="BH1109" s="157">
        <f>IF(N1109="zníž. prenesená",J1109,0)</f>
        <v>0</v>
      </c>
      <c r="BI1109" s="157">
        <f>IF(N1109="nulová",J1109,0)</f>
        <v>0</v>
      </c>
      <c r="BJ1109" s="17" t="s">
        <v>98</v>
      </c>
      <c r="BK1109" s="158">
        <f>ROUND(I1109*H1109,3)</f>
        <v>0</v>
      </c>
      <c r="BL1109" s="17" t="s">
        <v>351</v>
      </c>
      <c r="BM1109" s="156" t="s">
        <v>1599</v>
      </c>
    </row>
    <row r="1110" spans="2:65" s="12" customFormat="1">
      <c r="B1110" s="159"/>
      <c r="D1110" s="160" t="s">
        <v>353</v>
      </c>
      <c r="E1110" s="161" t="s">
        <v>1</v>
      </c>
      <c r="F1110" s="162" t="s">
        <v>1600</v>
      </c>
      <c r="H1110" s="161" t="s">
        <v>1</v>
      </c>
      <c r="I1110" s="163"/>
      <c r="L1110" s="159"/>
      <c r="M1110" s="164"/>
      <c r="T1110" s="165"/>
      <c r="AT1110" s="161" t="s">
        <v>353</v>
      </c>
      <c r="AU1110" s="161" t="s">
        <v>98</v>
      </c>
      <c r="AV1110" s="12" t="s">
        <v>84</v>
      </c>
      <c r="AW1110" s="12" t="s">
        <v>30</v>
      </c>
      <c r="AX1110" s="12" t="s">
        <v>76</v>
      </c>
      <c r="AY1110" s="161" t="s">
        <v>345</v>
      </c>
    </row>
    <row r="1111" spans="2:65" s="13" customFormat="1">
      <c r="B1111" s="166"/>
      <c r="D1111" s="160" t="s">
        <v>353</v>
      </c>
      <c r="E1111" s="167" t="s">
        <v>1</v>
      </c>
      <c r="F1111" s="168" t="s">
        <v>1601</v>
      </c>
      <c r="H1111" s="169">
        <v>3.35</v>
      </c>
      <c r="I1111" s="170"/>
      <c r="L1111" s="166"/>
      <c r="M1111" s="171"/>
      <c r="T1111" s="172"/>
      <c r="AT1111" s="167" t="s">
        <v>353</v>
      </c>
      <c r="AU1111" s="167" t="s">
        <v>98</v>
      </c>
      <c r="AV1111" s="13" t="s">
        <v>98</v>
      </c>
      <c r="AW1111" s="13" t="s">
        <v>30</v>
      </c>
      <c r="AX1111" s="13" t="s">
        <v>76</v>
      </c>
      <c r="AY1111" s="167" t="s">
        <v>345</v>
      </c>
    </row>
    <row r="1112" spans="2:65" s="13" customFormat="1">
      <c r="B1112" s="166"/>
      <c r="D1112" s="160" t="s">
        <v>353</v>
      </c>
      <c r="E1112" s="167" t="s">
        <v>1</v>
      </c>
      <c r="F1112" s="168" t="s">
        <v>1602</v>
      </c>
      <c r="H1112" s="169">
        <v>1.2</v>
      </c>
      <c r="I1112" s="170"/>
      <c r="L1112" s="166"/>
      <c r="M1112" s="171"/>
      <c r="T1112" s="172"/>
      <c r="AT1112" s="167" t="s">
        <v>353</v>
      </c>
      <c r="AU1112" s="167" t="s">
        <v>98</v>
      </c>
      <c r="AV1112" s="13" t="s">
        <v>98</v>
      </c>
      <c r="AW1112" s="13" t="s">
        <v>30</v>
      </c>
      <c r="AX1112" s="13" t="s">
        <v>76</v>
      </c>
      <c r="AY1112" s="167" t="s">
        <v>345</v>
      </c>
    </row>
    <row r="1113" spans="2:65" s="13" customFormat="1">
      <c r="B1113" s="166"/>
      <c r="D1113" s="160" t="s">
        <v>353</v>
      </c>
      <c r="E1113" s="167" t="s">
        <v>1</v>
      </c>
      <c r="F1113" s="168" t="s">
        <v>1603</v>
      </c>
      <c r="H1113" s="169">
        <v>3.35</v>
      </c>
      <c r="I1113" s="170"/>
      <c r="L1113" s="166"/>
      <c r="M1113" s="171"/>
      <c r="T1113" s="172"/>
      <c r="AT1113" s="167" t="s">
        <v>353</v>
      </c>
      <c r="AU1113" s="167" t="s">
        <v>98</v>
      </c>
      <c r="AV1113" s="13" t="s">
        <v>98</v>
      </c>
      <c r="AW1113" s="13" t="s">
        <v>30</v>
      </c>
      <c r="AX1113" s="13" t="s">
        <v>76</v>
      </c>
      <c r="AY1113" s="167" t="s">
        <v>345</v>
      </c>
    </row>
    <row r="1114" spans="2:65" s="13" customFormat="1">
      <c r="B1114" s="166"/>
      <c r="D1114" s="160" t="s">
        <v>353</v>
      </c>
      <c r="E1114" s="167" t="s">
        <v>1</v>
      </c>
      <c r="F1114" s="168" t="s">
        <v>1604</v>
      </c>
      <c r="H1114" s="169">
        <v>1.2</v>
      </c>
      <c r="I1114" s="170"/>
      <c r="L1114" s="166"/>
      <c r="M1114" s="171"/>
      <c r="T1114" s="172"/>
      <c r="AT1114" s="167" t="s">
        <v>353</v>
      </c>
      <c r="AU1114" s="167" t="s">
        <v>98</v>
      </c>
      <c r="AV1114" s="13" t="s">
        <v>98</v>
      </c>
      <c r="AW1114" s="13" t="s">
        <v>30</v>
      </c>
      <c r="AX1114" s="13" t="s">
        <v>76</v>
      </c>
      <c r="AY1114" s="167" t="s">
        <v>345</v>
      </c>
    </row>
    <row r="1115" spans="2:65" s="13" customFormat="1">
      <c r="B1115" s="166"/>
      <c r="D1115" s="160" t="s">
        <v>353</v>
      </c>
      <c r="E1115" s="167" t="s">
        <v>1</v>
      </c>
      <c r="F1115" s="168" t="s">
        <v>1605</v>
      </c>
      <c r="H1115" s="169">
        <v>3.35</v>
      </c>
      <c r="I1115" s="170"/>
      <c r="L1115" s="166"/>
      <c r="M1115" s="171"/>
      <c r="T1115" s="172"/>
      <c r="AT1115" s="167" t="s">
        <v>353</v>
      </c>
      <c r="AU1115" s="167" t="s">
        <v>98</v>
      </c>
      <c r="AV1115" s="13" t="s">
        <v>98</v>
      </c>
      <c r="AW1115" s="13" t="s">
        <v>30</v>
      </c>
      <c r="AX1115" s="13" t="s">
        <v>76</v>
      </c>
      <c r="AY1115" s="167" t="s">
        <v>345</v>
      </c>
    </row>
    <row r="1116" spans="2:65" s="13" customFormat="1">
      <c r="B1116" s="166"/>
      <c r="D1116" s="160" t="s">
        <v>353</v>
      </c>
      <c r="E1116" s="167" t="s">
        <v>1</v>
      </c>
      <c r="F1116" s="168" t="s">
        <v>1606</v>
      </c>
      <c r="H1116" s="169">
        <v>1.2</v>
      </c>
      <c r="I1116" s="170"/>
      <c r="L1116" s="166"/>
      <c r="M1116" s="171"/>
      <c r="T1116" s="172"/>
      <c r="AT1116" s="167" t="s">
        <v>353</v>
      </c>
      <c r="AU1116" s="167" t="s">
        <v>98</v>
      </c>
      <c r="AV1116" s="13" t="s">
        <v>98</v>
      </c>
      <c r="AW1116" s="13" t="s">
        <v>30</v>
      </c>
      <c r="AX1116" s="13" t="s">
        <v>76</v>
      </c>
      <c r="AY1116" s="167" t="s">
        <v>345</v>
      </c>
    </row>
    <row r="1117" spans="2:65" s="13" customFormat="1">
      <c r="B1117" s="166"/>
      <c r="D1117" s="160" t="s">
        <v>353</v>
      </c>
      <c r="E1117" s="167" t="s">
        <v>1</v>
      </c>
      <c r="F1117" s="168" t="s">
        <v>1607</v>
      </c>
      <c r="H1117" s="169">
        <v>3.35</v>
      </c>
      <c r="I1117" s="170"/>
      <c r="L1117" s="166"/>
      <c r="M1117" s="171"/>
      <c r="T1117" s="172"/>
      <c r="AT1117" s="167" t="s">
        <v>353</v>
      </c>
      <c r="AU1117" s="167" t="s">
        <v>98</v>
      </c>
      <c r="AV1117" s="13" t="s">
        <v>98</v>
      </c>
      <c r="AW1117" s="13" t="s">
        <v>30</v>
      </c>
      <c r="AX1117" s="13" t="s">
        <v>76</v>
      </c>
      <c r="AY1117" s="167" t="s">
        <v>345</v>
      </c>
    </row>
    <row r="1118" spans="2:65" s="13" customFormat="1">
      <c r="B1118" s="166"/>
      <c r="D1118" s="160" t="s">
        <v>353</v>
      </c>
      <c r="E1118" s="167" t="s">
        <v>1</v>
      </c>
      <c r="F1118" s="168" t="s">
        <v>1608</v>
      </c>
      <c r="H1118" s="169">
        <v>1.2</v>
      </c>
      <c r="I1118" s="170"/>
      <c r="L1118" s="166"/>
      <c r="M1118" s="171"/>
      <c r="T1118" s="172"/>
      <c r="AT1118" s="167" t="s">
        <v>353</v>
      </c>
      <c r="AU1118" s="167" t="s">
        <v>98</v>
      </c>
      <c r="AV1118" s="13" t="s">
        <v>98</v>
      </c>
      <c r="AW1118" s="13" t="s">
        <v>30</v>
      </c>
      <c r="AX1118" s="13" t="s">
        <v>76</v>
      </c>
      <c r="AY1118" s="167" t="s">
        <v>345</v>
      </c>
    </row>
    <row r="1119" spans="2:65" s="13" customFormat="1">
      <c r="B1119" s="166"/>
      <c r="D1119" s="160" t="s">
        <v>353</v>
      </c>
      <c r="E1119" s="167" t="s">
        <v>1</v>
      </c>
      <c r="F1119" s="168" t="s">
        <v>1609</v>
      </c>
      <c r="H1119" s="169">
        <v>3.35</v>
      </c>
      <c r="I1119" s="170"/>
      <c r="L1119" s="166"/>
      <c r="M1119" s="171"/>
      <c r="T1119" s="172"/>
      <c r="AT1119" s="167" t="s">
        <v>353</v>
      </c>
      <c r="AU1119" s="167" t="s">
        <v>98</v>
      </c>
      <c r="AV1119" s="13" t="s">
        <v>98</v>
      </c>
      <c r="AW1119" s="13" t="s">
        <v>30</v>
      </c>
      <c r="AX1119" s="13" t="s">
        <v>76</v>
      </c>
      <c r="AY1119" s="167" t="s">
        <v>345</v>
      </c>
    </row>
    <row r="1120" spans="2:65" s="13" customFormat="1">
      <c r="B1120" s="166"/>
      <c r="D1120" s="160" t="s">
        <v>353</v>
      </c>
      <c r="E1120" s="167" t="s">
        <v>1</v>
      </c>
      <c r="F1120" s="168" t="s">
        <v>1610</v>
      </c>
      <c r="H1120" s="169">
        <v>1.2</v>
      </c>
      <c r="I1120" s="170"/>
      <c r="L1120" s="166"/>
      <c r="M1120" s="171"/>
      <c r="T1120" s="172"/>
      <c r="AT1120" s="167" t="s">
        <v>353</v>
      </c>
      <c r="AU1120" s="167" t="s">
        <v>98</v>
      </c>
      <c r="AV1120" s="13" t="s">
        <v>98</v>
      </c>
      <c r="AW1120" s="13" t="s">
        <v>30</v>
      </c>
      <c r="AX1120" s="13" t="s">
        <v>76</v>
      </c>
      <c r="AY1120" s="167" t="s">
        <v>345</v>
      </c>
    </row>
    <row r="1121" spans="2:65" s="13" customFormat="1">
      <c r="B1121" s="166"/>
      <c r="D1121" s="160" t="s">
        <v>353</v>
      </c>
      <c r="E1121" s="167" t="s">
        <v>1</v>
      </c>
      <c r="F1121" s="168" t="s">
        <v>1611</v>
      </c>
      <c r="H1121" s="169">
        <v>3.35</v>
      </c>
      <c r="I1121" s="170"/>
      <c r="L1121" s="166"/>
      <c r="M1121" s="171"/>
      <c r="T1121" s="172"/>
      <c r="AT1121" s="167" t="s">
        <v>353</v>
      </c>
      <c r="AU1121" s="167" t="s">
        <v>98</v>
      </c>
      <c r="AV1121" s="13" t="s">
        <v>98</v>
      </c>
      <c r="AW1121" s="13" t="s">
        <v>30</v>
      </c>
      <c r="AX1121" s="13" t="s">
        <v>76</v>
      </c>
      <c r="AY1121" s="167" t="s">
        <v>345</v>
      </c>
    </row>
    <row r="1122" spans="2:65" s="13" customFormat="1">
      <c r="B1122" s="166"/>
      <c r="D1122" s="160" t="s">
        <v>353</v>
      </c>
      <c r="E1122" s="167" t="s">
        <v>1</v>
      </c>
      <c r="F1122" s="168" t="s">
        <v>1612</v>
      </c>
      <c r="H1122" s="169">
        <v>1.2</v>
      </c>
      <c r="I1122" s="170"/>
      <c r="L1122" s="166"/>
      <c r="M1122" s="171"/>
      <c r="T1122" s="172"/>
      <c r="AT1122" s="167" t="s">
        <v>353</v>
      </c>
      <c r="AU1122" s="167" t="s">
        <v>98</v>
      </c>
      <c r="AV1122" s="13" t="s">
        <v>98</v>
      </c>
      <c r="AW1122" s="13" t="s">
        <v>30</v>
      </c>
      <c r="AX1122" s="13" t="s">
        <v>76</v>
      </c>
      <c r="AY1122" s="167" t="s">
        <v>345</v>
      </c>
    </row>
    <row r="1123" spans="2:65" s="15" customFormat="1">
      <c r="B1123" s="180"/>
      <c r="D1123" s="160" t="s">
        <v>353</v>
      </c>
      <c r="E1123" s="181" t="s">
        <v>149</v>
      </c>
      <c r="F1123" s="182" t="s">
        <v>365</v>
      </c>
      <c r="H1123" s="183">
        <v>27.3</v>
      </c>
      <c r="I1123" s="184"/>
      <c r="L1123" s="180"/>
      <c r="M1123" s="185"/>
      <c r="T1123" s="186"/>
      <c r="AT1123" s="181" t="s">
        <v>353</v>
      </c>
      <c r="AU1123" s="181" t="s">
        <v>98</v>
      </c>
      <c r="AV1123" s="15" t="s">
        <v>351</v>
      </c>
      <c r="AW1123" s="15" t="s">
        <v>30</v>
      </c>
      <c r="AX1123" s="15" t="s">
        <v>84</v>
      </c>
      <c r="AY1123" s="181" t="s">
        <v>345</v>
      </c>
    </row>
    <row r="1124" spans="2:65" s="1" customFormat="1" ht="37.9" customHeight="1">
      <c r="B1124" s="32"/>
      <c r="C1124" s="145" t="s">
        <v>1613</v>
      </c>
      <c r="D1124" s="145" t="s">
        <v>347</v>
      </c>
      <c r="E1124" s="146" t="s">
        <v>1614</v>
      </c>
      <c r="F1124" s="147" t="s">
        <v>1615</v>
      </c>
      <c r="G1124" s="148" t="s">
        <v>350</v>
      </c>
      <c r="H1124" s="149">
        <v>76.183000000000007</v>
      </c>
      <c r="I1124" s="150"/>
      <c r="J1124" s="149">
        <f>ROUND(I1124*H1124,3)</f>
        <v>0</v>
      </c>
      <c r="K1124" s="151"/>
      <c r="L1124" s="32"/>
      <c r="M1124" s="152" t="s">
        <v>1</v>
      </c>
      <c r="N1124" s="153" t="s">
        <v>42</v>
      </c>
      <c r="P1124" s="154">
        <f>O1124*H1124</f>
        <v>0</v>
      </c>
      <c r="Q1124" s="154">
        <v>0</v>
      </c>
      <c r="R1124" s="154">
        <f>Q1124*H1124</f>
        <v>0</v>
      </c>
      <c r="S1124" s="154">
        <v>6.5000000000000002E-2</v>
      </c>
      <c r="T1124" s="155">
        <f>S1124*H1124</f>
        <v>4.9518950000000004</v>
      </c>
      <c r="AR1124" s="156" t="s">
        <v>351</v>
      </c>
      <c r="AT1124" s="156" t="s">
        <v>347</v>
      </c>
      <c r="AU1124" s="156" t="s">
        <v>98</v>
      </c>
      <c r="AY1124" s="17" t="s">
        <v>345</v>
      </c>
      <c r="BE1124" s="157">
        <f>IF(N1124="základná",J1124,0)</f>
        <v>0</v>
      </c>
      <c r="BF1124" s="157">
        <f>IF(N1124="znížená",J1124,0)</f>
        <v>0</v>
      </c>
      <c r="BG1124" s="157">
        <f>IF(N1124="zákl. prenesená",J1124,0)</f>
        <v>0</v>
      </c>
      <c r="BH1124" s="157">
        <f>IF(N1124="zníž. prenesená",J1124,0)</f>
        <v>0</v>
      </c>
      <c r="BI1124" s="157">
        <f>IF(N1124="nulová",J1124,0)</f>
        <v>0</v>
      </c>
      <c r="BJ1124" s="17" t="s">
        <v>98</v>
      </c>
      <c r="BK1124" s="158">
        <f>ROUND(I1124*H1124,3)</f>
        <v>0</v>
      </c>
      <c r="BL1124" s="17" t="s">
        <v>351</v>
      </c>
      <c r="BM1124" s="156" t="s">
        <v>1616</v>
      </c>
    </row>
    <row r="1125" spans="2:65" s="12" customFormat="1">
      <c r="B1125" s="159"/>
      <c r="D1125" s="160" t="s">
        <v>353</v>
      </c>
      <c r="E1125" s="161" t="s">
        <v>1</v>
      </c>
      <c r="F1125" s="162" t="s">
        <v>1617</v>
      </c>
      <c r="H1125" s="161" t="s">
        <v>1</v>
      </c>
      <c r="I1125" s="163"/>
      <c r="L1125" s="159"/>
      <c r="M1125" s="164"/>
      <c r="T1125" s="165"/>
      <c r="AT1125" s="161" t="s">
        <v>353</v>
      </c>
      <c r="AU1125" s="161" t="s">
        <v>98</v>
      </c>
      <c r="AV1125" s="12" t="s">
        <v>84</v>
      </c>
      <c r="AW1125" s="12" t="s">
        <v>30</v>
      </c>
      <c r="AX1125" s="12" t="s">
        <v>76</v>
      </c>
      <c r="AY1125" s="161" t="s">
        <v>345</v>
      </c>
    </row>
    <row r="1126" spans="2:65" s="13" customFormat="1">
      <c r="B1126" s="166"/>
      <c r="D1126" s="160" t="s">
        <v>353</v>
      </c>
      <c r="E1126" s="167" t="s">
        <v>1</v>
      </c>
      <c r="F1126" s="168" t="s">
        <v>1618</v>
      </c>
      <c r="H1126" s="169">
        <v>13.193</v>
      </c>
      <c r="I1126" s="170"/>
      <c r="L1126" s="166"/>
      <c r="M1126" s="171"/>
      <c r="T1126" s="172"/>
      <c r="AT1126" s="167" t="s">
        <v>353</v>
      </c>
      <c r="AU1126" s="167" t="s">
        <v>98</v>
      </c>
      <c r="AV1126" s="13" t="s">
        <v>98</v>
      </c>
      <c r="AW1126" s="13" t="s">
        <v>30</v>
      </c>
      <c r="AX1126" s="13" t="s">
        <v>76</v>
      </c>
      <c r="AY1126" s="167" t="s">
        <v>345</v>
      </c>
    </row>
    <row r="1127" spans="2:65" s="14" customFormat="1">
      <c r="B1127" s="173"/>
      <c r="D1127" s="160" t="s">
        <v>353</v>
      </c>
      <c r="E1127" s="174" t="s">
        <v>155</v>
      </c>
      <c r="F1127" s="175" t="s">
        <v>358</v>
      </c>
      <c r="H1127" s="176">
        <v>13.193</v>
      </c>
      <c r="I1127" s="177"/>
      <c r="L1127" s="173"/>
      <c r="M1127" s="178"/>
      <c r="T1127" s="179"/>
      <c r="AT1127" s="174" t="s">
        <v>353</v>
      </c>
      <c r="AU1127" s="174" t="s">
        <v>98</v>
      </c>
      <c r="AV1127" s="14" t="s">
        <v>359</v>
      </c>
      <c r="AW1127" s="14" t="s">
        <v>30</v>
      </c>
      <c r="AX1127" s="14" t="s">
        <v>76</v>
      </c>
      <c r="AY1127" s="174" t="s">
        <v>345</v>
      </c>
    </row>
    <row r="1128" spans="2:65" s="12" customFormat="1">
      <c r="B1128" s="159"/>
      <c r="D1128" s="160" t="s">
        <v>353</v>
      </c>
      <c r="E1128" s="161" t="s">
        <v>1</v>
      </c>
      <c r="F1128" s="162" t="s">
        <v>1619</v>
      </c>
      <c r="H1128" s="161" t="s">
        <v>1</v>
      </c>
      <c r="I1128" s="163"/>
      <c r="L1128" s="159"/>
      <c r="M1128" s="164"/>
      <c r="T1128" s="165"/>
      <c r="AT1128" s="161" t="s">
        <v>353</v>
      </c>
      <c r="AU1128" s="161" t="s">
        <v>98</v>
      </c>
      <c r="AV1128" s="12" t="s">
        <v>84</v>
      </c>
      <c r="AW1128" s="12" t="s">
        <v>30</v>
      </c>
      <c r="AX1128" s="12" t="s">
        <v>76</v>
      </c>
      <c r="AY1128" s="161" t="s">
        <v>345</v>
      </c>
    </row>
    <row r="1129" spans="2:65" s="13" customFormat="1">
      <c r="B1129" s="166"/>
      <c r="D1129" s="160" t="s">
        <v>353</v>
      </c>
      <c r="E1129" s="167" t="s">
        <v>1</v>
      </c>
      <c r="F1129" s="168" t="s">
        <v>1620</v>
      </c>
      <c r="H1129" s="169">
        <v>7.44</v>
      </c>
      <c r="I1129" s="170"/>
      <c r="L1129" s="166"/>
      <c r="M1129" s="171"/>
      <c r="T1129" s="172"/>
      <c r="AT1129" s="167" t="s">
        <v>353</v>
      </c>
      <c r="AU1129" s="167" t="s">
        <v>98</v>
      </c>
      <c r="AV1129" s="13" t="s">
        <v>98</v>
      </c>
      <c r="AW1129" s="13" t="s">
        <v>30</v>
      </c>
      <c r="AX1129" s="13" t="s">
        <v>76</v>
      </c>
      <c r="AY1129" s="167" t="s">
        <v>345</v>
      </c>
    </row>
    <row r="1130" spans="2:65" s="13" customFormat="1">
      <c r="B1130" s="166"/>
      <c r="D1130" s="160" t="s">
        <v>353</v>
      </c>
      <c r="E1130" s="167" t="s">
        <v>1</v>
      </c>
      <c r="F1130" s="168" t="s">
        <v>1621</v>
      </c>
      <c r="H1130" s="169">
        <v>7.45</v>
      </c>
      <c r="I1130" s="170"/>
      <c r="L1130" s="166"/>
      <c r="M1130" s="171"/>
      <c r="T1130" s="172"/>
      <c r="AT1130" s="167" t="s">
        <v>353</v>
      </c>
      <c r="AU1130" s="167" t="s">
        <v>98</v>
      </c>
      <c r="AV1130" s="13" t="s">
        <v>98</v>
      </c>
      <c r="AW1130" s="13" t="s">
        <v>30</v>
      </c>
      <c r="AX1130" s="13" t="s">
        <v>76</v>
      </c>
      <c r="AY1130" s="167" t="s">
        <v>345</v>
      </c>
    </row>
    <row r="1131" spans="2:65" s="13" customFormat="1">
      <c r="B1131" s="166"/>
      <c r="D1131" s="160" t="s">
        <v>353</v>
      </c>
      <c r="E1131" s="167" t="s">
        <v>1</v>
      </c>
      <c r="F1131" s="168" t="s">
        <v>1622</v>
      </c>
      <c r="H1131" s="169">
        <v>7.45</v>
      </c>
      <c r="I1131" s="170"/>
      <c r="L1131" s="166"/>
      <c r="M1131" s="171"/>
      <c r="T1131" s="172"/>
      <c r="AT1131" s="167" t="s">
        <v>353</v>
      </c>
      <c r="AU1131" s="167" t="s">
        <v>98</v>
      </c>
      <c r="AV1131" s="13" t="s">
        <v>98</v>
      </c>
      <c r="AW1131" s="13" t="s">
        <v>30</v>
      </c>
      <c r="AX1131" s="13" t="s">
        <v>76</v>
      </c>
      <c r="AY1131" s="167" t="s">
        <v>345</v>
      </c>
    </row>
    <row r="1132" spans="2:65" s="13" customFormat="1">
      <c r="B1132" s="166"/>
      <c r="D1132" s="160" t="s">
        <v>353</v>
      </c>
      <c r="E1132" s="167" t="s">
        <v>1</v>
      </c>
      <c r="F1132" s="168" t="s">
        <v>1623</v>
      </c>
      <c r="H1132" s="169">
        <v>7.45</v>
      </c>
      <c r="I1132" s="170"/>
      <c r="L1132" s="166"/>
      <c r="M1132" s="171"/>
      <c r="T1132" s="172"/>
      <c r="AT1132" s="167" t="s">
        <v>353</v>
      </c>
      <c r="AU1132" s="167" t="s">
        <v>98</v>
      </c>
      <c r="AV1132" s="13" t="s">
        <v>98</v>
      </c>
      <c r="AW1132" s="13" t="s">
        <v>30</v>
      </c>
      <c r="AX1132" s="13" t="s">
        <v>76</v>
      </c>
      <c r="AY1132" s="167" t="s">
        <v>345</v>
      </c>
    </row>
    <row r="1133" spans="2:65" s="13" customFormat="1">
      <c r="B1133" s="166"/>
      <c r="D1133" s="160" t="s">
        <v>353</v>
      </c>
      <c r="E1133" s="167" t="s">
        <v>1</v>
      </c>
      <c r="F1133" s="168" t="s">
        <v>1624</v>
      </c>
      <c r="H1133" s="169">
        <v>3.4</v>
      </c>
      <c r="I1133" s="170"/>
      <c r="L1133" s="166"/>
      <c r="M1133" s="171"/>
      <c r="T1133" s="172"/>
      <c r="AT1133" s="167" t="s">
        <v>353</v>
      </c>
      <c r="AU1133" s="167" t="s">
        <v>98</v>
      </c>
      <c r="AV1133" s="13" t="s">
        <v>98</v>
      </c>
      <c r="AW1133" s="13" t="s">
        <v>30</v>
      </c>
      <c r="AX1133" s="13" t="s">
        <v>76</v>
      </c>
      <c r="AY1133" s="167" t="s">
        <v>345</v>
      </c>
    </row>
    <row r="1134" spans="2:65" s="13" customFormat="1">
      <c r="B1134" s="166"/>
      <c r="D1134" s="160" t="s">
        <v>353</v>
      </c>
      <c r="E1134" s="167" t="s">
        <v>1</v>
      </c>
      <c r="F1134" s="168" t="s">
        <v>1625</v>
      </c>
      <c r="H1134" s="169">
        <v>7.45</v>
      </c>
      <c r="I1134" s="170"/>
      <c r="L1134" s="166"/>
      <c r="M1134" s="171"/>
      <c r="T1134" s="172"/>
      <c r="AT1134" s="167" t="s">
        <v>353</v>
      </c>
      <c r="AU1134" s="167" t="s">
        <v>98</v>
      </c>
      <c r="AV1134" s="13" t="s">
        <v>98</v>
      </c>
      <c r="AW1134" s="13" t="s">
        <v>30</v>
      </c>
      <c r="AX1134" s="13" t="s">
        <v>76</v>
      </c>
      <c r="AY1134" s="167" t="s">
        <v>345</v>
      </c>
    </row>
    <row r="1135" spans="2:65" s="13" customFormat="1">
      <c r="B1135" s="166"/>
      <c r="D1135" s="160" t="s">
        <v>353</v>
      </c>
      <c r="E1135" s="167" t="s">
        <v>1</v>
      </c>
      <c r="F1135" s="168" t="s">
        <v>1626</v>
      </c>
      <c r="H1135" s="169">
        <v>7.45</v>
      </c>
      <c r="I1135" s="170"/>
      <c r="L1135" s="166"/>
      <c r="M1135" s="171"/>
      <c r="T1135" s="172"/>
      <c r="AT1135" s="167" t="s">
        <v>353</v>
      </c>
      <c r="AU1135" s="167" t="s">
        <v>98</v>
      </c>
      <c r="AV1135" s="13" t="s">
        <v>98</v>
      </c>
      <c r="AW1135" s="13" t="s">
        <v>30</v>
      </c>
      <c r="AX1135" s="13" t="s">
        <v>76</v>
      </c>
      <c r="AY1135" s="167" t="s">
        <v>345</v>
      </c>
    </row>
    <row r="1136" spans="2:65" s="13" customFormat="1">
      <c r="B1136" s="166"/>
      <c r="D1136" s="160" t="s">
        <v>353</v>
      </c>
      <c r="E1136" s="167" t="s">
        <v>1</v>
      </c>
      <c r="F1136" s="168" t="s">
        <v>1627</v>
      </c>
      <c r="H1136" s="169">
        <v>7.45</v>
      </c>
      <c r="I1136" s="170"/>
      <c r="L1136" s="166"/>
      <c r="M1136" s="171"/>
      <c r="T1136" s="172"/>
      <c r="AT1136" s="167" t="s">
        <v>353</v>
      </c>
      <c r="AU1136" s="167" t="s">
        <v>98</v>
      </c>
      <c r="AV1136" s="13" t="s">
        <v>98</v>
      </c>
      <c r="AW1136" s="13" t="s">
        <v>30</v>
      </c>
      <c r="AX1136" s="13" t="s">
        <v>76</v>
      </c>
      <c r="AY1136" s="167" t="s">
        <v>345</v>
      </c>
    </row>
    <row r="1137" spans="2:65" s="13" customFormat="1">
      <c r="B1137" s="166"/>
      <c r="D1137" s="160" t="s">
        <v>353</v>
      </c>
      <c r="E1137" s="167" t="s">
        <v>1</v>
      </c>
      <c r="F1137" s="168" t="s">
        <v>1628</v>
      </c>
      <c r="H1137" s="169">
        <v>7.45</v>
      </c>
      <c r="I1137" s="170"/>
      <c r="L1137" s="166"/>
      <c r="M1137" s="171"/>
      <c r="T1137" s="172"/>
      <c r="AT1137" s="167" t="s">
        <v>353</v>
      </c>
      <c r="AU1137" s="167" t="s">
        <v>98</v>
      </c>
      <c r="AV1137" s="13" t="s">
        <v>98</v>
      </c>
      <c r="AW1137" s="13" t="s">
        <v>30</v>
      </c>
      <c r="AX1137" s="13" t="s">
        <v>76</v>
      </c>
      <c r="AY1137" s="167" t="s">
        <v>345</v>
      </c>
    </row>
    <row r="1138" spans="2:65" s="14" customFormat="1">
      <c r="B1138" s="173"/>
      <c r="D1138" s="160" t="s">
        <v>353</v>
      </c>
      <c r="E1138" s="174" t="s">
        <v>157</v>
      </c>
      <c r="F1138" s="175" t="s">
        <v>358</v>
      </c>
      <c r="H1138" s="176">
        <v>62.99</v>
      </c>
      <c r="I1138" s="177"/>
      <c r="L1138" s="173"/>
      <c r="M1138" s="178"/>
      <c r="T1138" s="179"/>
      <c r="AT1138" s="174" t="s">
        <v>353</v>
      </c>
      <c r="AU1138" s="174" t="s">
        <v>98</v>
      </c>
      <c r="AV1138" s="14" t="s">
        <v>359</v>
      </c>
      <c r="AW1138" s="14" t="s">
        <v>30</v>
      </c>
      <c r="AX1138" s="14" t="s">
        <v>76</v>
      </c>
      <c r="AY1138" s="174" t="s">
        <v>345</v>
      </c>
    </row>
    <row r="1139" spans="2:65" s="15" customFormat="1">
      <c r="B1139" s="180"/>
      <c r="D1139" s="160" t="s">
        <v>353</v>
      </c>
      <c r="E1139" s="181" t="s">
        <v>1</v>
      </c>
      <c r="F1139" s="182" t="s">
        <v>365</v>
      </c>
      <c r="H1139" s="183">
        <v>76.183000000000007</v>
      </c>
      <c r="I1139" s="184"/>
      <c r="L1139" s="180"/>
      <c r="M1139" s="185"/>
      <c r="T1139" s="186"/>
      <c r="AT1139" s="181" t="s">
        <v>353</v>
      </c>
      <c r="AU1139" s="181" t="s">
        <v>98</v>
      </c>
      <c r="AV1139" s="15" t="s">
        <v>351</v>
      </c>
      <c r="AW1139" s="15" t="s">
        <v>30</v>
      </c>
      <c r="AX1139" s="15" t="s">
        <v>84</v>
      </c>
      <c r="AY1139" s="181" t="s">
        <v>345</v>
      </c>
    </row>
    <row r="1140" spans="2:65" s="1" customFormat="1" ht="24.2" customHeight="1">
      <c r="B1140" s="32"/>
      <c r="C1140" s="145" t="s">
        <v>1629</v>
      </c>
      <c r="D1140" s="145" t="s">
        <v>347</v>
      </c>
      <c r="E1140" s="146" t="s">
        <v>1630</v>
      </c>
      <c r="F1140" s="147" t="s">
        <v>1631</v>
      </c>
      <c r="G1140" s="148" t="s">
        <v>374</v>
      </c>
      <c r="H1140" s="149">
        <v>5.2480000000000002</v>
      </c>
      <c r="I1140" s="150"/>
      <c r="J1140" s="149">
        <f>ROUND(I1140*H1140,3)</f>
        <v>0</v>
      </c>
      <c r="K1140" s="151"/>
      <c r="L1140" s="32"/>
      <c r="M1140" s="152" t="s">
        <v>1</v>
      </c>
      <c r="N1140" s="153" t="s">
        <v>42</v>
      </c>
      <c r="P1140" s="154">
        <f>O1140*H1140</f>
        <v>0</v>
      </c>
      <c r="Q1140" s="154">
        <v>0</v>
      </c>
      <c r="R1140" s="154">
        <f>Q1140*H1140</f>
        <v>0</v>
      </c>
      <c r="S1140" s="154">
        <v>1.4</v>
      </c>
      <c r="T1140" s="155">
        <f>S1140*H1140</f>
        <v>7.3472</v>
      </c>
      <c r="AR1140" s="156" t="s">
        <v>351</v>
      </c>
      <c r="AT1140" s="156" t="s">
        <v>347</v>
      </c>
      <c r="AU1140" s="156" t="s">
        <v>98</v>
      </c>
      <c r="AY1140" s="17" t="s">
        <v>345</v>
      </c>
      <c r="BE1140" s="157">
        <f>IF(N1140="základná",J1140,0)</f>
        <v>0</v>
      </c>
      <c r="BF1140" s="157">
        <f>IF(N1140="znížená",J1140,0)</f>
        <v>0</v>
      </c>
      <c r="BG1140" s="157">
        <f>IF(N1140="zákl. prenesená",J1140,0)</f>
        <v>0</v>
      </c>
      <c r="BH1140" s="157">
        <f>IF(N1140="zníž. prenesená",J1140,0)</f>
        <v>0</v>
      </c>
      <c r="BI1140" s="157">
        <f>IF(N1140="nulová",J1140,0)</f>
        <v>0</v>
      </c>
      <c r="BJ1140" s="17" t="s">
        <v>98</v>
      </c>
      <c r="BK1140" s="158">
        <f>ROUND(I1140*H1140,3)</f>
        <v>0</v>
      </c>
      <c r="BL1140" s="17" t="s">
        <v>351</v>
      </c>
      <c r="BM1140" s="156" t="s">
        <v>1632</v>
      </c>
    </row>
    <row r="1141" spans="2:65" s="12" customFormat="1">
      <c r="B1141" s="159"/>
      <c r="D1141" s="160" t="s">
        <v>353</v>
      </c>
      <c r="E1141" s="161" t="s">
        <v>1</v>
      </c>
      <c r="F1141" s="162" t="s">
        <v>1550</v>
      </c>
      <c r="H1141" s="161" t="s">
        <v>1</v>
      </c>
      <c r="I1141" s="163"/>
      <c r="L1141" s="159"/>
      <c r="M1141" s="164"/>
      <c r="T1141" s="165"/>
      <c r="AT1141" s="161" t="s">
        <v>353</v>
      </c>
      <c r="AU1141" s="161" t="s">
        <v>98</v>
      </c>
      <c r="AV1141" s="12" t="s">
        <v>84</v>
      </c>
      <c r="AW1141" s="12" t="s">
        <v>30</v>
      </c>
      <c r="AX1141" s="12" t="s">
        <v>76</v>
      </c>
      <c r="AY1141" s="161" t="s">
        <v>345</v>
      </c>
    </row>
    <row r="1142" spans="2:65" s="13" customFormat="1">
      <c r="B1142" s="166"/>
      <c r="D1142" s="160" t="s">
        <v>353</v>
      </c>
      <c r="E1142" s="167" t="s">
        <v>1</v>
      </c>
      <c r="F1142" s="168" t="s">
        <v>1633</v>
      </c>
      <c r="H1142" s="169">
        <v>3.415</v>
      </c>
      <c r="I1142" s="170"/>
      <c r="L1142" s="166"/>
      <c r="M1142" s="171"/>
      <c r="T1142" s="172"/>
      <c r="AT1142" s="167" t="s">
        <v>353</v>
      </c>
      <c r="AU1142" s="167" t="s">
        <v>98</v>
      </c>
      <c r="AV1142" s="13" t="s">
        <v>98</v>
      </c>
      <c r="AW1142" s="13" t="s">
        <v>30</v>
      </c>
      <c r="AX1142" s="13" t="s">
        <v>76</v>
      </c>
      <c r="AY1142" s="167" t="s">
        <v>345</v>
      </c>
    </row>
    <row r="1143" spans="2:65" s="13" customFormat="1">
      <c r="B1143" s="166"/>
      <c r="D1143" s="160" t="s">
        <v>353</v>
      </c>
      <c r="E1143" s="167" t="s">
        <v>1</v>
      </c>
      <c r="F1143" s="168" t="s">
        <v>1634</v>
      </c>
      <c r="H1143" s="169">
        <v>1.2689999999999999</v>
      </c>
      <c r="I1143" s="170"/>
      <c r="L1143" s="166"/>
      <c r="M1143" s="171"/>
      <c r="T1143" s="172"/>
      <c r="AT1143" s="167" t="s">
        <v>353</v>
      </c>
      <c r="AU1143" s="167" t="s">
        <v>98</v>
      </c>
      <c r="AV1143" s="13" t="s">
        <v>98</v>
      </c>
      <c r="AW1143" s="13" t="s">
        <v>30</v>
      </c>
      <c r="AX1143" s="13" t="s">
        <v>76</v>
      </c>
      <c r="AY1143" s="167" t="s">
        <v>345</v>
      </c>
    </row>
    <row r="1144" spans="2:65" s="13" customFormat="1">
      <c r="B1144" s="166"/>
      <c r="D1144" s="160" t="s">
        <v>353</v>
      </c>
      <c r="E1144" s="167" t="s">
        <v>1</v>
      </c>
      <c r="F1144" s="168" t="s">
        <v>1635</v>
      </c>
      <c r="H1144" s="169">
        <v>0.56399999999999995</v>
      </c>
      <c r="I1144" s="170"/>
      <c r="L1144" s="166"/>
      <c r="M1144" s="171"/>
      <c r="T1144" s="172"/>
      <c r="AT1144" s="167" t="s">
        <v>353</v>
      </c>
      <c r="AU1144" s="167" t="s">
        <v>98</v>
      </c>
      <c r="AV1144" s="13" t="s">
        <v>98</v>
      </c>
      <c r="AW1144" s="13" t="s">
        <v>30</v>
      </c>
      <c r="AX1144" s="13" t="s">
        <v>76</v>
      </c>
      <c r="AY1144" s="167" t="s">
        <v>345</v>
      </c>
    </row>
    <row r="1145" spans="2:65" s="15" customFormat="1">
      <c r="B1145" s="180"/>
      <c r="D1145" s="160" t="s">
        <v>353</v>
      </c>
      <c r="E1145" s="181" t="s">
        <v>1</v>
      </c>
      <c r="F1145" s="182" t="s">
        <v>365</v>
      </c>
      <c r="H1145" s="183">
        <v>5.2480000000000002</v>
      </c>
      <c r="I1145" s="184"/>
      <c r="L1145" s="180"/>
      <c r="M1145" s="185"/>
      <c r="T1145" s="186"/>
      <c r="AT1145" s="181" t="s">
        <v>353</v>
      </c>
      <c r="AU1145" s="181" t="s">
        <v>98</v>
      </c>
      <c r="AV1145" s="15" t="s">
        <v>351</v>
      </c>
      <c r="AW1145" s="15" t="s">
        <v>30</v>
      </c>
      <c r="AX1145" s="15" t="s">
        <v>84</v>
      </c>
      <c r="AY1145" s="181" t="s">
        <v>345</v>
      </c>
    </row>
    <row r="1146" spans="2:65" s="1" customFormat="1" ht="33" customHeight="1">
      <c r="B1146" s="32"/>
      <c r="C1146" s="145" t="s">
        <v>1636</v>
      </c>
      <c r="D1146" s="145" t="s">
        <v>347</v>
      </c>
      <c r="E1146" s="146" t="s">
        <v>1637</v>
      </c>
      <c r="F1146" s="147" t="s">
        <v>1638</v>
      </c>
      <c r="G1146" s="148" t="s">
        <v>350</v>
      </c>
      <c r="H1146" s="149">
        <v>11.78</v>
      </c>
      <c r="I1146" s="150"/>
      <c r="J1146" s="149">
        <f>ROUND(I1146*H1146,3)</f>
        <v>0</v>
      </c>
      <c r="K1146" s="151"/>
      <c r="L1146" s="32"/>
      <c r="M1146" s="152" t="s">
        <v>1</v>
      </c>
      <c r="N1146" s="153" t="s">
        <v>42</v>
      </c>
      <c r="P1146" s="154">
        <f>O1146*H1146</f>
        <v>0</v>
      </c>
      <c r="Q1146" s="154">
        <v>0</v>
      </c>
      <c r="R1146" s="154">
        <f>Q1146*H1146</f>
        <v>0</v>
      </c>
      <c r="S1146" s="154">
        <v>5.7000000000000002E-2</v>
      </c>
      <c r="T1146" s="155">
        <f>S1146*H1146</f>
        <v>0.67145999999999995</v>
      </c>
      <c r="AR1146" s="156" t="s">
        <v>351</v>
      </c>
      <c r="AT1146" s="156" t="s">
        <v>347</v>
      </c>
      <c r="AU1146" s="156" t="s">
        <v>98</v>
      </c>
      <c r="AY1146" s="17" t="s">
        <v>345</v>
      </c>
      <c r="BE1146" s="157">
        <f>IF(N1146="základná",J1146,0)</f>
        <v>0</v>
      </c>
      <c r="BF1146" s="157">
        <f>IF(N1146="znížená",J1146,0)</f>
        <v>0</v>
      </c>
      <c r="BG1146" s="157">
        <f>IF(N1146="zákl. prenesená",J1146,0)</f>
        <v>0</v>
      </c>
      <c r="BH1146" s="157">
        <f>IF(N1146="zníž. prenesená",J1146,0)</f>
        <v>0</v>
      </c>
      <c r="BI1146" s="157">
        <f>IF(N1146="nulová",J1146,0)</f>
        <v>0</v>
      </c>
      <c r="BJ1146" s="17" t="s">
        <v>98</v>
      </c>
      <c r="BK1146" s="158">
        <f>ROUND(I1146*H1146,3)</f>
        <v>0</v>
      </c>
      <c r="BL1146" s="17" t="s">
        <v>351</v>
      </c>
      <c r="BM1146" s="156" t="s">
        <v>1639</v>
      </c>
    </row>
    <row r="1147" spans="2:65" s="12" customFormat="1">
      <c r="B1147" s="159"/>
      <c r="D1147" s="160" t="s">
        <v>353</v>
      </c>
      <c r="E1147" s="161" t="s">
        <v>1</v>
      </c>
      <c r="F1147" s="162" t="s">
        <v>1640</v>
      </c>
      <c r="H1147" s="161" t="s">
        <v>1</v>
      </c>
      <c r="I1147" s="163"/>
      <c r="L1147" s="159"/>
      <c r="M1147" s="164"/>
      <c r="T1147" s="165"/>
      <c r="AT1147" s="161" t="s">
        <v>353</v>
      </c>
      <c r="AU1147" s="161" t="s">
        <v>98</v>
      </c>
      <c r="AV1147" s="12" t="s">
        <v>84</v>
      </c>
      <c r="AW1147" s="12" t="s">
        <v>30</v>
      </c>
      <c r="AX1147" s="12" t="s">
        <v>76</v>
      </c>
      <c r="AY1147" s="161" t="s">
        <v>345</v>
      </c>
    </row>
    <row r="1148" spans="2:65" s="13" customFormat="1">
      <c r="B1148" s="166"/>
      <c r="D1148" s="160" t="s">
        <v>353</v>
      </c>
      <c r="E1148" s="167" t="s">
        <v>1</v>
      </c>
      <c r="F1148" s="168" t="s">
        <v>1641</v>
      </c>
      <c r="H1148" s="169">
        <v>0.627</v>
      </c>
      <c r="I1148" s="170"/>
      <c r="L1148" s="166"/>
      <c r="M1148" s="171"/>
      <c r="T1148" s="172"/>
      <c r="AT1148" s="167" t="s">
        <v>353</v>
      </c>
      <c r="AU1148" s="167" t="s">
        <v>98</v>
      </c>
      <c r="AV1148" s="13" t="s">
        <v>98</v>
      </c>
      <c r="AW1148" s="13" t="s">
        <v>30</v>
      </c>
      <c r="AX1148" s="13" t="s">
        <v>76</v>
      </c>
      <c r="AY1148" s="167" t="s">
        <v>345</v>
      </c>
    </row>
    <row r="1149" spans="2:65" s="12" customFormat="1">
      <c r="B1149" s="159"/>
      <c r="D1149" s="160" t="s">
        <v>353</v>
      </c>
      <c r="E1149" s="161" t="s">
        <v>1</v>
      </c>
      <c r="F1149" s="162" t="s">
        <v>1640</v>
      </c>
      <c r="H1149" s="161" t="s">
        <v>1</v>
      </c>
      <c r="I1149" s="163"/>
      <c r="L1149" s="159"/>
      <c r="M1149" s="164"/>
      <c r="T1149" s="165"/>
      <c r="AT1149" s="161" t="s">
        <v>353</v>
      </c>
      <c r="AU1149" s="161" t="s">
        <v>98</v>
      </c>
      <c r="AV1149" s="12" t="s">
        <v>84</v>
      </c>
      <c r="AW1149" s="12" t="s">
        <v>30</v>
      </c>
      <c r="AX1149" s="12" t="s">
        <v>76</v>
      </c>
      <c r="AY1149" s="161" t="s">
        <v>345</v>
      </c>
    </row>
    <row r="1150" spans="2:65" s="13" customFormat="1">
      <c r="B1150" s="166"/>
      <c r="D1150" s="160" t="s">
        <v>353</v>
      </c>
      <c r="E1150" s="167" t="s">
        <v>1</v>
      </c>
      <c r="F1150" s="168" t="s">
        <v>1642</v>
      </c>
      <c r="H1150" s="169">
        <v>2.2799999999999998</v>
      </c>
      <c r="I1150" s="170"/>
      <c r="L1150" s="166"/>
      <c r="M1150" s="171"/>
      <c r="T1150" s="172"/>
      <c r="AT1150" s="167" t="s">
        <v>353</v>
      </c>
      <c r="AU1150" s="167" t="s">
        <v>98</v>
      </c>
      <c r="AV1150" s="13" t="s">
        <v>98</v>
      </c>
      <c r="AW1150" s="13" t="s">
        <v>30</v>
      </c>
      <c r="AX1150" s="13" t="s">
        <v>76</v>
      </c>
      <c r="AY1150" s="167" t="s">
        <v>345</v>
      </c>
    </row>
    <row r="1151" spans="2:65" s="12" customFormat="1">
      <c r="B1151" s="159"/>
      <c r="D1151" s="160" t="s">
        <v>353</v>
      </c>
      <c r="E1151" s="161" t="s">
        <v>1</v>
      </c>
      <c r="F1151" s="162" t="s">
        <v>1643</v>
      </c>
      <c r="H1151" s="161" t="s">
        <v>1</v>
      </c>
      <c r="I1151" s="163"/>
      <c r="L1151" s="159"/>
      <c r="M1151" s="164"/>
      <c r="T1151" s="165"/>
      <c r="AT1151" s="161" t="s">
        <v>353</v>
      </c>
      <c r="AU1151" s="161" t="s">
        <v>98</v>
      </c>
      <c r="AV1151" s="12" t="s">
        <v>84</v>
      </c>
      <c r="AW1151" s="12" t="s">
        <v>30</v>
      </c>
      <c r="AX1151" s="12" t="s">
        <v>76</v>
      </c>
      <c r="AY1151" s="161" t="s">
        <v>345</v>
      </c>
    </row>
    <row r="1152" spans="2:65" s="13" customFormat="1">
      <c r="B1152" s="166"/>
      <c r="D1152" s="160" t="s">
        <v>353</v>
      </c>
      <c r="E1152" s="167" t="s">
        <v>1</v>
      </c>
      <c r="F1152" s="168" t="s">
        <v>1644</v>
      </c>
      <c r="H1152" s="169">
        <v>0.96</v>
      </c>
      <c r="I1152" s="170"/>
      <c r="L1152" s="166"/>
      <c r="M1152" s="171"/>
      <c r="T1152" s="172"/>
      <c r="AT1152" s="167" t="s">
        <v>353</v>
      </c>
      <c r="AU1152" s="167" t="s">
        <v>98</v>
      </c>
      <c r="AV1152" s="13" t="s">
        <v>98</v>
      </c>
      <c r="AW1152" s="13" t="s">
        <v>30</v>
      </c>
      <c r="AX1152" s="13" t="s">
        <v>76</v>
      </c>
      <c r="AY1152" s="167" t="s">
        <v>345</v>
      </c>
    </row>
    <row r="1153" spans="2:65" s="12" customFormat="1">
      <c r="B1153" s="159"/>
      <c r="D1153" s="160" t="s">
        <v>353</v>
      </c>
      <c r="E1153" s="161" t="s">
        <v>1</v>
      </c>
      <c r="F1153" s="162" t="s">
        <v>1645</v>
      </c>
      <c r="H1153" s="161" t="s">
        <v>1</v>
      </c>
      <c r="I1153" s="163"/>
      <c r="L1153" s="159"/>
      <c r="M1153" s="164"/>
      <c r="T1153" s="165"/>
      <c r="AT1153" s="161" t="s">
        <v>353</v>
      </c>
      <c r="AU1153" s="161" t="s">
        <v>98</v>
      </c>
      <c r="AV1153" s="12" t="s">
        <v>84</v>
      </c>
      <c r="AW1153" s="12" t="s">
        <v>30</v>
      </c>
      <c r="AX1153" s="12" t="s">
        <v>76</v>
      </c>
      <c r="AY1153" s="161" t="s">
        <v>345</v>
      </c>
    </row>
    <row r="1154" spans="2:65" s="13" customFormat="1">
      <c r="B1154" s="166"/>
      <c r="D1154" s="160" t="s">
        <v>353</v>
      </c>
      <c r="E1154" s="167" t="s">
        <v>1</v>
      </c>
      <c r="F1154" s="168" t="s">
        <v>1646</v>
      </c>
      <c r="H1154" s="169">
        <v>2.06</v>
      </c>
      <c r="I1154" s="170"/>
      <c r="L1154" s="166"/>
      <c r="M1154" s="171"/>
      <c r="T1154" s="172"/>
      <c r="AT1154" s="167" t="s">
        <v>353</v>
      </c>
      <c r="AU1154" s="167" t="s">
        <v>98</v>
      </c>
      <c r="AV1154" s="13" t="s">
        <v>98</v>
      </c>
      <c r="AW1154" s="13" t="s">
        <v>30</v>
      </c>
      <c r="AX1154" s="13" t="s">
        <v>76</v>
      </c>
      <c r="AY1154" s="167" t="s">
        <v>345</v>
      </c>
    </row>
    <row r="1155" spans="2:65" s="12" customFormat="1">
      <c r="B1155" s="159"/>
      <c r="D1155" s="160" t="s">
        <v>353</v>
      </c>
      <c r="E1155" s="161" t="s">
        <v>1</v>
      </c>
      <c r="F1155" s="162" t="s">
        <v>1647</v>
      </c>
      <c r="H1155" s="161" t="s">
        <v>1</v>
      </c>
      <c r="I1155" s="163"/>
      <c r="L1155" s="159"/>
      <c r="M1155" s="164"/>
      <c r="T1155" s="165"/>
      <c r="AT1155" s="161" t="s">
        <v>353</v>
      </c>
      <c r="AU1155" s="161" t="s">
        <v>98</v>
      </c>
      <c r="AV1155" s="12" t="s">
        <v>84</v>
      </c>
      <c r="AW1155" s="12" t="s">
        <v>30</v>
      </c>
      <c r="AX1155" s="12" t="s">
        <v>76</v>
      </c>
      <c r="AY1155" s="161" t="s">
        <v>345</v>
      </c>
    </row>
    <row r="1156" spans="2:65" s="13" customFormat="1">
      <c r="B1156" s="166"/>
      <c r="D1156" s="160" t="s">
        <v>353</v>
      </c>
      <c r="E1156" s="167" t="s">
        <v>1</v>
      </c>
      <c r="F1156" s="168" t="s">
        <v>1648</v>
      </c>
      <c r="H1156" s="169">
        <v>2.5529999999999999</v>
      </c>
      <c r="I1156" s="170"/>
      <c r="L1156" s="166"/>
      <c r="M1156" s="171"/>
      <c r="T1156" s="172"/>
      <c r="AT1156" s="167" t="s">
        <v>353</v>
      </c>
      <c r="AU1156" s="167" t="s">
        <v>98</v>
      </c>
      <c r="AV1156" s="13" t="s">
        <v>98</v>
      </c>
      <c r="AW1156" s="13" t="s">
        <v>30</v>
      </c>
      <c r="AX1156" s="13" t="s">
        <v>76</v>
      </c>
      <c r="AY1156" s="167" t="s">
        <v>345</v>
      </c>
    </row>
    <row r="1157" spans="2:65" s="12" customFormat="1">
      <c r="B1157" s="159"/>
      <c r="D1157" s="160" t="s">
        <v>353</v>
      </c>
      <c r="E1157" s="161" t="s">
        <v>1</v>
      </c>
      <c r="F1157" s="162" t="s">
        <v>1649</v>
      </c>
      <c r="H1157" s="161" t="s">
        <v>1</v>
      </c>
      <c r="I1157" s="163"/>
      <c r="L1157" s="159"/>
      <c r="M1157" s="164"/>
      <c r="T1157" s="165"/>
      <c r="AT1157" s="161" t="s">
        <v>353</v>
      </c>
      <c r="AU1157" s="161" t="s">
        <v>98</v>
      </c>
      <c r="AV1157" s="12" t="s">
        <v>84</v>
      </c>
      <c r="AW1157" s="12" t="s">
        <v>30</v>
      </c>
      <c r="AX1157" s="12" t="s">
        <v>76</v>
      </c>
      <c r="AY1157" s="161" t="s">
        <v>345</v>
      </c>
    </row>
    <row r="1158" spans="2:65" s="13" customFormat="1">
      <c r="B1158" s="166"/>
      <c r="D1158" s="160" t="s">
        <v>353</v>
      </c>
      <c r="E1158" s="167" t="s">
        <v>1</v>
      </c>
      <c r="F1158" s="168" t="s">
        <v>1650</v>
      </c>
      <c r="H1158" s="169">
        <v>0.49</v>
      </c>
      <c r="I1158" s="170"/>
      <c r="L1158" s="166"/>
      <c r="M1158" s="171"/>
      <c r="T1158" s="172"/>
      <c r="AT1158" s="167" t="s">
        <v>353</v>
      </c>
      <c r="AU1158" s="167" t="s">
        <v>98</v>
      </c>
      <c r="AV1158" s="13" t="s">
        <v>98</v>
      </c>
      <c r="AW1158" s="13" t="s">
        <v>30</v>
      </c>
      <c r="AX1158" s="13" t="s">
        <v>76</v>
      </c>
      <c r="AY1158" s="167" t="s">
        <v>345</v>
      </c>
    </row>
    <row r="1159" spans="2:65" s="13" customFormat="1">
      <c r="B1159" s="166"/>
      <c r="D1159" s="160" t="s">
        <v>353</v>
      </c>
      <c r="E1159" s="167" t="s">
        <v>1</v>
      </c>
      <c r="F1159" s="168" t="s">
        <v>1651</v>
      </c>
      <c r="H1159" s="169">
        <v>0.56000000000000005</v>
      </c>
      <c r="I1159" s="170"/>
      <c r="L1159" s="166"/>
      <c r="M1159" s="171"/>
      <c r="T1159" s="172"/>
      <c r="AT1159" s="167" t="s">
        <v>353</v>
      </c>
      <c r="AU1159" s="167" t="s">
        <v>98</v>
      </c>
      <c r="AV1159" s="13" t="s">
        <v>98</v>
      </c>
      <c r="AW1159" s="13" t="s">
        <v>30</v>
      </c>
      <c r="AX1159" s="13" t="s">
        <v>76</v>
      </c>
      <c r="AY1159" s="167" t="s">
        <v>345</v>
      </c>
    </row>
    <row r="1160" spans="2:65" s="12" customFormat="1">
      <c r="B1160" s="159"/>
      <c r="D1160" s="160" t="s">
        <v>353</v>
      </c>
      <c r="E1160" s="161" t="s">
        <v>1</v>
      </c>
      <c r="F1160" s="162" t="s">
        <v>1652</v>
      </c>
      <c r="H1160" s="161" t="s">
        <v>1</v>
      </c>
      <c r="I1160" s="163"/>
      <c r="L1160" s="159"/>
      <c r="M1160" s="164"/>
      <c r="T1160" s="165"/>
      <c r="AT1160" s="161" t="s">
        <v>353</v>
      </c>
      <c r="AU1160" s="161" t="s">
        <v>98</v>
      </c>
      <c r="AV1160" s="12" t="s">
        <v>84</v>
      </c>
      <c r="AW1160" s="12" t="s">
        <v>30</v>
      </c>
      <c r="AX1160" s="12" t="s">
        <v>76</v>
      </c>
      <c r="AY1160" s="161" t="s">
        <v>345</v>
      </c>
    </row>
    <row r="1161" spans="2:65" s="13" customFormat="1">
      <c r="B1161" s="166"/>
      <c r="D1161" s="160" t="s">
        <v>353</v>
      </c>
      <c r="E1161" s="167" t="s">
        <v>1</v>
      </c>
      <c r="F1161" s="168" t="s">
        <v>1653</v>
      </c>
      <c r="H1161" s="169">
        <v>2.25</v>
      </c>
      <c r="I1161" s="170"/>
      <c r="L1161" s="166"/>
      <c r="M1161" s="171"/>
      <c r="T1161" s="172"/>
      <c r="AT1161" s="167" t="s">
        <v>353</v>
      </c>
      <c r="AU1161" s="167" t="s">
        <v>98</v>
      </c>
      <c r="AV1161" s="13" t="s">
        <v>98</v>
      </c>
      <c r="AW1161" s="13" t="s">
        <v>30</v>
      </c>
      <c r="AX1161" s="13" t="s">
        <v>76</v>
      </c>
      <c r="AY1161" s="167" t="s">
        <v>345</v>
      </c>
    </row>
    <row r="1162" spans="2:65" s="15" customFormat="1">
      <c r="B1162" s="180"/>
      <c r="D1162" s="160" t="s">
        <v>353</v>
      </c>
      <c r="E1162" s="181" t="s">
        <v>1</v>
      </c>
      <c r="F1162" s="182" t="s">
        <v>365</v>
      </c>
      <c r="H1162" s="183">
        <v>11.78</v>
      </c>
      <c r="I1162" s="184"/>
      <c r="L1162" s="180"/>
      <c r="M1162" s="185"/>
      <c r="T1162" s="186"/>
      <c r="AT1162" s="181" t="s">
        <v>353</v>
      </c>
      <c r="AU1162" s="181" t="s">
        <v>98</v>
      </c>
      <c r="AV1162" s="15" t="s">
        <v>351</v>
      </c>
      <c r="AW1162" s="15" t="s">
        <v>30</v>
      </c>
      <c r="AX1162" s="15" t="s">
        <v>84</v>
      </c>
      <c r="AY1162" s="181" t="s">
        <v>345</v>
      </c>
    </row>
    <row r="1163" spans="2:65" s="1" customFormat="1" ht="37.9" customHeight="1">
      <c r="B1163" s="32"/>
      <c r="C1163" s="145" t="s">
        <v>1654</v>
      </c>
      <c r="D1163" s="145" t="s">
        <v>347</v>
      </c>
      <c r="E1163" s="146" t="s">
        <v>1655</v>
      </c>
      <c r="F1163" s="147" t="s">
        <v>1656</v>
      </c>
      <c r="G1163" s="148" t="s">
        <v>350</v>
      </c>
      <c r="H1163" s="149">
        <v>2.25</v>
      </c>
      <c r="I1163" s="150"/>
      <c r="J1163" s="149">
        <f>ROUND(I1163*H1163,3)</f>
        <v>0</v>
      </c>
      <c r="K1163" s="151"/>
      <c r="L1163" s="32"/>
      <c r="M1163" s="152" t="s">
        <v>1</v>
      </c>
      <c r="N1163" s="153" t="s">
        <v>42</v>
      </c>
      <c r="P1163" s="154">
        <f>O1163*H1163</f>
        <v>0</v>
      </c>
      <c r="Q1163" s="154">
        <v>0</v>
      </c>
      <c r="R1163" s="154">
        <f>Q1163*H1163</f>
        <v>0</v>
      </c>
      <c r="S1163" s="154">
        <v>0.27500000000000002</v>
      </c>
      <c r="T1163" s="155">
        <f>S1163*H1163</f>
        <v>0.61875000000000002</v>
      </c>
      <c r="AR1163" s="156" t="s">
        <v>351</v>
      </c>
      <c r="AT1163" s="156" t="s">
        <v>347</v>
      </c>
      <c r="AU1163" s="156" t="s">
        <v>98</v>
      </c>
      <c r="AY1163" s="17" t="s">
        <v>345</v>
      </c>
      <c r="BE1163" s="157">
        <f>IF(N1163="základná",J1163,0)</f>
        <v>0</v>
      </c>
      <c r="BF1163" s="157">
        <f>IF(N1163="znížená",J1163,0)</f>
        <v>0</v>
      </c>
      <c r="BG1163" s="157">
        <f>IF(N1163="zákl. prenesená",J1163,0)</f>
        <v>0</v>
      </c>
      <c r="BH1163" s="157">
        <f>IF(N1163="zníž. prenesená",J1163,0)</f>
        <v>0</v>
      </c>
      <c r="BI1163" s="157">
        <f>IF(N1163="nulová",J1163,0)</f>
        <v>0</v>
      </c>
      <c r="BJ1163" s="17" t="s">
        <v>98</v>
      </c>
      <c r="BK1163" s="158">
        <f>ROUND(I1163*H1163,3)</f>
        <v>0</v>
      </c>
      <c r="BL1163" s="17" t="s">
        <v>351</v>
      </c>
      <c r="BM1163" s="156" t="s">
        <v>1657</v>
      </c>
    </row>
    <row r="1164" spans="2:65" s="12" customFormat="1">
      <c r="B1164" s="159"/>
      <c r="D1164" s="160" t="s">
        <v>353</v>
      </c>
      <c r="E1164" s="161" t="s">
        <v>1</v>
      </c>
      <c r="F1164" s="162" t="s">
        <v>1652</v>
      </c>
      <c r="H1164" s="161" t="s">
        <v>1</v>
      </c>
      <c r="I1164" s="163"/>
      <c r="L1164" s="159"/>
      <c r="M1164" s="164"/>
      <c r="T1164" s="165"/>
      <c r="AT1164" s="161" t="s">
        <v>353</v>
      </c>
      <c r="AU1164" s="161" t="s">
        <v>98</v>
      </c>
      <c r="AV1164" s="12" t="s">
        <v>84</v>
      </c>
      <c r="AW1164" s="12" t="s">
        <v>30</v>
      </c>
      <c r="AX1164" s="12" t="s">
        <v>76</v>
      </c>
      <c r="AY1164" s="161" t="s">
        <v>345</v>
      </c>
    </row>
    <row r="1165" spans="2:65" s="13" customFormat="1">
      <c r="B1165" s="166"/>
      <c r="D1165" s="160" t="s">
        <v>353</v>
      </c>
      <c r="E1165" s="167" t="s">
        <v>1</v>
      </c>
      <c r="F1165" s="168" t="s">
        <v>1653</v>
      </c>
      <c r="H1165" s="169">
        <v>2.25</v>
      </c>
      <c r="I1165" s="170"/>
      <c r="L1165" s="166"/>
      <c r="M1165" s="171"/>
      <c r="T1165" s="172"/>
      <c r="AT1165" s="167" t="s">
        <v>353</v>
      </c>
      <c r="AU1165" s="167" t="s">
        <v>98</v>
      </c>
      <c r="AV1165" s="13" t="s">
        <v>98</v>
      </c>
      <c r="AW1165" s="13" t="s">
        <v>30</v>
      </c>
      <c r="AX1165" s="13" t="s">
        <v>84</v>
      </c>
      <c r="AY1165" s="167" t="s">
        <v>345</v>
      </c>
    </row>
    <row r="1166" spans="2:65" s="1" customFormat="1" ht="24.2" customHeight="1">
      <c r="B1166" s="32"/>
      <c r="C1166" s="145" t="s">
        <v>1658</v>
      </c>
      <c r="D1166" s="145" t="s">
        <v>347</v>
      </c>
      <c r="E1166" s="146" t="s">
        <v>1659</v>
      </c>
      <c r="F1166" s="147" t="s">
        <v>1660</v>
      </c>
      <c r="G1166" s="148" t="s">
        <v>350</v>
      </c>
      <c r="H1166" s="149">
        <v>6.3879999999999999</v>
      </c>
      <c r="I1166" s="150"/>
      <c r="J1166" s="149">
        <f>ROUND(I1166*H1166,3)</f>
        <v>0</v>
      </c>
      <c r="K1166" s="151"/>
      <c r="L1166" s="32"/>
      <c r="M1166" s="152" t="s">
        <v>1</v>
      </c>
      <c r="N1166" s="153" t="s">
        <v>42</v>
      </c>
      <c r="P1166" s="154">
        <f>O1166*H1166</f>
        <v>0</v>
      </c>
      <c r="Q1166" s="154">
        <v>0</v>
      </c>
      <c r="R1166" s="154">
        <f>Q1166*H1166</f>
        <v>0</v>
      </c>
      <c r="S1166" s="154">
        <v>6.6000000000000003E-2</v>
      </c>
      <c r="T1166" s="155">
        <f>S1166*H1166</f>
        <v>0.42160800000000004</v>
      </c>
      <c r="AR1166" s="156" t="s">
        <v>351</v>
      </c>
      <c r="AT1166" s="156" t="s">
        <v>347</v>
      </c>
      <c r="AU1166" s="156" t="s">
        <v>98</v>
      </c>
      <c r="AY1166" s="17" t="s">
        <v>345</v>
      </c>
      <c r="BE1166" s="157">
        <f>IF(N1166="základná",J1166,0)</f>
        <v>0</v>
      </c>
      <c r="BF1166" s="157">
        <f>IF(N1166="znížená",J1166,0)</f>
        <v>0</v>
      </c>
      <c r="BG1166" s="157">
        <f>IF(N1166="zákl. prenesená",J1166,0)</f>
        <v>0</v>
      </c>
      <c r="BH1166" s="157">
        <f>IF(N1166="zníž. prenesená",J1166,0)</f>
        <v>0</v>
      </c>
      <c r="BI1166" s="157">
        <f>IF(N1166="nulová",J1166,0)</f>
        <v>0</v>
      </c>
      <c r="BJ1166" s="17" t="s">
        <v>98</v>
      </c>
      <c r="BK1166" s="158">
        <f>ROUND(I1166*H1166,3)</f>
        <v>0</v>
      </c>
      <c r="BL1166" s="17" t="s">
        <v>351</v>
      </c>
      <c r="BM1166" s="156" t="s">
        <v>1661</v>
      </c>
    </row>
    <row r="1167" spans="2:65" s="12" customFormat="1">
      <c r="B1167" s="159"/>
      <c r="D1167" s="160" t="s">
        <v>353</v>
      </c>
      <c r="E1167" s="161" t="s">
        <v>1</v>
      </c>
      <c r="F1167" s="162" t="s">
        <v>384</v>
      </c>
      <c r="H1167" s="161" t="s">
        <v>1</v>
      </c>
      <c r="I1167" s="163"/>
      <c r="L1167" s="159"/>
      <c r="M1167" s="164"/>
      <c r="T1167" s="165"/>
      <c r="AT1167" s="161" t="s">
        <v>353</v>
      </c>
      <c r="AU1167" s="161" t="s">
        <v>98</v>
      </c>
      <c r="AV1167" s="12" t="s">
        <v>84</v>
      </c>
      <c r="AW1167" s="12" t="s">
        <v>30</v>
      </c>
      <c r="AX1167" s="12" t="s">
        <v>76</v>
      </c>
      <c r="AY1167" s="161" t="s">
        <v>345</v>
      </c>
    </row>
    <row r="1168" spans="2:65" s="13" customFormat="1">
      <c r="B1168" s="166"/>
      <c r="D1168" s="160" t="s">
        <v>353</v>
      </c>
      <c r="E1168" s="167" t="s">
        <v>1</v>
      </c>
      <c r="F1168" s="168" t="s">
        <v>1662</v>
      </c>
      <c r="H1168" s="169">
        <v>4.76</v>
      </c>
      <c r="I1168" s="170"/>
      <c r="L1168" s="166"/>
      <c r="M1168" s="171"/>
      <c r="T1168" s="172"/>
      <c r="AT1168" s="167" t="s">
        <v>353</v>
      </c>
      <c r="AU1168" s="167" t="s">
        <v>98</v>
      </c>
      <c r="AV1168" s="13" t="s">
        <v>98</v>
      </c>
      <c r="AW1168" s="13" t="s">
        <v>30</v>
      </c>
      <c r="AX1168" s="13" t="s">
        <v>76</v>
      </c>
      <c r="AY1168" s="167" t="s">
        <v>345</v>
      </c>
    </row>
    <row r="1169" spans="2:65" s="13" customFormat="1">
      <c r="B1169" s="166"/>
      <c r="D1169" s="160" t="s">
        <v>353</v>
      </c>
      <c r="E1169" s="167" t="s">
        <v>1</v>
      </c>
      <c r="F1169" s="168" t="s">
        <v>1663</v>
      </c>
      <c r="H1169" s="169">
        <v>1.6279999999999999</v>
      </c>
      <c r="I1169" s="170"/>
      <c r="L1169" s="166"/>
      <c r="M1169" s="171"/>
      <c r="T1169" s="172"/>
      <c r="AT1169" s="167" t="s">
        <v>353</v>
      </c>
      <c r="AU1169" s="167" t="s">
        <v>98</v>
      </c>
      <c r="AV1169" s="13" t="s">
        <v>98</v>
      </c>
      <c r="AW1169" s="13" t="s">
        <v>30</v>
      </c>
      <c r="AX1169" s="13" t="s">
        <v>76</v>
      </c>
      <c r="AY1169" s="167" t="s">
        <v>345</v>
      </c>
    </row>
    <row r="1170" spans="2:65" s="15" customFormat="1">
      <c r="B1170" s="180"/>
      <c r="D1170" s="160" t="s">
        <v>353</v>
      </c>
      <c r="E1170" s="181" t="s">
        <v>1</v>
      </c>
      <c r="F1170" s="182" t="s">
        <v>365</v>
      </c>
      <c r="H1170" s="183">
        <v>6.3879999999999999</v>
      </c>
      <c r="I1170" s="184"/>
      <c r="L1170" s="180"/>
      <c r="M1170" s="185"/>
      <c r="T1170" s="186"/>
      <c r="AT1170" s="181" t="s">
        <v>353</v>
      </c>
      <c r="AU1170" s="181" t="s">
        <v>98</v>
      </c>
      <c r="AV1170" s="15" t="s">
        <v>351</v>
      </c>
      <c r="AW1170" s="15" t="s">
        <v>30</v>
      </c>
      <c r="AX1170" s="15" t="s">
        <v>84</v>
      </c>
      <c r="AY1170" s="181" t="s">
        <v>345</v>
      </c>
    </row>
    <row r="1171" spans="2:65" s="1" customFormat="1" ht="24.2" customHeight="1">
      <c r="B1171" s="32"/>
      <c r="C1171" s="145" t="s">
        <v>1664</v>
      </c>
      <c r="D1171" s="145" t="s">
        <v>347</v>
      </c>
      <c r="E1171" s="146" t="s">
        <v>1665</v>
      </c>
      <c r="F1171" s="147" t="s">
        <v>1666</v>
      </c>
      <c r="G1171" s="148" t="s">
        <v>350</v>
      </c>
      <c r="H1171" s="149">
        <v>2.16</v>
      </c>
      <c r="I1171" s="150"/>
      <c r="J1171" s="149">
        <f>ROUND(I1171*H1171,3)</f>
        <v>0</v>
      </c>
      <c r="K1171" s="151"/>
      <c r="L1171" s="32"/>
      <c r="M1171" s="152" t="s">
        <v>1</v>
      </c>
      <c r="N1171" s="153" t="s">
        <v>42</v>
      </c>
      <c r="P1171" s="154">
        <f>O1171*H1171</f>
        <v>0</v>
      </c>
      <c r="Q1171" s="154">
        <v>0</v>
      </c>
      <c r="R1171" s="154">
        <f>Q1171*H1171</f>
        <v>0</v>
      </c>
      <c r="S1171" s="154">
        <v>6.5000000000000002E-2</v>
      </c>
      <c r="T1171" s="155">
        <f>S1171*H1171</f>
        <v>0.14040000000000002</v>
      </c>
      <c r="AR1171" s="156" t="s">
        <v>351</v>
      </c>
      <c r="AT1171" s="156" t="s">
        <v>347</v>
      </c>
      <c r="AU1171" s="156" t="s">
        <v>98</v>
      </c>
      <c r="AY1171" s="17" t="s">
        <v>345</v>
      </c>
      <c r="BE1171" s="157">
        <f>IF(N1171="základná",J1171,0)</f>
        <v>0</v>
      </c>
      <c r="BF1171" s="157">
        <f>IF(N1171="znížená",J1171,0)</f>
        <v>0</v>
      </c>
      <c r="BG1171" s="157">
        <f>IF(N1171="zákl. prenesená",J1171,0)</f>
        <v>0</v>
      </c>
      <c r="BH1171" s="157">
        <f>IF(N1171="zníž. prenesená",J1171,0)</f>
        <v>0</v>
      </c>
      <c r="BI1171" s="157">
        <f>IF(N1171="nulová",J1171,0)</f>
        <v>0</v>
      </c>
      <c r="BJ1171" s="17" t="s">
        <v>98</v>
      </c>
      <c r="BK1171" s="158">
        <f>ROUND(I1171*H1171,3)</f>
        <v>0</v>
      </c>
      <c r="BL1171" s="17" t="s">
        <v>351</v>
      </c>
      <c r="BM1171" s="156" t="s">
        <v>1667</v>
      </c>
    </row>
    <row r="1172" spans="2:65" s="12" customFormat="1">
      <c r="B1172" s="159"/>
      <c r="D1172" s="160" t="s">
        <v>353</v>
      </c>
      <c r="E1172" s="161" t="s">
        <v>1</v>
      </c>
      <c r="F1172" s="162" t="s">
        <v>1668</v>
      </c>
      <c r="H1172" s="161" t="s">
        <v>1</v>
      </c>
      <c r="I1172" s="163"/>
      <c r="L1172" s="159"/>
      <c r="M1172" s="164"/>
      <c r="T1172" s="165"/>
      <c r="AT1172" s="161" t="s">
        <v>353</v>
      </c>
      <c r="AU1172" s="161" t="s">
        <v>98</v>
      </c>
      <c r="AV1172" s="12" t="s">
        <v>84</v>
      </c>
      <c r="AW1172" s="12" t="s">
        <v>30</v>
      </c>
      <c r="AX1172" s="12" t="s">
        <v>76</v>
      </c>
      <c r="AY1172" s="161" t="s">
        <v>345</v>
      </c>
    </row>
    <row r="1173" spans="2:65" s="12" customFormat="1">
      <c r="B1173" s="159"/>
      <c r="D1173" s="160" t="s">
        <v>353</v>
      </c>
      <c r="E1173" s="161" t="s">
        <v>1</v>
      </c>
      <c r="F1173" s="162" t="s">
        <v>1669</v>
      </c>
      <c r="H1173" s="161" t="s">
        <v>1</v>
      </c>
      <c r="I1173" s="163"/>
      <c r="L1173" s="159"/>
      <c r="M1173" s="164"/>
      <c r="T1173" s="165"/>
      <c r="AT1173" s="161" t="s">
        <v>353</v>
      </c>
      <c r="AU1173" s="161" t="s">
        <v>98</v>
      </c>
      <c r="AV1173" s="12" t="s">
        <v>84</v>
      </c>
      <c r="AW1173" s="12" t="s">
        <v>30</v>
      </c>
      <c r="AX1173" s="12" t="s">
        <v>76</v>
      </c>
      <c r="AY1173" s="161" t="s">
        <v>345</v>
      </c>
    </row>
    <row r="1174" spans="2:65" s="13" customFormat="1">
      <c r="B1174" s="166"/>
      <c r="D1174" s="160" t="s">
        <v>353</v>
      </c>
      <c r="E1174" s="167" t="s">
        <v>1</v>
      </c>
      <c r="F1174" s="168" t="s">
        <v>1670</v>
      </c>
      <c r="H1174" s="169">
        <v>2.16</v>
      </c>
      <c r="I1174" s="170"/>
      <c r="L1174" s="166"/>
      <c r="M1174" s="171"/>
      <c r="T1174" s="172"/>
      <c r="AT1174" s="167" t="s">
        <v>353</v>
      </c>
      <c r="AU1174" s="167" t="s">
        <v>98</v>
      </c>
      <c r="AV1174" s="13" t="s">
        <v>98</v>
      </c>
      <c r="AW1174" s="13" t="s">
        <v>30</v>
      </c>
      <c r="AX1174" s="13" t="s">
        <v>84</v>
      </c>
      <c r="AY1174" s="167" t="s">
        <v>345</v>
      </c>
    </row>
    <row r="1175" spans="2:65" s="1" customFormat="1" ht="24.2" customHeight="1">
      <c r="B1175" s="32"/>
      <c r="C1175" s="145" t="s">
        <v>1671</v>
      </c>
      <c r="D1175" s="145" t="s">
        <v>347</v>
      </c>
      <c r="E1175" s="146" t="s">
        <v>1672</v>
      </c>
      <c r="F1175" s="147" t="s">
        <v>1673</v>
      </c>
      <c r="G1175" s="148" t="s">
        <v>623</v>
      </c>
      <c r="H1175" s="149">
        <v>39</v>
      </c>
      <c r="I1175" s="150"/>
      <c r="J1175" s="149">
        <f>ROUND(I1175*H1175,3)</f>
        <v>0</v>
      </c>
      <c r="K1175" s="151"/>
      <c r="L1175" s="32"/>
      <c r="M1175" s="152" t="s">
        <v>1</v>
      </c>
      <c r="N1175" s="153" t="s">
        <v>42</v>
      </c>
      <c r="P1175" s="154">
        <f>O1175*H1175</f>
        <v>0</v>
      </c>
      <c r="Q1175" s="154">
        <v>0</v>
      </c>
      <c r="R1175" s="154">
        <f>Q1175*H1175</f>
        <v>0</v>
      </c>
      <c r="S1175" s="154">
        <v>2.4E-2</v>
      </c>
      <c r="T1175" s="155">
        <f>S1175*H1175</f>
        <v>0.93600000000000005</v>
      </c>
      <c r="AR1175" s="156" t="s">
        <v>351</v>
      </c>
      <c r="AT1175" s="156" t="s">
        <v>347</v>
      </c>
      <c r="AU1175" s="156" t="s">
        <v>98</v>
      </c>
      <c r="AY1175" s="17" t="s">
        <v>345</v>
      </c>
      <c r="BE1175" s="157">
        <f>IF(N1175="základná",J1175,0)</f>
        <v>0</v>
      </c>
      <c r="BF1175" s="157">
        <f>IF(N1175="znížená",J1175,0)</f>
        <v>0</v>
      </c>
      <c r="BG1175" s="157">
        <f>IF(N1175="zákl. prenesená",J1175,0)</f>
        <v>0</v>
      </c>
      <c r="BH1175" s="157">
        <f>IF(N1175="zníž. prenesená",J1175,0)</f>
        <v>0</v>
      </c>
      <c r="BI1175" s="157">
        <f>IF(N1175="nulová",J1175,0)</f>
        <v>0</v>
      </c>
      <c r="BJ1175" s="17" t="s">
        <v>98</v>
      </c>
      <c r="BK1175" s="158">
        <f>ROUND(I1175*H1175,3)</f>
        <v>0</v>
      </c>
      <c r="BL1175" s="17" t="s">
        <v>351</v>
      </c>
      <c r="BM1175" s="156" t="s">
        <v>1674</v>
      </c>
    </row>
    <row r="1176" spans="2:65" s="12" customFormat="1">
      <c r="B1176" s="159"/>
      <c r="D1176" s="160" t="s">
        <v>353</v>
      </c>
      <c r="E1176" s="161" t="s">
        <v>1</v>
      </c>
      <c r="F1176" s="162" t="s">
        <v>1675</v>
      </c>
      <c r="H1176" s="161" t="s">
        <v>1</v>
      </c>
      <c r="I1176" s="163"/>
      <c r="L1176" s="159"/>
      <c r="M1176" s="164"/>
      <c r="T1176" s="165"/>
      <c r="AT1176" s="161" t="s">
        <v>353</v>
      </c>
      <c r="AU1176" s="161" t="s">
        <v>98</v>
      </c>
      <c r="AV1176" s="12" t="s">
        <v>84</v>
      </c>
      <c r="AW1176" s="12" t="s">
        <v>30</v>
      </c>
      <c r="AX1176" s="12" t="s">
        <v>76</v>
      </c>
      <c r="AY1176" s="161" t="s">
        <v>345</v>
      </c>
    </row>
    <row r="1177" spans="2:65" s="13" customFormat="1">
      <c r="B1177" s="166"/>
      <c r="D1177" s="160" t="s">
        <v>353</v>
      </c>
      <c r="E1177" s="167" t="s">
        <v>1</v>
      </c>
      <c r="F1177" s="168" t="s">
        <v>1676</v>
      </c>
      <c r="H1177" s="169">
        <v>0</v>
      </c>
      <c r="I1177" s="170"/>
      <c r="L1177" s="166"/>
      <c r="M1177" s="171"/>
      <c r="T1177" s="172"/>
      <c r="AT1177" s="167" t="s">
        <v>353</v>
      </c>
      <c r="AU1177" s="167" t="s">
        <v>98</v>
      </c>
      <c r="AV1177" s="13" t="s">
        <v>98</v>
      </c>
      <c r="AW1177" s="13" t="s">
        <v>30</v>
      </c>
      <c r="AX1177" s="13" t="s">
        <v>76</v>
      </c>
      <c r="AY1177" s="167" t="s">
        <v>345</v>
      </c>
    </row>
    <row r="1178" spans="2:65" s="13" customFormat="1">
      <c r="B1178" s="166"/>
      <c r="D1178" s="160" t="s">
        <v>353</v>
      </c>
      <c r="E1178" s="167" t="s">
        <v>1</v>
      </c>
      <c r="F1178" s="168" t="s">
        <v>1677</v>
      </c>
      <c r="H1178" s="169">
        <v>15</v>
      </c>
      <c r="I1178" s="170"/>
      <c r="L1178" s="166"/>
      <c r="M1178" s="171"/>
      <c r="T1178" s="172"/>
      <c r="AT1178" s="167" t="s">
        <v>353</v>
      </c>
      <c r="AU1178" s="167" t="s">
        <v>98</v>
      </c>
      <c r="AV1178" s="13" t="s">
        <v>98</v>
      </c>
      <c r="AW1178" s="13" t="s">
        <v>30</v>
      </c>
      <c r="AX1178" s="13" t="s">
        <v>76</v>
      </c>
      <c r="AY1178" s="167" t="s">
        <v>345</v>
      </c>
    </row>
    <row r="1179" spans="2:65" s="13" customFormat="1">
      <c r="B1179" s="166"/>
      <c r="D1179" s="160" t="s">
        <v>353</v>
      </c>
      <c r="E1179" s="167" t="s">
        <v>1</v>
      </c>
      <c r="F1179" s="168" t="s">
        <v>1678</v>
      </c>
      <c r="H1179" s="169">
        <v>12</v>
      </c>
      <c r="I1179" s="170"/>
      <c r="L1179" s="166"/>
      <c r="M1179" s="171"/>
      <c r="T1179" s="172"/>
      <c r="AT1179" s="167" t="s">
        <v>353</v>
      </c>
      <c r="AU1179" s="167" t="s">
        <v>98</v>
      </c>
      <c r="AV1179" s="13" t="s">
        <v>98</v>
      </c>
      <c r="AW1179" s="13" t="s">
        <v>30</v>
      </c>
      <c r="AX1179" s="13" t="s">
        <v>76</v>
      </c>
      <c r="AY1179" s="167" t="s">
        <v>345</v>
      </c>
    </row>
    <row r="1180" spans="2:65" s="13" customFormat="1">
      <c r="B1180" s="166"/>
      <c r="D1180" s="160" t="s">
        <v>353</v>
      </c>
      <c r="E1180" s="167" t="s">
        <v>1</v>
      </c>
      <c r="F1180" s="168" t="s">
        <v>1679</v>
      </c>
      <c r="H1180" s="169">
        <v>12</v>
      </c>
      <c r="I1180" s="170"/>
      <c r="L1180" s="166"/>
      <c r="M1180" s="171"/>
      <c r="T1180" s="172"/>
      <c r="AT1180" s="167" t="s">
        <v>353</v>
      </c>
      <c r="AU1180" s="167" t="s">
        <v>98</v>
      </c>
      <c r="AV1180" s="13" t="s">
        <v>98</v>
      </c>
      <c r="AW1180" s="13" t="s">
        <v>30</v>
      </c>
      <c r="AX1180" s="13" t="s">
        <v>76</v>
      </c>
      <c r="AY1180" s="167" t="s">
        <v>345</v>
      </c>
    </row>
    <row r="1181" spans="2:65" s="15" customFormat="1">
      <c r="B1181" s="180"/>
      <c r="D1181" s="160" t="s">
        <v>353</v>
      </c>
      <c r="E1181" s="181" t="s">
        <v>1</v>
      </c>
      <c r="F1181" s="182" t="s">
        <v>365</v>
      </c>
      <c r="H1181" s="183">
        <v>39</v>
      </c>
      <c r="I1181" s="184"/>
      <c r="L1181" s="180"/>
      <c r="M1181" s="185"/>
      <c r="T1181" s="186"/>
      <c r="AT1181" s="181" t="s">
        <v>353</v>
      </c>
      <c r="AU1181" s="181" t="s">
        <v>98</v>
      </c>
      <c r="AV1181" s="15" t="s">
        <v>351</v>
      </c>
      <c r="AW1181" s="15" t="s">
        <v>30</v>
      </c>
      <c r="AX1181" s="15" t="s">
        <v>84</v>
      </c>
      <c r="AY1181" s="181" t="s">
        <v>345</v>
      </c>
    </row>
    <row r="1182" spans="2:65" s="1" customFormat="1" ht="24.2" customHeight="1">
      <c r="B1182" s="32"/>
      <c r="C1182" s="145" t="s">
        <v>1680</v>
      </c>
      <c r="D1182" s="145" t="s">
        <v>347</v>
      </c>
      <c r="E1182" s="146" t="s">
        <v>1681</v>
      </c>
      <c r="F1182" s="147" t="s">
        <v>1682</v>
      </c>
      <c r="G1182" s="148" t="s">
        <v>623</v>
      </c>
      <c r="H1182" s="149">
        <v>6</v>
      </c>
      <c r="I1182" s="150"/>
      <c r="J1182" s="149">
        <f>ROUND(I1182*H1182,3)</f>
        <v>0</v>
      </c>
      <c r="K1182" s="151"/>
      <c r="L1182" s="32"/>
      <c r="M1182" s="152" t="s">
        <v>1</v>
      </c>
      <c r="N1182" s="153" t="s">
        <v>42</v>
      </c>
      <c r="P1182" s="154">
        <f>O1182*H1182</f>
        <v>0</v>
      </c>
      <c r="Q1182" s="154">
        <v>0</v>
      </c>
      <c r="R1182" s="154">
        <f>Q1182*H1182</f>
        <v>0</v>
      </c>
      <c r="S1182" s="154">
        <v>2.7E-2</v>
      </c>
      <c r="T1182" s="155">
        <f>S1182*H1182</f>
        <v>0.16200000000000001</v>
      </c>
      <c r="AR1182" s="156" t="s">
        <v>351</v>
      </c>
      <c r="AT1182" s="156" t="s">
        <v>347</v>
      </c>
      <c r="AU1182" s="156" t="s">
        <v>98</v>
      </c>
      <c r="AY1182" s="17" t="s">
        <v>345</v>
      </c>
      <c r="BE1182" s="157">
        <f>IF(N1182="základná",J1182,0)</f>
        <v>0</v>
      </c>
      <c r="BF1182" s="157">
        <f>IF(N1182="znížená",J1182,0)</f>
        <v>0</v>
      </c>
      <c r="BG1182" s="157">
        <f>IF(N1182="zákl. prenesená",J1182,0)</f>
        <v>0</v>
      </c>
      <c r="BH1182" s="157">
        <f>IF(N1182="zníž. prenesená",J1182,0)</f>
        <v>0</v>
      </c>
      <c r="BI1182" s="157">
        <f>IF(N1182="nulová",J1182,0)</f>
        <v>0</v>
      </c>
      <c r="BJ1182" s="17" t="s">
        <v>98</v>
      </c>
      <c r="BK1182" s="158">
        <f>ROUND(I1182*H1182,3)</f>
        <v>0</v>
      </c>
      <c r="BL1182" s="17" t="s">
        <v>351</v>
      </c>
      <c r="BM1182" s="156" t="s">
        <v>1683</v>
      </c>
    </row>
    <row r="1183" spans="2:65" s="12" customFormat="1">
      <c r="B1183" s="159"/>
      <c r="D1183" s="160" t="s">
        <v>353</v>
      </c>
      <c r="E1183" s="161" t="s">
        <v>1</v>
      </c>
      <c r="F1183" s="162" t="s">
        <v>1675</v>
      </c>
      <c r="H1183" s="161" t="s">
        <v>1</v>
      </c>
      <c r="I1183" s="163"/>
      <c r="L1183" s="159"/>
      <c r="M1183" s="164"/>
      <c r="T1183" s="165"/>
      <c r="AT1183" s="161" t="s">
        <v>353</v>
      </c>
      <c r="AU1183" s="161" t="s">
        <v>98</v>
      </c>
      <c r="AV1183" s="12" t="s">
        <v>84</v>
      </c>
      <c r="AW1183" s="12" t="s">
        <v>30</v>
      </c>
      <c r="AX1183" s="12" t="s">
        <v>76</v>
      </c>
      <c r="AY1183" s="161" t="s">
        <v>345</v>
      </c>
    </row>
    <row r="1184" spans="2:65" s="13" customFormat="1">
      <c r="B1184" s="166"/>
      <c r="D1184" s="160" t="s">
        <v>353</v>
      </c>
      <c r="E1184" s="167" t="s">
        <v>1</v>
      </c>
      <c r="F1184" s="168" t="s">
        <v>1676</v>
      </c>
      <c r="H1184" s="169">
        <v>0</v>
      </c>
      <c r="I1184" s="170"/>
      <c r="L1184" s="166"/>
      <c r="M1184" s="171"/>
      <c r="T1184" s="172"/>
      <c r="AT1184" s="167" t="s">
        <v>353</v>
      </c>
      <c r="AU1184" s="167" t="s">
        <v>98</v>
      </c>
      <c r="AV1184" s="13" t="s">
        <v>98</v>
      </c>
      <c r="AW1184" s="13" t="s">
        <v>30</v>
      </c>
      <c r="AX1184" s="13" t="s">
        <v>76</v>
      </c>
      <c r="AY1184" s="167" t="s">
        <v>345</v>
      </c>
    </row>
    <row r="1185" spans="2:65" s="13" customFormat="1">
      <c r="B1185" s="166"/>
      <c r="D1185" s="160" t="s">
        <v>353</v>
      </c>
      <c r="E1185" s="167" t="s">
        <v>1</v>
      </c>
      <c r="F1185" s="168" t="s">
        <v>1684</v>
      </c>
      <c r="H1185" s="169">
        <v>2</v>
      </c>
      <c r="I1185" s="170"/>
      <c r="L1185" s="166"/>
      <c r="M1185" s="171"/>
      <c r="T1185" s="172"/>
      <c r="AT1185" s="167" t="s">
        <v>353</v>
      </c>
      <c r="AU1185" s="167" t="s">
        <v>98</v>
      </c>
      <c r="AV1185" s="13" t="s">
        <v>98</v>
      </c>
      <c r="AW1185" s="13" t="s">
        <v>30</v>
      </c>
      <c r="AX1185" s="13" t="s">
        <v>76</v>
      </c>
      <c r="AY1185" s="167" t="s">
        <v>345</v>
      </c>
    </row>
    <row r="1186" spans="2:65" s="13" customFormat="1">
      <c r="B1186" s="166"/>
      <c r="D1186" s="160" t="s">
        <v>353</v>
      </c>
      <c r="E1186" s="167" t="s">
        <v>1</v>
      </c>
      <c r="F1186" s="168" t="s">
        <v>1685</v>
      </c>
      <c r="H1186" s="169">
        <v>2</v>
      </c>
      <c r="I1186" s="170"/>
      <c r="L1186" s="166"/>
      <c r="M1186" s="171"/>
      <c r="T1186" s="172"/>
      <c r="AT1186" s="167" t="s">
        <v>353</v>
      </c>
      <c r="AU1186" s="167" t="s">
        <v>98</v>
      </c>
      <c r="AV1186" s="13" t="s">
        <v>98</v>
      </c>
      <c r="AW1186" s="13" t="s">
        <v>30</v>
      </c>
      <c r="AX1186" s="13" t="s">
        <v>76</v>
      </c>
      <c r="AY1186" s="167" t="s">
        <v>345</v>
      </c>
    </row>
    <row r="1187" spans="2:65" s="13" customFormat="1">
      <c r="B1187" s="166"/>
      <c r="D1187" s="160" t="s">
        <v>353</v>
      </c>
      <c r="E1187" s="167" t="s">
        <v>1</v>
      </c>
      <c r="F1187" s="168" t="s">
        <v>1686</v>
      </c>
      <c r="H1187" s="169">
        <v>2</v>
      </c>
      <c r="I1187" s="170"/>
      <c r="L1187" s="166"/>
      <c r="M1187" s="171"/>
      <c r="T1187" s="172"/>
      <c r="AT1187" s="167" t="s">
        <v>353</v>
      </c>
      <c r="AU1187" s="167" t="s">
        <v>98</v>
      </c>
      <c r="AV1187" s="13" t="s">
        <v>98</v>
      </c>
      <c r="AW1187" s="13" t="s">
        <v>30</v>
      </c>
      <c r="AX1187" s="13" t="s">
        <v>76</v>
      </c>
      <c r="AY1187" s="167" t="s">
        <v>345</v>
      </c>
    </row>
    <row r="1188" spans="2:65" s="15" customFormat="1">
      <c r="B1188" s="180"/>
      <c r="D1188" s="160" t="s">
        <v>353</v>
      </c>
      <c r="E1188" s="181" t="s">
        <v>1</v>
      </c>
      <c r="F1188" s="182" t="s">
        <v>365</v>
      </c>
      <c r="H1188" s="183">
        <v>6</v>
      </c>
      <c r="I1188" s="184"/>
      <c r="L1188" s="180"/>
      <c r="M1188" s="185"/>
      <c r="T1188" s="186"/>
      <c r="AT1188" s="181" t="s">
        <v>353</v>
      </c>
      <c r="AU1188" s="181" t="s">
        <v>98</v>
      </c>
      <c r="AV1188" s="15" t="s">
        <v>351</v>
      </c>
      <c r="AW1188" s="15" t="s">
        <v>30</v>
      </c>
      <c r="AX1188" s="15" t="s">
        <v>84</v>
      </c>
      <c r="AY1188" s="181" t="s">
        <v>345</v>
      </c>
    </row>
    <row r="1189" spans="2:65" s="1" customFormat="1" ht="24.2" customHeight="1">
      <c r="B1189" s="32"/>
      <c r="C1189" s="145" t="s">
        <v>1687</v>
      </c>
      <c r="D1189" s="145" t="s">
        <v>347</v>
      </c>
      <c r="E1189" s="146" t="s">
        <v>1688</v>
      </c>
      <c r="F1189" s="147" t="s">
        <v>1689</v>
      </c>
      <c r="G1189" s="148" t="s">
        <v>350</v>
      </c>
      <c r="H1189" s="149">
        <v>1.08</v>
      </c>
      <c r="I1189" s="150"/>
      <c r="J1189" s="149">
        <f>ROUND(I1189*H1189,3)</f>
        <v>0</v>
      </c>
      <c r="K1189" s="151"/>
      <c r="L1189" s="32"/>
      <c r="M1189" s="152" t="s">
        <v>1</v>
      </c>
      <c r="N1189" s="153" t="s">
        <v>42</v>
      </c>
      <c r="P1189" s="154">
        <f>O1189*H1189</f>
        <v>0</v>
      </c>
      <c r="Q1189" s="154">
        <v>0</v>
      </c>
      <c r="R1189" s="154">
        <f>Q1189*H1189</f>
        <v>0</v>
      </c>
      <c r="S1189" s="154">
        <v>8.8999999999999996E-2</v>
      </c>
      <c r="T1189" s="155">
        <f>S1189*H1189</f>
        <v>9.6119999999999997E-2</v>
      </c>
      <c r="AR1189" s="156" t="s">
        <v>351</v>
      </c>
      <c r="AT1189" s="156" t="s">
        <v>347</v>
      </c>
      <c r="AU1189" s="156" t="s">
        <v>98</v>
      </c>
      <c r="AY1189" s="17" t="s">
        <v>345</v>
      </c>
      <c r="BE1189" s="157">
        <f>IF(N1189="základná",J1189,0)</f>
        <v>0</v>
      </c>
      <c r="BF1189" s="157">
        <f>IF(N1189="znížená",J1189,0)</f>
        <v>0</v>
      </c>
      <c r="BG1189" s="157">
        <f>IF(N1189="zákl. prenesená",J1189,0)</f>
        <v>0</v>
      </c>
      <c r="BH1189" s="157">
        <f>IF(N1189="zníž. prenesená",J1189,0)</f>
        <v>0</v>
      </c>
      <c r="BI1189" s="157">
        <f>IF(N1189="nulová",J1189,0)</f>
        <v>0</v>
      </c>
      <c r="BJ1189" s="17" t="s">
        <v>98</v>
      </c>
      <c r="BK1189" s="158">
        <f>ROUND(I1189*H1189,3)</f>
        <v>0</v>
      </c>
      <c r="BL1189" s="17" t="s">
        <v>351</v>
      </c>
      <c r="BM1189" s="156" t="s">
        <v>1690</v>
      </c>
    </row>
    <row r="1190" spans="2:65" s="12" customFormat="1">
      <c r="B1190" s="159"/>
      <c r="D1190" s="160" t="s">
        <v>353</v>
      </c>
      <c r="E1190" s="161" t="s">
        <v>1</v>
      </c>
      <c r="F1190" s="162" t="s">
        <v>1691</v>
      </c>
      <c r="H1190" s="161" t="s">
        <v>1</v>
      </c>
      <c r="I1190" s="163"/>
      <c r="L1190" s="159"/>
      <c r="M1190" s="164"/>
      <c r="T1190" s="165"/>
      <c r="AT1190" s="161" t="s">
        <v>353</v>
      </c>
      <c r="AU1190" s="161" t="s">
        <v>98</v>
      </c>
      <c r="AV1190" s="12" t="s">
        <v>84</v>
      </c>
      <c r="AW1190" s="12" t="s">
        <v>30</v>
      </c>
      <c r="AX1190" s="12" t="s">
        <v>76</v>
      </c>
      <c r="AY1190" s="161" t="s">
        <v>345</v>
      </c>
    </row>
    <row r="1191" spans="2:65" s="13" customFormat="1">
      <c r="B1191" s="166"/>
      <c r="D1191" s="160" t="s">
        <v>353</v>
      </c>
      <c r="E1191" s="167" t="s">
        <v>1</v>
      </c>
      <c r="F1191" s="168" t="s">
        <v>1692</v>
      </c>
      <c r="H1191" s="169">
        <v>1.08</v>
      </c>
      <c r="I1191" s="170"/>
      <c r="L1191" s="166"/>
      <c r="M1191" s="171"/>
      <c r="T1191" s="172"/>
      <c r="AT1191" s="167" t="s">
        <v>353</v>
      </c>
      <c r="AU1191" s="167" t="s">
        <v>98</v>
      </c>
      <c r="AV1191" s="13" t="s">
        <v>98</v>
      </c>
      <c r="AW1191" s="13" t="s">
        <v>30</v>
      </c>
      <c r="AX1191" s="13" t="s">
        <v>84</v>
      </c>
      <c r="AY1191" s="167" t="s">
        <v>345</v>
      </c>
    </row>
    <row r="1192" spans="2:65" s="1" customFormat="1" ht="24.2" customHeight="1">
      <c r="B1192" s="32"/>
      <c r="C1192" s="145" t="s">
        <v>1693</v>
      </c>
      <c r="D1192" s="145" t="s">
        <v>347</v>
      </c>
      <c r="E1192" s="146" t="s">
        <v>1694</v>
      </c>
      <c r="F1192" s="147" t="s">
        <v>1695</v>
      </c>
      <c r="G1192" s="148" t="s">
        <v>350</v>
      </c>
      <c r="H1192" s="149">
        <v>56.735999999999997</v>
      </c>
      <c r="I1192" s="150"/>
      <c r="J1192" s="149">
        <f>ROUND(I1192*H1192,3)</f>
        <v>0</v>
      </c>
      <c r="K1192" s="151"/>
      <c r="L1192" s="32"/>
      <c r="M1192" s="152" t="s">
        <v>1</v>
      </c>
      <c r="N1192" s="153" t="s">
        <v>42</v>
      </c>
      <c r="P1192" s="154">
        <f>O1192*H1192</f>
        <v>0</v>
      </c>
      <c r="Q1192" s="154">
        <v>0</v>
      </c>
      <c r="R1192" s="154">
        <f>Q1192*H1192</f>
        <v>0</v>
      </c>
      <c r="S1192" s="154">
        <v>7.5999999999999998E-2</v>
      </c>
      <c r="T1192" s="155">
        <f>S1192*H1192</f>
        <v>4.3119359999999993</v>
      </c>
      <c r="AR1192" s="156" t="s">
        <v>351</v>
      </c>
      <c r="AT1192" s="156" t="s">
        <v>347</v>
      </c>
      <c r="AU1192" s="156" t="s">
        <v>98</v>
      </c>
      <c r="AY1192" s="17" t="s">
        <v>345</v>
      </c>
      <c r="BE1192" s="157">
        <f>IF(N1192="základná",J1192,0)</f>
        <v>0</v>
      </c>
      <c r="BF1192" s="157">
        <f>IF(N1192="znížená",J1192,0)</f>
        <v>0</v>
      </c>
      <c r="BG1192" s="157">
        <f>IF(N1192="zákl. prenesená",J1192,0)</f>
        <v>0</v>
      </c>
      <c r="BH1192" s="157">
        <f>IF(N1192="zníž. prenesená",J1192,0)</f>
        <v>0</v>
      </c>
      <c r="BI1192" s="157">
        <f>IF(N1192="nulová",J1192,0)</f>
        <v>0</v>
      </c>
      <c r="BJ1192" s="17" t="s">
        <v>98</v>
      </c>
      <c r="BK1192" s="158">
        <f>ROUND(I1192*H1192,3)</f>
        <v>0</v>
      </c>
      <c r="BL1192" s="17" t="s">
        <v>351</v>
      </c>
      <c r="BM1192" s="156" t="s">
        <v>1696</v>
      </c>
    </row>
    <row r="1193" spans="2:65" s="12" customFormat="1">
      <c r="B1193" s="159"/>
      <c r="D1193" s="160" t="s">
        <v>353</v>
      </c>
      <c r="E1193" s="161" t="s">
        <v>1</v>
      </c>
      <c r="F1193" s="162" t="s">
        <v>1675</v>
      </c>
      <c r="H1193" s="161" t="s">
        <v>1</v>
      </c>
      <c r="I1193" s="163"/>
      <c r="L1193" s="159"/>
      <c r="M1193" s="164"/>
      <c r="T1193" s="165"/>
      <c r="AT1193" s="161" t="s">
        <v>353</v>
      </c>
      <c r="AU1193" s="161" t="s">
        <v>98</v>
      </c>
      <c r="AV1193" s="12" t="s">
        <v>84</v>
      </c>
      <c r="AW1193" s="12" t="s">
        <v>30</v>
      </c>
      <c r="AX1193" s="12" t="s">
        <v>76</v>
      </c>
      <c r="AY1193" s="161" t="s">
        <v>345</v>
      </c>
    </row>
    <row r="1194" spans="2:65" s="12" customFormat="1">
      <c r="B1194" s="159"/>
      <c r="D1194" s="160" t="s">
        <v>353</v>
      </c>
      <c r="E1194" s="161" t="s">
        <v>1</v>
      </c>
      <c r="F1194" s="162" t="s">
        <v>1669</v>
      </c>
      <c r="H1194" s="161" t="s">
        <v>1</v>
      </c>
      <c r="I1194" s="163"/>
      <c r="L1194" s="159"/>
      <c r="M1194" s="164"/>
      <c r="T1194" s="165"/>
      <c r="AT1194" s="161" t="s">
        <v>353</v>
      </c>
      <c r="AU1194" s="161" t="s">
        <v>98</v>
      </c>
      <c r="AV1194" s="12" t="s">
        <v>84</v>
      </c>
      <c r="AW1194" s="12" t="s">
        <v>30</v>
      </c>
      <c r="AX1194" s="12" t="s">
        <v>76</v>
      </c>
      <c r="AY1194" s="161" t="s">
        <v>345</v>
      </c>
    </row>
    <row r="1195" spans="2:65" s="13" customFormat="1">
      <c r="B1195" s="166"/>
      <c r="D1195" s="160" t="s">
        <v>353</v>
      </c>
      <c r="E1195" s="167" t="s">
        <v>1</v>
      </c>
      <c r="F1195" s="168" t="s">
        <v>1697</v>
      </c>
      <c r="H1195" s="169">
        <v>4.7279999999999998</v>
      </c>
      <c r="I1195" s="170"/>
      <c r="L1195" s="166"/>
      <c r="M1195" s="171"/>
      <c r="T1195" s="172"/>
      <c r="AT1195" s="167" t="s">
        <v>353</v>
      </c>
      <c r="AU1195" s="167" t="s">
        <v>98</v>
      </c>
      <c r="AV1195" s="13" t="s">
        <v>98</v>
      </c>
      <c r="AW1195" s="13" t="s">
        <v>30</v>
      </c>
      <c r="AX1195" s="13" t="s">
        <v>76</v>
      </c>
      <c r="AY1195" s="167" t="s">
        <v>345</v>
      </c>
    </row>
    <row r="1196" spans="2:65" s="13" customFormat="1">
      <c r="B1196" s="166"/>
      <c r="D1196" s="160" t="s">
        <v>353</v>
      </c>
      <c r="E1196" s="167" t="s">
        <v>1</v>
      </c>
      <c r="F1196" s="168" t="s">
        <v>1698</v>
      </c>
      <c r="H1196" s="169">
        <v>17.335999999999999</v>
      </c>
      <c r="I1196" s="170"/>
      <c r="L1196" s="166"/>
      <c r="M1196" s="171"/>
      <c r="T1196" s="172"/>
      <c r="AT1196" s="167" t="s">
        <v>353</v>
      </c>
      <c r="AU1196" s="167" t="s">
        <v>98</v>
      </c>
      <c r="AV1196" s="13" t="s">
        <v>98</v>
      </c>
      <c r="AW1196" s="13" t="s">
        <v>30</v>
      </c>
      <c r="AX1196" s="13" t="s">
        <v>76</v>
      </c>
      <c r="AY1196" s="167" t="s">
        <v>345</v>
      </c>
    </row>
    <row r="1197" spans="2:65" s="12" customFormat="1">
      <c r="B1197" s="159"/>
      <c r="D1197" s="160" t="s">
        <v>353</v>
      </c>
      <c r="E1197" s="161" t="s">
        <v>1</v>
      </c>
      <c r="F1197" s="162" t="s">
        <v>1699</v>
      </c>
      <c r="H1197" s="161" t="s">
        <v>1</v>
      </c>
      <c r="I1197" s="163"/>
      <c r="L1197" s="159"/>
      <c r="M1197" s="164"/>
      <c r="T1197" s="165"/>
      <c r="AT1197" s="161" t="s">
        <v>353</v>
      </c>
      <c r="AU1197" s="161" t="s">
        <v>98</v>
      </c>
      <c r="AV1197" s="12" t="s">
        <v>84</v>
      </c>
      <c r="AW1197" s="12" t="s">
        <v>30</v>
      </c>
      <c r="AX1197" s="12" t="s">
        <v>76</v>
      </c>
      <c r="AY1197" s="161" t="s">
        <v>345</v>
      </c>
    </row>
    <row r="1198" spans="2:65" s="13" customFormat="1">
      <c r="B1198" s="166"/>
      <c r="D1198" s="160" t="s">
        <v>353</v>
      </c>
      <c r="E1198" s="167" t="s">
        <v>1</v>
      </c>
      <c r="F1198" s="168" t="s">
        <v>1697</v>
      </c>
      <c r="H1198" s="169">
        <v>4.7279999999999998</v>
      </c>
      <c r="I1198" s="170"/>
      <c r="L1198" s="166"/>
      <c r="M1198" s="171"/>
      <c r="T1198" s="172"/>
      <c r="AT1198" s="167" t="s">
        <v>353</v>
      </c>
      <c r="AU1198" s="167" t="s">
        <v>98</v>
      </c>
      <c r="AV1198" s="13" t="s">
        <v>98</v>
      </c>
      <c r="AW1198" s="13" t="s">
        <v>30</v>
      </c>
      <c r="AX1198" s="13" t="s">
        <v>76</v>
      </c>
      <c r="AY1198" s="167" t="s">
        <v>345</v>
      </c>
    </row>
    <row r="1199" spans="2:65" s="13" customFormat="1">
      <c r="B1199" s="166"/>
      <c r="D1199" s="160" t="s">
        <v>353</v>
      </c>
      <c r="E1199" s="167" t="s">
        <v>1</v>
      </c>
      <c r="F1199" s="168" t="s">
        <v>1700</v>
      </c>
      <c r="H1199" s="169">
        <v>12.608000000000001</v>
      </c>
      <c r="I1199" s="170"/>
      <c r="L1199" s="166"/>
      <c r="M1199" s="171"/>
      <c r="T1199" s="172"/>
      <c r="AT1199" s="167" t="s">
        <v>353</v>
      </c>
      <c r="AU1199" s="167" t="s">
        <v>98</v>
      </c>
      <c r="AV1199" s="13" t="s">
        <v>98</v>
      </c>
      <c r="AW1199" s="13" t="s">
        <v>30</v>
      </c>
      <c r="AX1199" s="13" t="s">
        <v>76</v>
      </c>
      <c r="AY1199" s="167" t="s">
        <v>345</v>
      </c>
    </row>
    <row r="1200" spans="2:65" s="12" customFormat="1">
      <c r="B1200" s="159"/>
      <c r="D1200" s="160" t="s">
        <v>353</v>
      </c>
      <c r="E1200" s="161" t="s">
        <v>1</v>
      </c>
      <c r="F1200" s="162" t="s">
        <v>1701</v>
      </c>
      <c r="H1200" s="161" t="s">
        <v>1</v>
      </c>
      <c r="I1200" s="163"/>
      <c r="L1200" s="159"/>
      <c r="M1200" s="164"/>
      <c r="T1200" s="165"/>
      <c r="AT1200" s="161" t="s">
        <v>353</v>
      </c>
      <c r="AU1200" s="161" t="s">
        <v>98</v>
      </c>
      <c r="AV1200" s="12" t="s">
        <v>84</v>
      </c>
      <c r="AW1200" s="12" t="s">
        <v>30</v>
      </c>
      <c r="AX1200" s="12" t="s">
        <v>76</v>
      </c>
      <c r="AY1200" s="161" t="s">
        <v>345</v>
      </c>
    </row>
    <row r="1201" spans="2:65" s="13" customFormat="1">
      <c r="B1201" s="166"/>
      <c r="D1201" s="160" t="s">
        <v>353</v>
      </c>
      <c r="E1201" s="167" t="s">
        <v>1</v>
      </c>
      <c r="F1201" s="168" t="s">
        <v>1697</v>
      </c>
      <c r="H1201" s="169">
        <v>4.7279999999999998</v>
      </c>
      <c r="I1201" s="170"/>
      <c r="L1201" s="166"/>
      <c r="M1201" s="171"/>
      <c r="T1201" s="172"/>
      <c r="AT1201" s="167" t="s">
        <v>353</v>
      </c>
      <c r="AU1201" s="167" t="s">
        <v>98</v>
      </c>
      <c r="AV1201" s="13" t="s">
        <v>98</v>
      </c>
      <c r="AW1201" s="13" t="s">
        <v>30</v>
      </c>
      <c r="AX1201" s="13" t="s">
        <v>76</v>
      </c>
      <c r="AY1201" s="167" t="s">
        <v>345</v>
      </c>
    </row>
    <row r="1202" spans="2:65" s="13" customFormat="1">
      <c r="B1202" s="166"/>
      <c r="D1202" s="160" t="s">
        <v>353</v>
      </c>
      <c r="E1202" s="167" t="s">
        <v>1</v>
      </c>
      <c r="F1202" s="168" t="s">
        <v>1700</v>
      </c>
      <c r="H1202" s="169">
        <v>12.608000000000001</v>
      </c>
      <c r="I1202" s="170"/>
      <c r="L1202" s="166"/>
      <c r="M1202" s="171"/>
      <c r="T1202" s="172"/>
      <c r="AT1202" s="167" t="s">
        <v>353</v>
      </c>
      <c r="AU1202" s="167" t="s">
        <v>98</v>
      </c>
      <c r="AV1202" s="13" t="s">
        <v>98</v>
      </c>
      <c r="AW1202" s="13" t="s">
        <v>30</v>
      </c>
      <c r="AX1202" s="13" t="s">
        <v>76</v>
      </c>
      <c r="AY1202" s="167" t="s">
        <v>345</v>
      </c>
    </row>
    <row r="1203" spans="2:65" s="15" customFormat="1">
      <c r="B1203" s="180"/>
      <c r="D1203" s="160" t="s">
        <v>353</v>
      </c>
      <c r="E1203" s="181" t="s">
        <v>1</v>
      </c>
      <c r="F1203" s="182" t="s">
        <v>365</v>
      </c>
      <c r="H1203" s="183">
        <v>56.735999999999997</v>
      </c>
      <c r="I1203" s="184"/>
      <c r="L1203" s="180"/>
      <c r="M1203" s="185"/>
      <c r="T1203" s="186"/>
      <c r="AT1203" s="181" t="s">
        <v>353</v>
      </c>
      <c r="AU1203" s="181" t="s">
        <v>98</v>
      </c>
      <c r="AV1203" s="15" t="s">
        <v>351</v>
      </c>
      <c r="AW1203" s="15" t="s">
        <v>30</v>
      </c>
      <c r="AX1203" s="15" t="s">
        <v>84</v>
      </c>
      <c r="AY1203" s="181" t="s">
        <v>345</v>
      </c>
    </row>
    <row r="1204" spans="2:65" s="1" customFormat="1" ht="24.2" customHeight="1">
      <c r="B1204" s="32"/>
      <c r="C1204" s="145" t="s">
        <v>1702</v>
      </c>
      <c r="D1204" s="145" t="s">
        <v>347</v>
      </c>
      <c r="E1204" s="146" t="s">
        <v>1703</v>
      </c>
      <c r="F1204" s="147" t="s">
        <v>1704</v>
      </c>
      <c r="G1204" s="148" t="s">
        <v>350</v>
      </c>
      <c r="H1204" s="149">
        <v>14.775</v>
      </c>
      <c r="I1204" s="150"/>
      <c r="J1204" s="149">
        <f>ROUND(I1204*H1204,3)</f>
        <v>0</v>
      </c>
      <c r="K1204" s="151"/>
      <c r="L1204" s="32"/>
      <c r="M1204" s="152" t="s">
        <v>1</v>
      </c>
      <c r="N1204" s="153" t="s">
        <v>42</v>
      </c>
      <c r="P1204" s="154">
        <f>O1204*H1204</f>
        <v>0</v>
      </c>
      <c r="Q1204" s="154">
        <v>0</v>
      </c>
      <c r="R1204" s="154">
        <f>Q1204*H1204</f>
        <v>0</v>
      </c>
      <c r="S1204" s="154">
        <v>6.3E-2</v>
      </c>
      <c r="T1204" s="155">
        <f>S1204*H1204</f>
        <v>0.93082500000000001</v>
      </c>
      <c r="AR1204" s="156" t="s">
        <v>351</v>
      </c>
      <c r="AT1204" s="156" t="s">
        <v>347</v>
      </c>
      <c r="AU1204" s="156" t="s">
        <v>98</v>
      </c>
      <c r="AY1204" s="17" t="s">
        <v>345</v>
      </c>
      <c r="BE1204" s="157">
        <f>IF(N1204="základná",J1204,0)</f>
        <v>0</v>
      </c>
      <c r="BF1204" s="157">
        <f>IF(N1204="znížená",J1204,0)</f>
        <v>0</v>
      </c>
      <c r="BG1204" s="157">
        <f>IF(N1204="zákl. prenesená",J1204,0)</f>
        <v>0</v>
      </c>
      <c r="BH1204" s="157">
        <f>IF(N1204="zníž. prenesená",J1204,0)</f>
        <v>0</v>
      </c>
      <c r="BI1204" s="157">
        <f>IF(N1204="nulová",J1204,0)</f>
        <v>0</v>
      </c>
      <c r="BJ1204" s="17" t="s">
        <v>98</v>
      </c>
      <c r="BK1204" s="158">
        <f>ROUND(I1204*H1204,3)</f>
        <v>0</v>
      </c>
      <c r="BL1204" s="17" t="s">
        <v>351</v>
      </c>
      <c r="BM1204" s="156" t="s">
        <v>1705</v>
      </c>
    </row>
    <row r="1205" spans="2:65" s="12" customFormat="1">
      <c r="B1205" s="159"/>
      <c r="D1205" s="160" t="s">
        <v>353</v>
      </c>
      <c r="E1205" s="161" t="s">
        <v>1</v>
      </c>
      <c r="F1205" s="162" t="s">
        <v>1675</v>
      </c>
      <c r="H1205" s="161" t="s">
        <v>1</v>
      </c>
      <c r="I1205" s="163"/>
      <c r="L1205" s="159"/>
      <c r="M1205" s="164"/>
      <c r="T1205" s="165"/>
      <c r="AT1205" s="161" t="s">
        <v>353</v>
      </c>
      <c r="AU1205" s="161" t="s">
        <v>98</v>
      </c>
      <c r="AV1205" s="12" t="s">
        <v>84</v>
      </c>
      <c r="AW1205" s="12" t="s">
        <v>30</v>
      </c>
      <c r="AX1205" s="12" t="s">
        <v>76</v>
      </c>
      <c r="AY1205" s="161" t="s">
        <v>345</v>
      </c>
    </row>
    <row r="1206" spans="2:65" s="12" customFormat="1">
      <c r="B1206" s="159"/>
      <c r="D1206" s="160" t="s">
        <v>353</v>
      </c>
      <c r="E1206" s="161" t="s">
        <v>1</v>
      </c>
      <c r="F1206" s="162" t="s">
        <v>1669</v>
      </c>
      <c r="H1206" s="161" t="s">
        <v>1</v>
      </c>
      <c r="I1206" s="163"/>
      <c r="L1206" s="159"/>
      <c r="M1206" s="164"/>
      <c r="T1206" s="165"/>
      <c r="AT1206" s="161" t="s">
        <v>353</v>
      </c>
      <c r="AU1206" s="161" t="s">
        <v>98</v>
      </c>
      <c r="AV1206" s="12" t="s">
        <v>84</v>
      </c>
      <c r="AW1206" s="12" t="s">
        <v>30</v>
      </c>
      <c r="AX1206" s="12" t="s">
        <v>76</v>
      </c>
      <c r="AY1206" s="161" t="s">
        <v>345</v>
      </c>
    </row>
    <row r="1207" spans="2:65" s="13" customFormat="1">
      <c r="B1207" s="166"/>
      <c r="D1207" s="160" t="s">
        <v>353</v>
      </c>
      <c r="E1207" s="167" t="s">
        <v>1</v>
      </c>
      <c r="F1207" s="168" t="s">
        <v>1706</v>
      </c>
      <c r="H1207" s="169">
        <v>4.9249999999999998</v>
      </c>
      <c r="I1207" s="170"/>
      <c r="L1207" s="166"/>
      <c r="M1207" s="171"/>
      <c r="T1207" s="172"/>
      <c r="AT1207" s="167" t="s">
        <v>353</v>
      </c>
      <c r="AU1207" s="167" t="s">
        <v>98</v>
      </c>
      <c r="AV1207" s="13" t="s">
        <v>98</v>
      </c>
      <c r="AW1207" s="13" t="s">
        <v>30</v>
      </c>
      <c r="AX1207" s="13" t="s">
        <v>76</v>
      </c>
      <c r="AY1207" s="167" t="s">
        <v>345</v>
      </c>
    </row>
    <row r="1208" spans="2:65" s="12" customFormat="1">
      <c r="B1208" s="159"/>
      <c r="D1208" s="160" t="s">
        <v>353</v>
      </c>
      <c r="E1208" s="161" t="s">
        <v>1</v>
      </c>
      <c r="F1208" s="162" t="s">
        <v>1699</v>
      </c>
      <c r="H1208" s="161" t="s">
        <v>1</v>
      </c>
      <c r="I1208" s="163"/>
      <c r="L1208" s="159"/>
      <c r="M1208" s="164"/>
      <c r="T1208" s="165"/>
      <c r="AT1208" s="161" t="s">
        <v>353</v>
      </c>
      <c r="AU1208" s="161" t="s">
        <v>98</v>
      </c>
      <c r="AV1208" s="12" t="s">
        <v>84</v>
      </c>
      <c r="AW1208" s="12" t="s">
        <v>30</v>
      </c>
      <c r="AX1208" s="12" t="s">
        <v>76</v>
      </c>
      <c r="AY1208" s="161" t="s">
        <v>345</v>
      </c>
    </row>
    <row r="1209" spans="2:65" s="13" customFormat="1">
      <c r="B1209" s="166"/>
      <c r="D1209" s="160" t="s">
        <v>353</v>
      </c>
      <c r="E1209" s="167" t="s">
        <v>1</v>
      </c>
      <c r="F1209" s="168" t="s">
        <v>1706</v>
      </c>
      <c r="H1209" s="169">
        <v>4.9249999999999998</v>
      </c>
      <c r="I1209" s="170"/>
      <c r="L1209" s="166"/>
      <c r="M1209" s="171"/>
      <c r="T1209" s="172"/>
      <c r="AT1209" s="167" t="s">
        <v>353</v>
      </c>
      <c r="AU1209" s="167" t="s">
        <v>98</v>
      </c>
      <c r="AV1209" s="13" t="s">
        <v>98</v>
      </c>
      <c r="AW1209" s="13" t="s">
        <v>30</v>
      </c>
      <c r="AX1209" s="13" t="s">
        <v>76</v>
      </c>
      <c r="AY1209" s="167" t="s">
        <v>345</v>
      </c>
    </row>
    <row r="1210" spans="2:65" s="12" customFormat="1">
      <c r="B1210" s="159"/>
      <c r="D1210" s="160" t="s">
        <v>353</v>
      </c>
      <c r="E1210" s="161" t="s">
        <v>1</v>
      </c>
      <c r="F1210" s="162" t="s">
        <v>1701</v>
      </c>
      <c r="H1210" s="161" t="s">
        <v>1</v>
      </c>
      <c r="I1210" s="163"/>
      <c r="L1210" s="159"/>
      <c r="M1210" s="164"/>
      <c r="T1210" s="165"/>
      <c r="AT1210" s="161" t="s">
        <v>353</v>
      </c>
      <c r="AU1210" s="161" t="s">
        <v>98</v>
      </c>
      <c r="AV1210" s="12" t="s">
        <v>84</v>
      </c>
      <c r="AW1210" s="12" t="s">
        <v>30</v>
      </c>
      <c r="AX1210" s="12" t="s">
        <v>76</v>
      </c>
      <c r="AY1210" s="161" t="s">
        <v>345</v>
      </c>
    </row>
    <row r="1211" spans="2:65" s="13" customFormat="1">
      <c r="B1211" s="166"/>
      <c r="D1211" s="160" t="s">
        <v>353</v>
      </c>
      <c r="E1211" s="167" t="s">
        <v>1</v>
      </c>
      <c r="F1211" s="168" t="s">
        <v>1706</v>
      </c>
      <c r="H1211" s="169">
        <v>4.9249999999999998</v>
      </c>
      <c r="I1211" s="170"/>
      <c r="L1211" s="166"/>
      <c r="M1211" s="171"/>
      <c r="T1211" s="172"/>
      <c r="AT1211" s="167" t="s">
        <v>353</v>
      </c>
      <c r="AU1211" s="167" t="s">
        <v>98</v>
      </c>
      <c r="AV1211" s="13" t="s">
        <v>98</v>
      </c>
      <c r="AW1211" s="13" t="s">
        <v>30</v>
      </c>
      <c r="AX1211" s="13" t="s">
        <v>76</v>
      </c>
      <c r="AY1211" s="167" t="s">
        <v>345</v>
      </c>
    </row>
    <row r="1212" spans="2:65" s="15" customFormat="1">
      <c r="B1212" s="180"/>
      <c r="D1212" s="160" t="s">
        <v>353</v>
      </c>
      <c r="E1212" s="181" t="s">
        <v>1</v>
      </c>
      <c r="F1212" s="182" t="s">
        <v>365</v>
      </c>
      <c r="H1212" s="183">
        <v>14.774999999999999</v>
      </c>
      <c r="I1212" s="184"/>
      <c r="L1212" s="180"/>
      <c r="M1212" s="185"/>
      <c r="T1212" s="186"/>
      <c r="AT1212" s="181" t="s">
        <v>353</v>
      </c>
      <c r="AU1212" s="181" t="s">
        <v>98</v>
      </c>
      <c r="AV1212" s="15" t="s">
        <v>351</v>
      </c>
      <c r="AW1212" s="15" t="s">
        <v>30</v>
      </c>
      <c r="AX1212" s="15" t="s">
        <v>84</v>
      </c>
      <c r="AY1212" s="181" t="s">
        <v>345</v>
      </c>
    </row>
    <row r="1213" spans="2:65" s="1" customFormat="1" ht="16.5" customHeight="1">
      <c r="B1213" s="32"/>
      <c r="C1213" s="145" t="s">
        <v>1707</v>
      </c>
      <c r="D1213" s="145" t="s">
        <v>347</v>
      </c>
      <c r="E1213" s="146" t="s">
        <v>1708</v>
      </c>
      <c r="F1213" s="147" t="s">
        <v>1709</v>
      </c>
      <c r="G1213" s="148" t="s">
        <v>350</v>
      </c>
      <c r="H1213" s="149">
        <v>16.495999999999999</v>
      </c>
      <c r="I1213" s="150"/>
      <c r="J1213" s="149">
        <f>ROUND(I1213*H1213,3)</f>
        <v>0</v>
      </c>
      <c r="K1213" s="151"/>
      <c r="L1213" s="32"/>
      <c r="M1213" s="152" t="s">
        <v>1</v>
      </c>
      <c r="N1213" s="153" t="s">
        <v>42</v>
      </c>
      <c r="P1213" s="154">
        <f>O1213*H1213</f>
        <v>0</v>
      </c>
      <c r="Q1213" s="154">
        <v>0</v>
      </c>
      <c r="R1213" s="154">
        <f>Q1213*H1213</f>
        <v>0</v>
      </c>
      <c r="S1213" s="154">
        <v>6.0000000000000001E-3</v>
      </c>
      <c r="T1213" s="155">
        <f>S1213*H1213</f>
        <v>9.8975999999999995E-2</v>
      </c>
      <c r="AR1213" s="156" t="s">
        <v>351</v>
      </c>
      <c r="AT1213" s="156" t="s">
        <v>347</v>
      </c>
      <c r="AU1213" s="156" t="s">
        <v>98</v>
      </c>
      <c r="AY1213" s="17" t="s">
        <v>345</v>
      </c>
      <c r="BE1213" s="157">
        <f>IF(N1213="základná",J1213,0)</f>
        <v>0</v>
      </c>
      <c r="BF1213" s="157">
        <f>IF(N1213="znížená",J1213,0)</f>
        <v>0</v>
      </c>
      <c r="BG1213" s="157">
        <f>IF(N1213="zákl. prenesená",J1213,0)</f>
        <v>0</v>
      </c>
      <c r="BH1213" s="157">
        <f>IF(N1213="zníž. prenesená",J1213,0)</f>
        <v>0</v>
      </c>
      <c r="BI1213" s="157">
        <f>IF(N1213="nulová",J1213,0)</f>
        <v>0</v>
      </c>
      <c r="BJ1213" s="17" t="s">
        <v>98</v>
      </c>
      <c r="BK1213" s="158">
        <f>ROUND(I1213*H1213,3)</f>
        <v>0</v>
      </c>
      <c r="BL1213" s="17" t="s">
        <v>351</v>
      </c>
      <c r="BM1213" s="156" t="s">
        <v>1710</v>
      </c>
    </row>
    <row r="1214" spans="2:65" s="12" customFormat="1">
      <c r="B1214" s="159"/>
      <c r="D1214" s="160" t="s">
        <v>353</v>
      </c>
      <c r="E1214" s="161" t="s">
        <v>1</v>
      </c>
      <c r="F1214" s="162" t="s">
        <v>1711</v>
      </c>
      <c r="H1214" s="161" t="s">
        <v>1</v>
      </c>
      <c r="I1214" s="163"/>
      <c r="L1214" s="159"/>
      <c r="M1214" s="164"/>
      <c r="T1214" s="165"/>
      <c r="AT1214" s="161" t="s">
        <v>353</v>
      </c>
      <c r="AU1214" s="161" t="s">
        <v>98</v>
      </c>
      <c r="AV1214" s="12" t="s">
        <v>84</v>
      </c>
      <c r="AW1214" s="12" t="s">
        <v>30</v>
      </c>
      <c r="AX1214" s="12" t="s">
        <v>76</v>
      </c>
      <c r="AY1214" s="161" t="s">
        <v>345</v>
      </c>
    </row>
    <row r="1215" spans="2:65" s="13" customFormat="1">
      <c r="B1215" s="166"/>
      <c r="D1215" s="160" t="s">
        <v>353</v>
      </c>
      <c r="E1215" s="167" t="s">
        <v>1</v>
      </c>
      <c r="F1215" s="168" t="s">
        <v>1712</v>
      </c>
      <c r="H1215" s="169">
        <v>16.495999999999999</v>
      </c>
      <c r="I1215" s="170"/>
      <c r="L1215" s="166"/>
      <c r="M1215" s="171"/>
      <c r="T1215" s="172"/>
      <c r="AT1215" s="167" t="s">
        <v>353</v>
      </c>
      <c r="AU1215" s="167" t="s">
        <v>98</v>
      </c>
      <c r="AV1215" s="13" t="s">
        <v>98</v>
      </c>
      <c r="AW1215" s="13" t="s">
        <v>30</v>
      </c>
      <c r="AX1215" s="13" t="s">
        <v>84</v>
      </c>
      <c r="AY1215" s="167" t="s">
        <v>345</v>
      </c>
    </row>
    <row r="1216" spans="2:65" s="1" customFormat="1" ht="24.2" customHeight="1">
      <c r="B1216" s="32"/>
      <c r="C1216" s="145" t="s">
        <v>1713</v>
      </c>
      <c r="D1216" s="145" t="s">
        <v>347</v>
      </c>
      <c r="E1216" s="146" t="s">
        <v>1714</v>
      </c>
      <c r="F1216" s="147" t="s">
        <v>1715</v>
      </c>
      <c r="G1216" s="148" t="s">
        <v>597</v>
      </c>
      <c r="H1216" s="149">
        <v>86.1</v>
      </c>
      <c r="I1216" s="150"/>
      <c r="J1216" s="149">
        <f>ROUND(I1216*H1216,3)</f>
        <v>0</v>
      </c>
      <c r="K1216" s="151"/>
      <c r="L1216" s="32"/>
      <c r="M1216" s="152" t="s">
        <v>1</v>
      </c>
      <c r="N1216" s="153" t="s">
        <v>42</v>
      </c>
      <c r="P1216" s="154">
        <f>O1216*H1216</f>
        <v>0</v>
      </c>
      <c r="Q1216" s="154">
        <v>0</v>
      </c>
      <c r="R1216" s="154">
        <f>Q1216*H1216</f>
        <v>0</v>
      </c>
      <c r="S1216" s="154">
        <v>7.0000000000000001E-3</v>
      </c>
      <c r="T1216" s="155">
        <f>S1216*H1216</f>
        <v>0.60270000000000001</v>
      </c>
      <c r="AR1216" s="156" t="s">
        <v>351</v>
      </c>
      <c r="AT1216" s="156" t="s">
        <v>347</v>
      </c>
      <c r="AU1216" s="156" t="s">
        <v>98</v>
      </c>
      <c r="AY1216" s="17" t="s">
        <v>345</v>
      </c>
      <c r="BE1216" s="157">
        <f>IF(N1216="základná",J1216,0)</f>
        <v>0</v>
      </c>
      <c r="BF1216" s="157">
        <f>IF(N1216="znížená",J1216,0)</f>
        <v>0</v>
      </c>
      <c r="BG1216" s="157">
        <f>IF(N1216="zákl. prenesená",J1216,0)</f>
        <v>0</v>
      </c>
      <c r="BH1216" s="157">
        <f>IF(N1216="zníž. prenesená",J1216,0)</f>
        <v>0</v>
      </c>
      <c r="BI1216" s="157">
        <f>IF(N1216="nulová",J1216,0)</f>
        <v>0</v>
      </c>
      <c r="BJ1216" s="17" t="s">
        <v>98</v>
      </c>
      <c r="BK1216" s="158">
        <f>ROUND(I1216*H1216,3)</f>
        <v>0</v>
      </c>
      <c r="BL1216" s="17" t="s">
        <v>351</v>
      </c>
      <c r="BM1216" s="156" t="s">
        <v>1716</v>
      </c>
    </row>
    <row r="1217" spans="2:65" s="12" customFormat="1">
      <c r="B1217" s="159"/>
      <c r="D1217" s="160" t="s">
        <v>353</v>
      </c>
      <c r="E1217" s="161" t="s">
        <v>1</v>
      </c>
      <c r="F1217" s="162" t="s">
        <v>1717</v>
      </c>
      <c r="H1217" s="161" t="s">
        <v>1</v>
      </c>
      <c r="I1217" s="163"/>
      <c r="L1217" s="159"/>
      <c r="M1217" s="164"/>
      <c r="T1217" s="165"/>
      <c r="AT1217" s="161" t="s">
        <v>353</v>
      </c>
      <c r="AU1217" s="161" t="s">
        <v>98</v>
      </c>
      <c r="AV1217" s="12" t="s">
        <v>84</v>
      </c>
      <c r="AW1217" s="12" t="s">
        <v>30</v>
      </c>
      <c r="AX1217" s="12" t="s">
        <v>76</v>
      </c>
      <c r="AY1217" s="161" t="s">
        <v>345</v>
      </c>
    </row>
    <row r="1218" spans="2:65" s="12" customFormat="1">
      <c r="B1218" s="159"/>
      <c r="D1218" s="160" t="s">
        <v>353</v>
      </c>
      <c r="E1218" s="161" t="s">
        <v>1</v>
      </c>
      <c r="F1218" s="162" t="s">
        <v>1203</v>
      </c>
      <c r="H1218" s="161" t="s">
        <v>1</v>
      </c>
      <c r="I1218" s="163"/>
      <c r="L1218" s="159"/>
      <c r="M1218" s="164"/>
      <c r="T1218" s="165"/>
      <c r="AT1218" s="161" t="s">
        <v>353</v>
      </c>
      <c r="AU1218" s="161" t="s">
        <v>98</v>
      </c>
      <c r="AV1218" s="12" t="s">
        <v>84</v>
      </c>
      <c r="AW1218" s="12" t="s">
        <v>30</v>
      </c>
      <c r="AX1218" s="12" t="s">
        <v>76</v>
      </c>
      <c r="AY1218" s="161" t="s">
        <v>345</v>
      </c>
    </row>
    <row r="1219" spans="2:65" s="13" customFormat="1">
      <c r="B1219" s="166"/>
      <c r="D1219" s="160" t="s">
        <v>353</v>
      </c>
      <c r="E1219" s="167" t="s">
        <v>1</v>
      </c>
      <c r="F1219" s="168" t="s">
        <v>1718</v>
      </c>
      <c r="H1219" s="169">
        <v>14.4</v>
      </c>
      <c r="I1219" s="170"/>
      <c r="L1219" s="166"/>
      <c r="M1219" s="171"/>
      <c r="T1219" s="172"/>
      <c r="AT1219" s="167" t="s">
        <v>353</v>
      </c>
      <c r="AU1219" s="167" t="s">
        <v>98</v>
      </c>
      <c r="AV1219" s="13" t="s">
        <v>98</v>
      </c>
      <c r="AW1219" s="13" t="s">
        <v>30</v>
      </c>
      <c r="AX1219" s="13" t="s">
        <v>76</v>
      </c>
      <c r="AY1219" s="167" t="s">
        <v>345</v>
      </c>
    </row>
    <row r="1220" spans="2:65" s="12" customFormat="1">
      <c r="B1220" s="159"/>
      <c r="D1220" s="160" t="s">
        <v>353</v>
      </c>
      <c r="E1220" s="161" t="s">
        <v>1</v>
      </c>
      <c r="F1220" s="162" t="s">
        <v>1211</v>
      </c>
      <c r="H1220" s="161" t="s">
        <v>1</v>
      </c>
      <c r="I1220" s="163"/>
      <c r="L1220" s="159"/>
      <c r="M1220" s="164"/>
      <c r="T1220" s="165"/>
      <c r="AT1220" s="161" t="s">
        <v>353</v>
      </c>
      <c r="AU1220" s="161" t="s">
        <v>98</v>
      </c>
      <c r="AV1220" s="12" t="s">
        <v>84</v>
      </c>
      <c r="AW1220" s="12" t="s">
        <v>30</v>
      </c>
      <c r="AX1220" s="12" t="s">
        <v>76</v>
      </c>
      <c r="AY1220" s="161" t="s">
        <v>345</v>
      </c>
    </row>
    <row r="1221" spans="2:65" s="13" customFormat="1">
      <c r="B1221" s="166"/>
      <c r="D1221" s="160" t="s">
        <v>353</v>
      </c>
      <c r="E1221" s="167" t="s">
        <v>1</v>
      </c>
      <c r="F1221" s="168" t="s">
        <v>1719</v>
      </c>
      <c r="H1221" s="169">
        <v>7.2</v>
      </c>
      <c r="I1221" s="170"/>
      <c r="L1221" s="166"/>
      <c r="M1221" s="171"/>
      <c r="T1221" s="172"/>
      <c r="AT1221" s="167" t="s">
        <v>353</v>
      </c>
      <c r="AU1221" s="167" t="s">
        <v>98</v>
      </c>
      <c r="AV1221" s="13" t="s">
        <v>98</v>
      </c>
      <c r="AW1221" s="13" t="s">
        <v>30</v>
      </c>
      <c r="AX1221" s="13" t="s">
        <v>76</v>
      </c>
      <c r="AY1221" s="167" t="s">
        <v>345</v>
      </c>
    </row>
    <row r="1222" spans="2:65" s="12" customFormat="1">
      <c r="B1222" s="159"/>
      <c r="D1222" s="160" t="s">
        <v>353</v>
      </c>
      <c r="E1222" s="161" t="s">
        <v>1</v>
      </c>
      <c r="F1222" s="162" t="s">
        <v>1213</v>
      </c>
      <c r="H1222" s="161" t="s">
        <v>1</v>
      </c>
      <c r="I1222" s="163"/>
      <c r="L1222" s="159"/>
      <c r="M1222" s="164"/>
      <c r="T1222" s="165"/>
      <c r="AT1222" s="161" t="s">
        <v>353</v>
      </c>
      <c r="AU1222" s="161" t="s">
        <v>98</v>
      </c>
      <c r="AV1222" s="12" t="s">
        <v>84</v>
      </c>
      <c r="AW1222" s="12" t="s">
        <v>30</v>
      </c>
      <c r="AX1222" s="12" t="s">
        <v>76</v>
      </c>
      <c r="AY1222" s="161" t="s">
        <v>345</v>
      </c>
    </row>
    <row r="1223" spans="2:65" s="13" customFormat="1">
      <c r="B1223" s="166"/>
      <c r="D1223" s="160" t="s">
        <v>353</v>
      </c>
      <c r="E1223" s="167" t="s">
        <v>1</v>
      </c>
      <c r="F1223" s="168" t="s">
        <v>1719</v>
      </c>
      <c r="H1223" s="169">
        <v>7.2</v>
      </c>
      <c r="I1223" s="170"/>
      <c r="L1223" s="166"/>
      <c r="M1223" s="171"/>
      <c r="T1223" s="172"/>
      <c r="AT1223" s="167" t="s">
        <v>353</v>
      </c>
      <c r="AU1223" s="167" t="s">
        <v>98</v>
      </c>
      <c r="AV1223" s="13" t="s">
        <v>98</v>
      </c>
      <c r="AW1223" s="13" t="s">
        <v>30</v>
      </c>
      <c r="AX1223" s="13" t="s">
        <v>76</v>
      </c>
      <c r="AY1223" s="167" t="s">
        <v>345</v>
      </c>
    </row>
    <row r="1224" spans="2:65" s="12" customFormat="1">
      <c r="B1224" s="159"/>
      <c r="D1224" s="160" t="s">
        <v>353</v>
      </c>
      <c r="E1224" s="161" t="s">
        <v>1</v>
      </c>
      <c r="F1224" s="162" t="s">
        <v>1720</v>
      </c>
      <c r="H1224" s="161" t="s">
        <v>1</v>
      </c>
      <c r="I1224" s="163"/>
      <c r="L1224" s="159"/>
      <c r="M1224" s="164"/>
      <c r="T1224" s="165"/>
      <c r="AT1224" s="161" t="s">
        <v>353</v>
      </c>
      <c r="AU1224" s="161" t="s">
        <v>98</v>
      </c>
      <c r="AV1224" s="12" t="s">
        <v>84</v>
      </c>
      <c r="AW1224" s="12" t="s">
        <v>30</v>
      </c>
      <c r="AX1224" s="12" t="s">
        <v>76</v>
      </c>
      <c r="AY1224" s="161" t="s">
        <v>345</v>
      </c>
    </row>
    <row r="1225" spans="2:65" s="13" customFormat="1">
      <c r="B1225" s="166"/>
      <c r="D1225" s="160" t="s">
        <v>353</v>
      </c>
      <c r="E1225" s="167" t="s">
        <v>1</v>
      </c>
      <c r="F1225" s="168" t="s">
        <v>1721</v>
      </c>
      <c r="H1225" s="169">
        <v>57.3</v>
      </c>
      <c r="I1225" s="170"/>
      <c r="L1225" s="166"/>
      <c r="M1225" s="171"/>
      <c r="T1225" s="172"/>
      <c r="AT1225" s="167" t="s">
        <v>353</v>
      </c>
      <c r="AU1225" s="167" t="s">
        <v>98</v>
      </c>
      <c r="AV1225" s="13" t="s">
        <v>98</v>
      </c>
      <c r="AW1225" s="13" t="s">
        <v>30</v>
      </c>
      <c r="AX1225" s="13" t="s">
        <v>76</v>
      </c>
      <c r="AY1225" s="167" t="s">
        <v>345</v>
      </c>
    </row>
    <row r="1226" spans="2:65" s="15" customFormat="1">
      <c r="B1226" s="180"/>
      <c r="D1226" s="160" t="s">
        <v>353</v>
      </c>
      <c r="E1226" s="181" t="s">
        <v>1</v>
      </c>
      <c r="F1226" s="182" t="s">
        <v>365</v>
      </c>
      <c r="H1226" s="183">
        <v>86.1</v>
      </c>
      <c r="I1226" s="184"/>
      <c r="L1226" s="180"/>
      <c r="M1226" s="185"/>
      <c r="T1226" s="186"/>
      <c r="AT1226" s="181" t="s">
        <v>353</v>
      </c>
      <c r="AU1226" s="181" t="s">
        <v>98</v>
      </c>
      <c r="AV1226" s="15" t="s">
        <v>351</v>
      </c>
      <c r="AW1226" s="15" t="s">
        <v>30</v>
      </c>
      <c r="AX1226" s="15" t="s">
        <v>84</v>
      </c>
      <c r="AY1226" s="181" t="s">
        <v>345</v>
      </c>
    </row>
    <row r="1227" spans="2:65" s="1" customFormat="1" ht="21.75" customHeight="1">
      <c r="B1227" s="32"/>
      <c r="C1227" s="145" t="s">
        <v>1722</v>
      </c>
      <c r="D1227" s="145" t="s">
        <v>347</v>
      </c>
      <c r="E1227" s="146" t="s">
        <v>1723</v>
      </c>
      <c r="F1227" s="147" t="s">
        <v>1724</v>
      </c>
      <c r="G1227" s="148" t="s">
        <v>350</v>
      </c>
      <c r="H1227" s="149">
        <v>4.9349999999999996</v>
      </c>
      <c r="I1227" s="150"/>
      <c r="J1227" s="149">
        <f>ROUND(I1227*H1227,3)</f>
        <v>0</v>
      </c>
      <c r="K1227" s="151"/>
      <c r="L1227" s="32"/>
      <c r="M1227" s="152" t="s">
        <v>1</v>
      </c>
      <c r="N1227" s="153" t="s">
        <v>42</v>
      </c>
      <c r="P1227" s="154">
        <f>O1227*H1227</f>
        <v>0</v>
      </c>
      <c r="Q1227" s="154">
        <v>0</v>
      </c>
      <c r="R1227" s="154">
        <f>Q1227*H1227</f>
        <v>0</v>
      </c>
      <c r="S1227" s="154">
        <v>0.08</v>
      </c>
      <c r="T1227" s="155">
        <f>S1227*H1227</f>
        <v>0.39479999999999998</v>
      </c>
      <c r="AR1227" s="156" t="s">
        <v>351</v>
      </c>
      <c r="AT1227" s="156" t="s">
        <v>347</v>
      </c>
      <c r="AU1227" s="156" t="s">
        <v>98</v>
      </c>
      <c r="AY1227" s="17" t="s">
        <v>345</v>
      </c>
      <c r="BE1227" s="157">
        <f>IF(N1227="základná",J1227,0)</f>
        <v>0</v>
      </c>
      <c r="BF1227" s="157">
        <f>IF(N1227="znížená",J1227,0)</f>
        <v>0</v>
      </c>
      <c r="BG1227" s="157">
        <f>IF(N1227="zákl. prenesená",J1227,0)</f>
        <v>0</v>
      </c>
      <c r="BH1227" s="157">
        <f>IF(N1227="zníž. prenesená",J1227,0)</f>
        <v>0</v>
      </c>
      <c r="BI1227" s="157">
        <f>IF(N1227="nulová",J1227,0)</f>
        <v>0</v>
      </c>
      <c r="BJ1227" s="17" t="s">
        <v>98</v>
      </c>
      <c r="BK1227" s="158">
        <f>ROUND(I1227*H1227,3)</f>
        <v>0</v>
      </c>
      <c r="BL1227" s="17" t="s">
        <v>351</v>
      </c>
      <c r="BM1227" s="156" t="s">
        <v>1725</v>
      </c>
    </row>
    <row r="1228" spans="2:65" s="13" customFormat="1">
      <c r="B1228" s="166"/>
      <c r="D1228" s="160" t="s">
        <v>353</v>
      </c>
      <c r="E1228" s="167" t="s">
        <v>1</v>
      </c>
      <c r="F1228" s="168" t="s">
        <v>1726</v>
      </c>
      <c r="H1228" s="169">
        <v>4.9349999999999996</v>
      </c>
      <c r="I1228" s="170"/>
      <c r="L1228" s="166"/>
      <c r="M1228" s="171"/>
      <c r="T1228" s="172"/>
      <c r="AT1228" s="167" t="s">
        <v>353</v>
      </c>
      <c r="AU1228" s="167" t="s">
        <v>98</v>
      </c>
      <c r="AV1228" s="13" t="s">
        <v>98</v>
      </c>
      <c r="AW1228" s="13" t="s">
        <v>30</v>
      </c>
      <c r="AX1228" s="13" t="s">
        <v>84</v>
      </c>
      <c r="AY1228" s="167" t="s">
        <v>345</v>
      </c>
    </row>
    <row r="1229" spans="2:65" s="1" customFormat="1" ht="24.2" customHeight="1">
      <c r="B1229" s="32"/>
      <c r="C1229" s="145" t="s">
        <v>1727</v>
      </c>
      <c r="D1229" s="145" t="s">
        <v>347</v>
      </c>
      <c r="E1229" s="146" t="s">
        <v>1728</v>
      </c>
      <c r="F1229" s="147" t="s">
        <v>1729</v>
      </c>
      <c r="G1229" s="148" t="s">
        <v>374</v>
      </c>
      <c r="H1229" s="149">
        <v>1.0109999999999999</v>
      </c>
      <c r="I1229" s="150"/>
      <c r="J1229" s="149">
        <f>ROUND(I1229*H1229,3)</f>
        <v>0</v>
      </c>
      <c r="K1229" s="151"/>
      <c r="L1229" s="32"/>
      <c r="M1229" s="152" t="s">
        <v>1</v>
      </c>
      <c r="N1229" s="153" t="s">
        <v>42</v>
      </c>
      <c r="P1229" s="154">
        <f>O1229*H1229</f>
        <v>0</v>
      </c>
      <c r="Q1229" s="154">
        <v>0</v>
      </c>
      <c r="R1229" s="154">
        <f>Q1229*H1229</f>
        <v>0</v>
      </c>
      <c r="S1229" s="154">
        <v>1.875</v>
      </c>
      <c r="T1229" s="155">
        <f>S1229*H1229</f>
        <v>1.8956249999999999</v>
      </c>
      <c r="AR1229" s="156" t="s">
        <v>351</v>
      </c>
      <c r="AT1229" s="156" t="s">
        <v>347</v>
      </c>
      <c r="AU1229" s="156" t="s">
        <v>98</v>
      </c>
      <c r="AY1229" s="17" t="s">
        <v>345</v>
      </c>
      <c r="BE1229" s="157">
        <f>IF(N1229="základná",J1229,0)</f>
        <v>0</v>
      </c>
      <c r="BF1229" s="157">
        <f>IF(N1229="znížená",J1229,0)</f>
        <v>0</v>
      </c>
      <c r="BG1229" s="157">
        <f>IF(N1229="zákl. prenesená",J1229,0)</f>
        <v>0</v>
      </c>
      <c r="BH1229" s="157">
        <f>IF(N1229="zníž. prenesená",J1229,0)</f>
        <v>0</v>
      </c>
      <c r="BI1229" s="157">
        <f>IF(N1229="nulová",J1229,0)</f>
        <v>0</v>
      </c>
      <c r="BJ1229" s="17" t="s">
        <v>98</v>
      </c>
      <c r="BK1229" s="158">
        <f>ROUND(I1229*H1229,3)</f>
        <v>0</v>
      </c>
      <c r="BL1229" s="17" t="s">
        <v>351</v>
      </c>
      <c r="BM1229" s="156" t="s">
        <v>1730</v>
      </c>
    </row>
    <row r="1230" spans="2:65" s="12" customFormat="1">
      <c r="B1230" s="159"/>
      <c r="D1230" s="160" t="s">
        <v>353</v>
      </c>
      <c r="E1230" s="161" t="s">
        <v>1</v>
      </c>
      <c r="F1230" s="162" t="s">
        <v>1640</v>
      </c>
      <c r="H1230" s="161" t="s">
        <v>1</v>
      </c>
      <c r="I1230" s="163"/>
      <c r="L1230" s="159"/>
      <c r="M1230" s="164"/>
      <c r="T1230" s="165"/>
      <c r="AT1230" s="161" t="s">
        <v>353</v>
      </c>
      <c r="AU1230" s="161" t="s">
        <v>98</v>
      </c>
      <c r="AV1230" s="12" t="s">
        <v>84</v>
      </c>
      <c r="AW1230" s="12" t="s">
        <v>30</v>
      </c>
      <c r="AX1230" s="12" t="s">
        <v>76</v>
      </c>
      <c r="AY1230" s="161" t="s">
        <v>345</v>
      </c>
    </row>
    <row r="1231" spans="2:65" s="13" customFormat="1">
      <c r="B1231" s="166"/>
      <c r="D1231" s="160" t="s">
        <v>353</v>
      </c>
      <c r="E1231" s="167" t="s">
        <v>1</v>
      </c>
      <c r="F1231" s="168" t="s">
        <v>1641</v>
      </c>
      <c r="H1231" s="169">
        <v>0.627</v>
      </c>
      <c r="I1231" s="170"/>
      <c r="L1231" s="166"/>
      <c r="M1231" s="171"/>
      <c r="T1231" s="172"/>
      <c r="AT1231" s="167" t="s">
        <v>353</v>
      </c>
      <c r="AU1231" s="167" t="s">
        <v>98</v>
      </c>
      <c r="AV1231" s="13" t="s">
        <v>98</v>
      </c>
      <c r="AW1231" s="13" t="s">
        <v>30</v>
      </c>
      <c r="AX1231" s="13" t="s">
        <v>76</v>
      </c>
      <c r="AY1231" s="167" t="s">
        <v>345</v>
      </c>
    </row>
    <row r="1232" spans="2:65" s="12" customFormat="1">
      <c r="B1232" s="159"/>
      <c r="D1232" s="160" t="s">
        <v>353</v>
      </c>
      <c r="E1232" s="161" t="s">
        <v>1</v>
      </c>
      <c r="F1232" s="162" t="s">
        <v>1643</v>
      </c>
      <c r="H1232" s="161" t="s">
        <v>1</v>
      </c>
      <c r="I1232" s="163"/>
      <c r="L1232" s="159"/>
      <c r="M1232" s="164"/>
      <c r="T1232" s="165"/>
      <c r="AT1232" s="161" t="s">
        <v>353</v>
      </c>
      <c r="AU1232" s="161" t="s">
        <v>98</v>
      </c>
      <c r="AV1232" s="12" t="s">
        <v>84</v>
      </c>
      <c r="AW1232" s="12" t="s">
        <v>30</v>
      </c>
      <c r="AX1232" s="12" t="s">
        <v>76</v>
      </c>
      <c r="AY1232" s="161" t="s">
        <v>345</v>
      </c>
    </row>
    <row r="1233" spans="2:65" s="13" customFormat="1">
      <c r="B1233" s="166"/>
      <c r="D1233" s="160" t="s">
        <v>353</v>
      </c>
      <c r="E1233" s="167" t="s">
        <v>1</v>
      </c>
      <c r="F1233" s="168" t="s">
        <v>1731</v>
      </c>
      <c r="H1233" s="169">
        <v>0.28799999999999998</v>
      </c>
      <c r="I1233" s="170"/>
      <c r="L1233" s="166"/>
      <c r="M1233" s="171"/>
      <c r="T1233" s="172"/>
      <c r="AT1233" s="167" t="s">
        <v>353</v>
      </c>
      <c r="AU1233" s="167" t="s">
        <v>98</v>
      </c>
      <c r="AV1233" s="13" t="s">
        <v>98</v>
      </c>
      <c r="AW1233" s="13" t="s">
        <v>30</v>
      </c>
      <c r="AX1233" s="13" t="s">
        <v>76</v>
      </c>
      <c r="AY1233" s="167" t="s">
        <v>345</v>
      </c>
    </row>
    <row r="1234" spans="2:65" s="13" customFormat="1">
      <c r="B1234" s="166"/>
      <c r="D1234" s="160" t="s">
        <v>353</v>
      </c>
      <c r="E1234" s="167" t="s">
        <v>1</v>
      </c>
      <c r="F1234" s="168" t="s">
        <v>1732</v>
      </c>
      <c r="H1234" s="169">
        <v>9.6000000000000002E-2</v>
      </c>
      <c r="I1234" s="170"/>
      <c r="L1234" s="166"/>
      <c r="M1234" s="171"/>
      <c r="T1234" s="172"/>
      <c r="AT1234" s="167" t="s">
        <v>353</v>
      </c>
      <c r="AU1234" s="167" t="s">
        <v>98</v>
      </c>
      <c r="AV1234" s="13" t="s">
        <v>98</v>
      </c>
      <c r="AW1234" s="13" t="s">
        <v>30</v>
      </c>
      <c r="AX1234" s="13" t="s">
        <v>76</v>
      </c>
      <c r="AY1234" s="167" t="s">
        <v>345</v>
      </c>
    </row>
    <row r="1235" spans="2:65" s="15" customFormat="1">
      <c r="B1235" s="180"/>
      <c r="D1235" s="160" t="s">
        <v>353</v>
      </c>
      <c r="E1235" s="181" t="s">
        <v>1</v>
      </c>
      <c r="F1235" s="182" t="s">
        <v>365</v>
      </c>
      <c r="H1235" s="183">
        <v>1.0109999999999999</v>
      </c>
      <c r="I1235" s="184"/>
      <c r="L1235" s="180"/>
      <c r="M1235" s="185"/>
      <c r="T1235" s="186"/>
      <c r="AT1235" s="181" t="s">
        <v>353</v>
      </c>
      <c r="AU1235" s="181" t="s">
        <v>98</v>
      </c>
      <c r="AV1235" s="15" t="s">
        <v>351</v>
      </c>
      <c r="AW1235" s="15" t="s">
        <v>30</v>
      </c>
      <c r="AX1235" s="15" t="s">
        <v>84</v>
      </c>
      <c r="AY1235" s="181" t="s">
        <v>345</v>
      </c>
    </row>
    <row r="1236" spans="2:65" s="1" customFormat="1" ht="24.2" customHeight="1">
      <c r="B1236" s="32"/>
      <c r="C1236" s="145" t="s">
        <v>1733</v>
      </c>
      <c r="D1236" s="145" t="s">
        <v>347</v>
      </c>
      <c r="E1236" s="146" t="s">
        <v>1734</v>
      </c>
      <c r="F1236" s="147" t="s">
        <v>1735</v>
      </c>
      <c r="G1236" s="148" t="s">
        <v>374</v>
      </c>
      <c r="H1236" s="149">
        <v>4.1820000000000004</v>
      </c>
      <c r="I1236" s="150"/>
      <c r="J1236" s="149">
        <f>ROUND(I1236*H1236,3)</f>
        <v>0</v>
      </c>
      <c r="K1236" s="151"/>
      <c r="L1236" s="32"/>
      <c r="M1236" s="152" t="s">
        <v>1</v>
      </c>
      <c r="N1236" s="153" t="s">
        <v>42</v>
      </c>
      <c r="P1236" s="154">
        <f>O1236*H1236</f>
        <v>0</v>
      </c>
      <c r="Q1236" s="154">
        <v>0</v>
      </c>
      <c r="R1236" s="154">
        <f>Q1236*H1236</f>
        <v>0</v>
      </c>
      <c r="S1236" s="154">
        <v>1.875</v>
      </c>
      <c r="T1236" s="155">
        <f>S1236*H1236</f>
        <v>7.8412500000000005</v>
      </c>
      <c r="AR1236" s="156" t="s">
        <v>351</v>
      </c>
      <c r="AT1236" s="156" t="s">
        <v>347</v>
      </c>
      <c r="AU1236" s="156" t="s">
        <v>98</v>
      </c>
      <c r="AY1236" s="17" t="s">
        <v>345</v>
      </c>
      <c r="BE1236" s="157">
        <f>IF(N1236="základná",J1236,0)</f>
        <v>0</v>
      </c>
      <c r="BF1236" s="157">
        <f>IF(N1236="znížená",J1236,0)</f>
        <v>0</v>
      </c>
      <c r="BG1236" s="157">
        <f>IF(N1236="zákl. prenesená",J1236,0)</f>
        <v>0</v>
      </c>
      <c r="BH1236" s="157">
        <f>IF(N1236="zníž. prenesená",J1236,0)</f>
        <v>0</v>
      </c>
      <c r="BI1236" s="157">
        <f>IF(N1236="nulová",J1236,0)</f>
        <v>0</v>
      </c>
      <c r="BJ1236" s="17" t="s">
        <v>98</v>
      </c>
      <c r="BK1236" s="158">
        <f>ROUND(I1236*H1236,3)</f>
        <v>0</v>
      </c>
      <c r="BL1236" s="17" t="s">
        <v>351</v>
      </c>
      <c r="BM1236" s="156" t="s">
        <v>1736</v>
      </c>
    </row>
    <row r="1237" spans="2:65" s="12" customFormat="1">
      <c r="B1237" s="159"/>
      <c r="D1237" s="160" t="s">
        <v>353</v>
      </c>
      <c r="E1237" s="161" t="s">
        <v>1</v>
      </c>
      <c r="F1237" s="162" t="s">
        <v>1645</v>
      </c>
      <c r="H1237" s="161" t="s">
        <v>1</v>
      </c>
      <c r="I1237" s="163"/>
      <c r="L1237" s="159"/>
      <c r="M1237" s="164"/>
      <c r="T1237" s="165"/>
      <c r="AT1237" s="161" t="s">
        <v>353</v>
      </c>
      <c r="AU1237" s="161" t="s">
        <v>98</v>
      </c>
      <c r="AV1237" s="12" t="s">
        <v>84</v>
      </c>
      <c r="AW1237" s="12" t="s">
        <v>30</v>
      </c>
      <c r="AX1237" s="12" t="s">
        <v>76</v>
      </c>
      <c r="AY1237" s="161" t="s">
        <v>345</v>
      </c>
    </row>
    <row r="1238" spans="2:65" s="13" customFormat="1">
      <c r="B1238" s="166"/>
      <c r="D1238" s="160" t="s">
        <v>353</v>
      </c>
      <c r="E1238" s="167" t="s">
        <v>1</v>
      </c>
      <c r="F1238" s="168" t="s">
        <v>1737</v>
      </c>
      <c r="H1238" s="169">
        <v>0.88200000000000001</v>
      </c>
      <c r="I1238" s="170"/>
      <c r="L1238" s="166"/>
      <c r="M1238" s="171"/>
      <c r="T1238" s="172"/>
      <c r="AT1238" s="167" t="s">
        <v>353</v>
      </c>
      <c r="AU1238" s="167" t="s">
        <v>98</v>
      </c>
      <c r="AV1238" s="13" t="s">
        <v>98</v>
      </c>
      <c r="AW1238" s="13" t="s">
        <v>30</v>
      </c>
      <c r="AX1238" s="13" t="s">
        <v>76</v>
      </c>
      <c r="AY1238" s="167" t="s">
        <v>345</v>
      </c>
    </row>
    <row r="1239" spans="2:65" s="13" customFormat="1">
      <c r="B1239" s="166"/>
      <c r="D1239" s="160" t="s">
        <v>353</v>
      </c>
      <c r="E1239" s="167" t="s">
        <v>1</v>
      </c>
      <c r="F1239" s="168" t="s">
        <v>1738</v>
      </c>
      <c r="H1239" s="169">
        <v>8.1000000000000003E-2</v>
      </c>
      <c r="I1239" s="170"/>
      <c r="L1239" s="166"/>
      <c r="M1239" s="171"/>
      <c r="T1239" s="172"/>
      <c r="AT1239" s="167" t="s">
        <v>353</v>
      </c>
      <c r="AU1239" s="167" t="s">
        <v>98</v>
      </c>
      <c r="AV1239" s="13" t="s">
        <v>98</v>
      </c>
      <c r="AW1239" s="13" t="s">
        <v>30</v>
      </c>
      <c r="AX1239" s="13" t="s">
        <v>76</v>
      </c>
      <c r="AY1239" s="167" t="s">
        <v>345</v>
      </c>
    </row>
    <row r="1240" spans="2:65" s="13" customFormat="1">
      <c r="B1240" s="166"/>
      <c r="D1240" s="160" t="s">
        <v>353</v>
      </c>
      <c r="E1240" s="167" t="s">
        <v>1</v>
      </c>
      <c r="F1240" s="168" t="s">
        <v>1739</v>
      </c>
      <c r="H1240" s="169">
        <v>1.323</v>
      </c>
      <c r="I1240" s="170"/>
      <c r="L1240" s="166"/>
      <c r="M1240" s="171"/>
      <c r="T1240" s="172"/>
      <c r="AT1240" s="167" t="s">
        <v>353</v>
      </c>
      <c r="AU1240" s="167" t="s">
        <v>98</v>
      </c>
      <c r="AV1240" s="13" t="s">
        <v>98</v>
      </c>
      <c r="AW1240" s="13" t="s">
        <v>30</v>
      </c>
      <c r="AX1240" s="13" t="s">
        <v>76</v>
      </c>
      <c r="AY1240" s="167" t="s">
        <v>345</v>
      </c>
    </row>
    <row r="1241" spans="2:65" s="13" customFormat="1">
      <c r="B1241" s="166"/>
      <c r="D1241" s="160" t="s">
        <v>353</v>
      </c>
      <c r="E1241" s="167" t="s">
        <v>1</v>
      </c>
      <c r="F1241" s="168" t="s">
        <v>1740</v>
      </c>
      <c r="H1241" s="169">
        <v>0.79800000000000004</v>
      </c>
      <c r="I1241" s="170"/>
      <c r="L1241" s="166"/>
      <c r="M1241" s="171"/>
      <c r="T1241" s="172"/>
      <c r="AT1241" s="167" t="s">
        <v>353</v>
      </c>
      <c r="AU1241" s="167" t="s">
        <v>98</v>
      </c>
      <c r="AV1241" s="13" t="s">
        <v>98</v>
      </c>
      <c r="AW1241" s="13" t="s">
        <v>30</v>
      </c>
      <c r="AX1241" s="13" t="s">
        <v>76</v>
      </c>
      <c r="AY1241" s="167" t="s">
        <v>345</v>
      </c>
    </row>
    <row r="1242" spans="2:65" s="12" customFormat="1">
      <c r="B1242" s="159"/>
      <c r="D1242" s="160" t="s">
        <v>353</v>
      </c>
      <c r="E1242" s="161" t="s">
        <v>1</v>
      </c>
      <c r="F1242" s="162" t="s">
        <v>1647</v>
      </c>
      <c r="H1242" s="161" t="s">
        <v>1</v>
      </c>
      <c r="I1242" s="163"/>
      <c r="L1242" s="159"/>
      <c r="M1242" s="164"/>
      <c r="T1242" s="165"/>
      <c r="AT1242" s="161" t="s">
        <v>353</v>
      </c>
      <c r="AU1242" s="161" t="s">
        <v>98</v>
      </c>
      <c r="AV1242" s="12" t="s">
        <v>84</v>
      </c>
      <c r="AW1242" s="12" t="s">
        <v>30</v>
      </c>
      <c r="AX1242" s="12" t="s">
        <v>76</v>
      </c>
      <c r="AY1242" s="161" t="s">
        <v>345</v>
      </c>
    </row>
    <row r="1243" spans="2:65" s="13" customFormat="1">
      <c r="B1243" s="166"/>
      <c r="D1243" s="160" t="s">
        <v>353</v>
      </c>
      <c r="E1243" s="167" t="s">
        <v>1</v>
      </c>
      <c r="F1243" s="168" t="s">
        <v>1741</v>
      </c>
      <c r="H1243" s="169">
        <v>1.012</v>
      </c>
      <c r="I1243" s="170"/>
      <c r="L1243" s="166"/>
      <c r="M1243" s="171"/>
      <c r="T1243" s="172"/>
      <c r="AT1243" s="167" t="s">
        <v>353</v>
      </c>
      <c r="AU1243" s="167" t="s">
        <v>98</v>
      </c>
      <c r="AV1243" s="13" t="s">
        <v>98</v>
      </c>
      <c r="AW1243" s="13" t="s">
        <v>30</v>
      </c>
      <c r="AX1243" s="13" t="s">
        <v>76</v>
      </c>
      <c r="AY1243" s="167" t="s">
        <v>345</v>
      </c>
    </row>
    <row r="1244" spans="2:65" s="13" customFormat="1">
      <c r="B1244" s="166"/>
      <c r="D1244" s="160" t="s">
        <v>353</v>
      </c>
      <c r="E1244" s="167" t="s">
        <v>1</v>
      </c>
      <c r="F1244" s="168" t="s">
        <v>1742</v>
      </c>
      <c r="H1244" s="169">
        <v>8.5999999999999993E-2</v>
      </c>
      <c r="I1244" s="170"/>
      <c r="L1244" s="166"/>
      <c r="M1244" s="171"/>
      <c r="T1244" s="172"/>
      <c r="AT1244" s="167" t="s">
        <v>353</v>
      </c>
      <c r="AU1244" s="167" t="s">
        <v>98</v>
      </c>
      <c r="AV1244" s="13" t="s">
        <v>98</v>
      </c>
      <c r="AW1244" s="13" t="s">
        <v>30</v>
      </c>
      <c r="AX1244" s="13" t="s">
        <v>76</v>
      </c>
      <c r="AY1244" s="167" t="s">
        <v>345</v>
      </c>
    </row>
    <row r="1245" spans="2:65" s="15" customFormat="1">
      <c r="B1245" s="180"/>
      <c r="D1245" s="160" t="s">
        <v>353</v>
      </c>
      <c r="E1245" s="181" t="s">
        <v>1</v>
      </c>
      <c r="F1245" s="182" t="s">
        <v>365</v>
      </c>
      <c r="H1245" s="183">
        <v>4.1820000000000004</v>
      </c>
      <c r="I1245" s="184"/>
      <c r="L1245" s="180"/>
      <c r="M1245" s="185"/>
      <c r="T1245" s="186"/>
      <c r="AT1245" s="181" t="s">
        <v>353</v>
      </c>
      <c r="AU1245" s="181" t="s">
        <v>98</v>
      </c>
      <c r="AV1245" s="15" t="s">
        <v>351</v>
      </c>
      <c r="AW1245" s="15" t="s">
        <v>30</v>
      </c>
      <c r="AX1245" s="15" t="s">
        <v>84</v>
      </c>
      <c r="AY1245" s="181" t="s">
        <v>345</v>
      </c>
    </row>
    <row r="1246" spans="2:65" s="1" customFormat="1" ht="24.2" customHeight="1">
      <c r="B1246" s="32"/>
      <c r="C1246" s="145" t="s">
        <v>1743</v>
      </c>
      <c r="D1246" s="145" t="s">
        <v>347</v>
      </c>
      <c r="E1246" s="146" t="s">
        <v>1744</v>
      </c>
      <c r="F1246" s="147" t="s">
        <v>1745</v>
      </c>
      <c r="G1246" s="148" t="s">
        <v>1746</v>
      </c>
      <c r="H1246" s="149">
        <v>120</v>
      </c>
      <c r="I1246" s="150"/>
      <c r="J1246" s="149">
        <f>ROUND(I1246*H1246,3)</f>
        <v>0</v>
      </c>
      <c r="K1246" s="151"/>
      <c r="L1246" s="32"/>
      <c r="M1246" s="152" t="s">
        <v>1</v>
      </c>
      <c r="N1246" s="153" t="s">
        <v>42</v>
      </c>
      <c r="P1246" s="154">
        <f>O1246*H1246</f>
        <v>0</v>
      </c>
      <c r="Q1246" s="154">
        <v>3.0000000000000001E-5</v>
      </c>
      <c r="R1246" s="154">
        <f>Q1246*H1246</f>
        <v>3.5999999999999999E-3</v>
      </c>
      <c r="S1246" s="154">
        <v>2.7999999999999998E-4</v>
      </c>
      <c r="T1246" s="155">
        <f>S1246*H1246</f>
        <v>3.3599999999999998E-2</v>
      </c>
      <c r="AR1246" s="156" t="s">
        <v>351</v>
      </c>
      <c r="AT1246" s="156" t="s">
        <v>347</v>
      </c>
      <c r="AU1246" s="156" t="s">
        <v>98</v>
      </c>
      <c r="AY1246" s="17" t="s">
        <v>345</v>
      </c>
      <c r="BE1246" s="157">
        <f>IF(N1246="základná",J1246,0)</f>
        <v>0</v>
      </c>
      <c r="BF1246" s="157">
        <f>IF(N1246="znížená",J1246,0)</f>
        <v>0</v>
      </c>
      <c r="BG1246" s="157">
        <f>IF(N1246="zákl. prenesená",J1246,0)</f>
        <v>0</v>
      </c>
      <c r="BH1246" s="157">
        <f>IF(N1246="zníž. prenesená",J1246,0)</f>
        <v>0</v>
      </c>
      <c r="BI1246" s="157">
        <f>IF(N1246="nulová",J1246,0)</f>
        <v>0</v>
      </c>
      <c r="BJ1246" s="17" t="s">
        <v>98</v>
      </c>
      <c r="BK1246" s="158">
        <f>ROUND(I1246*H1246,3)</f>
        <v>0</v>
      </c>
      <c r="BL1246" s="17" t="s">
        <v>351</v>
      </c>
      <c r="BM1246" s="156" t="s">
        <v>1747</v>
      </c>
    </row>
    <row r="1247" spans="2:65" s="13" customFormat="1">
      <c r="B1247" s="166"/>
      <c r="D1247" s="160" t="s">
        <v>353</v>
      </c>
      <c r="E1247" s="167" t="s">
        <v>1</v>
      </c>
      <c r="F1247" s="168" t="s">
        <v>1748</v>
      </c>
      <c r="H1247" s="169">
        <v>120</v>
      </c>
      <c r="I1247" s="170"/>
      <c r="L1247" s="166"/>
      <c r="M1247" s="171"/>
      <c r="T1247" s="172"/>
      <c r="AT1247" s="167" t="s">
        <v>353</v>
      </c>
      <c r="AU1247" s="167" t="s">
        <v>98</v>
      </c>
      <c r="AV1247" s="13" t="s">
        <v>98</v>
      </c>
      <c r="AW1247" s="13" t="s">
        <v>30</v>
      </c>
      <c r="AX1247" s="13" t="s">
        <v>84</v>
      </c>
      <c r="AY1247" s="167" t="s">
        <v>345</v>
      </c>
    </row>
    <row r="1248" spans="2:65" s="1" customFormat="1" ht="24.2" customHeight="1">
      <c r="B1248" s="32"/>
      <c r="C1248" s="145" t="s">
        <v>1749</v>
      </c>
      <c r="D1248" s="145" t="s">
        <v>347</v>
      </c>
      <c r="E1248" s="146" t="s">
        <v>1750</v>
      </c>
      <c r="F1248" s="147" t="s">
        <v>1751</v>
      </c>
      <c r="G1248" s="148" t="s">
        <v>1746</v>
      </c>
      <c r="H1248" s="149">
        <v>144</v>
      </c>
      <c r="I1248" s="150"/>
      <c r="J1248" s="149">
        <f>ROUND(I1248*H1248,3)</f>
        <v>0</v>
      </c>
      <c r="K1248" s="151"/>
      <c r="L1248" s="32"/>
      <c r="M1248" s="152" t="s">
        <v>1</v>
      </c>
      <c r="N1248" s="153" t="s">
        <v>42</v>
      </c>
      <c r="P1248" s="154">
        <f>O1248*H1248</f>
        <v>0</v>
      </c>
      <c r="Q1248" s="154">
        <v>0</v>
      </c>
      <c r="R1248" s="154">
        <f>Q1248*H1248</f>
        <v>0</v>
      </c>
      <c r="S1248" s="154">
        <v>1.0000000000000001E-5</v>
      </c>
      <c r="T1248" s="155">
        <f>S1248*H1248</f>
        <v>1.4400000000000001E-3</v>
      </c>
      <c r="AR1248" s="156" t="s">
        <v>351</v>
      </c>
      <c r="AT1248" s="156" t="s">
        <v>347</v>
      </c>
      <c r="AU1248" s="156" t="s">
        <v>98</v>
      </c>
      <c r="AY1248" s="17" t="s">
        <v>345</v>
      </c>
      <c r="BE1248" s="157">
        <f>IF(N1248="základná",J1248,0)</f>
        <v>0</v>
      </c>
      <c r="BF1248" s="157">
        <f>IF(N1248="znížená",J1248,0)</f>
        <v>0</v>
      </c>
      <c r="BG1248" s="157">
        <f>IF(N1248="zákl. prenesená",J1248,0)</f>
        <v>0</v>
      </c>
      <c r="BH1248" s="157">
        <f>IF(N1248="zníž. prenesená",J1248,0)</f>
        <v>0</v>
      </c>
      <c r="BI1248" s="157">
        <f>IF(N1248="nulová",J1248,0)</f>
        <v>0</v>
      </c>
      <c r="BJ1248" s="17" t="s">
        <v>98</v>
      </c>
      <c r="BK1248" s="158">
        <f>ROUND(I1248*H1248,3)</f>
        <v>0</v>
      </c>
      <c r="BL1248" s="17" t="s">
        <v>351</v>
      </c>
      <c r="BM1248" s="156" t="s">
        <v>1752</v>
      </c>
    </row>
    <row r="1249" spans="2:65" s="13" customFormat="1">
      <c r="B1249" s="166"/>
      <c r="D1249" s="160" t="s">
        <v>353</v>
      </c>
      <c r="E1249" s="167" t="s">
        <v>1</v>
      </c>
      <c r="F1249" s="168" t="s">
        <v>1753</v>
      </c>
      <c r="H1249" s="169">
        <v>144</v>
      </c>
      <c r="I1249" s="170"/>
      <c r="L1249" s="166"/>
      <c r="M1249" s="171"/>
      <c r="T1249" s="172"/>
      <c r="AT1249" s="167" t="s">
        <v>353</v>
      </c>
      <c r="AU1249" s="167" t="s">
        <v>98</v>
      </c>
      <c r="AV1249" s="13" t="s">
        <v>98</v>
      </c>
      <c r="AW1249" s="13" t="s">
        <v>30</v>
      </c>
      <c r="AX1249" s="13" t="s">
        <v>84</v>
      </c>
      <c r="AY1249" s="167" t="s">
        <v>345</v>
      </c>
    </row>
    <row r="1250" spans="2:65" s="1" customFormat="1" ht="24.2" customHeight="1">
      <c r="B1250" s="32"/>
      <c r="C1250" s="145" t="s">
        <v>1754</v>
      </c>
      <c r="D1250" s="145" t="s">
        <v>347</v>
      </c>
      <c r="E1250" s="146" t="s">
        <v>1755</v>
      </c>
      <c r="F1250" s="147" t="s">
        <v>1756</v>
      </c>
      <c r="G1250" s="148" t="s">
        <v>597</v>
      </c>
      <c r="H1250" s="149">
        <v>35.549999999999997</v>
      </c>
      <c r="I1250" s="150"/>
      <c r="J1250" s="149">
        <f>ROUND(I1250*H1250,3)</f>
        <v>0</v>
      </c>
      <c r="K1250" s="151"/>
      <c r="L1250" s="32"/>
      <c r="M1250" s="152" t="s">
        <v>1</v>
      </c>
      <c r="N1250" s="153" t="s">
        <v>42</v>
      </c>
      <c r="P1250" s="154">
        <f>O1250*H1250</f>
        <v>0</v>
      </c>
      <c r="Q1250" s="154">
        <v>3.0000000000000001E-5</v>
      </c>
      <c r="R1250" s="154">
        <f>Q1250*H1250</f>
        <v>1.0665E-3</v>
      </c>
      <c r="S1250" s="154">
        <v>1.7999999999999999E-2</v>
      </c>
      <c r="T1250" s="155">
        <f>S1250*H1250</f>
        <v>0.63989999999999991</v>
      </c>
      <c r="AR1250" s="156" t="s">
        <v>351</v>
      </c>
      <c r="AT1250" s="156" t="s">
        <v>347</v>
      </c>
      <c r="AU1250" s="156" t="s">
        <v>98</v>
      </c>
      <c r="AY1250" s="17" t="s">
        <v>345</v>
      </c>
      <c r="BE1250" s="157">
        <f>IF(N1250="základná",J1250,0)</f>
        <v>0</v>
      </c>
      <c r="BF1250" s="157">
        <f>IF(N1250="znížená",J1250,0)</f>
        <v>0</v>
      </c>
      <c r="BG1250" s="157">
        <f>IF(N1250="zákl. prenesená",J1250,0)</f>
        <v>0</v>
      </c>
      <c r="BH1250" s="157">
        <f>IF(N1250="zníž. prenesená",J1250,0)</f>
        <v>0</v>
      </c>
      <c r="BI1250" s="157">
        <f>IF(N1250="nulová",J1250,0)</f>
        <v>0</v>
      </c>
      <c r="BJ1250" s="17" t="s">
        <v>98</v>
      </c>
      <c r="BK1250" s="158">
        <f>ROUND(I1250*H1250,3)</f>
        <v>0</v>
      </c>
      <c r="BL1250" s="17" t="s">
        <v>351</v>
      </c>
      <c r="BM1250" s="156" t="s">
        <v>1757</v>
      </c>
    </row>
    <row r="1251" spans="2:65" s="12" customFormat="1">
      <c r="B1251" s="159"/>
      <c r="D1251" s="160" t="s">
        <v>353</v>
      </c>
      <c r="E1251" s="161" t="s">
        <v>1</v>
      </c>
      <c r="F1251" s="162" t="s">
        <v>1550</v>
      </c>
      <c r="H1251" s="161" t="s">
        <v>1</v>
      </c>
      <c r="I1251" s="163"/>
      <c r="L1251" s="159"/>
      <c r="M1251" s="164"/>
      <c r="T1251" s="165"/>
      <c r="AT1251" s="161" t="s">
        <v>353</v>
      </c>
      <c r="AU1251" s="161" t="s">
        <v>98</v>
      </c>
      <c r="AV1251" s="12" t="s">
        <v>84</v>
      </c>
      <c r="AW1251" s="12" t="s">
        <v>30</v>
      </c>
      <c r="AX1251" s="12" t="s">
        <v>76</v>
      </c>
      <c r="AY1251" s="161" t="s">
        <v>345</v>
      </c>
    </row>
    <row r="1252" spans="2:65" s="13" customFormat="1">
      <c r="B1252" s="166"/>
      <c r="D1252" s="160" t="s">
        <v>353</v>
      </c>
      <c r="E1252" s="167" t="s">
        <v>1</v>
      </c>
      <c r="F1252" s="168" t="s">
        <v>1758</v>
      </c>
      <c r="H1252" s="169">
        <v>35.549999999999997</v>
      </c>
      <c r="I1252" s="170"/>
      <c r="L1252" s="166"/>
      <c r="M1252" s="171"/>
      <c r="T1252" s="172"/>
      <c r="AT1252" s="167" t="s">
        <v>353</v>
      </c>
      <c r="AU1252" s="167" t="s">
        <v>98</v>
      </c>
      <c r="AV1252" s="13" t="s">
        <v>98</v>
      </c>
      <c r="AW1252" s="13" t="s">
        <v>30</v>
      </c>
      <c r="AX1252" s="13" t="s">
        <v>84</v>
      </c>
      <c r="AY1252" s="167" t="s">
        <v>345</v>
      </c>
    </row>
    <row r="1253" spans="2:65" s="1" customFormat="1" ht="24.2" customHeight="1">
      <c r="B1253" s="32"/>
      <c r="C1253" s="145" t="s">
        <v>1759</v>
      </c>
      <c r="D1253" s="145" t="s">
        <v>347</v>
      </c>
      <c r="E1253" s="146" t="s">
        <v>1760</v>
      </c>
      <c r="F1253" s="147" t="s">
        <v>1761</v>
      </c>
      <c r="G1253" s="148" t="s">
        <v>1746</v>
      </c>
      <c r="H1253" s="149">
        <v>24</v>
      </c>
      <c r="I1253" s="150"/>
      <c r="J1253" s="149">
        <f>ROUND(I1253*H1253,3)</f>
        <v>0</v>
      </c>
      <c r="K1253" s="151"/>
      <c r="L1253" s="32"/>
      <c r="M1253" s="152" t="s">
        <v>1</v>
      </c>
      <c r="N1253" s="153" t="s">
        <v>42</v>
      </c>
      <c r="P1253" s="154">
        <f>O1253*H1253</f>
        <v>0</v>
      </c>
      <c r="Q1253" s="154">
        <v>1.0000000000000001E-5</v>
      </c>
      <c r="R1253" s="154">
        <f>Q1253*H1253</f>
        <v>2.4000000000000003E-4</v>
      </c>
      <c r="S1253" s="154">
        <v>1.2E-4</v>
      </c>
      <c r="T1253" s="155">
        <f>S1253*H1253</f>
        <v>2.8800000000000002E-3</v>
      </c>
      <c r="AR1253" s="156" t="s">
        <v>351</v>
      </c>
      <c r="AT1253" s="156" t="s">
        <v>347</v>
      </c>
      <c r="AU1253" s="156" t="s">
        <v>98</v>
      </c>
      <c r="AY1253" s="17" t="s">
        <v>345</v>
      </c>
      <c r="BE1253" s="157">
        <f>IF(N1253="základná",J1253,0)</f>
        <v>0</v>
      </c>
      <c r="BF1253" s="157">
        <f>IF(N1253="znížená",J1253,0)</f>
        <v>0</v>
      </c>
      <c r="BG1253" s="157">
        <f>IF(N1253="zákl. prenesená",J1253,0)</f>
        <v>0</v>
      </c>
      <c r="BH1253" s="157">
        <f>IF(N1253="zníž. prenesená",J1253,0)</f>
        <v>0</v>
      </c>
      <c r="BI1253" s="157">
        <f>IF(N1253="nulová",J1253,0)</f>
        <v>0</v>
      </c>
      <c r="BJ1253" s="17" t="s">
        <v>98</v>
      </c>
      <c r="BK1253" s="158">
        <f>ROUND(I1253*H1253,3)</f>
        <v>0</v>
      </c>
      <c r="BL1253" s="17" t="s">
        <v>351</v>
      </c>
      <c r="BM1253" s="156" t="s">
        <v>1762</v>
      </c>
    </row>
    <row r="1254" spans="2:65" s="12" customFormat="1">
      <c r="B1254" s="159"/>
      <c r="D1254" s="160" t="s">
        <v>353</v>
      </c>
      <c r="E1254" s="161" t="s">
        <v>1</v>
      </c>
      <c r="F1254" s="162" t="s">
        <v>1763</v>
      </c>
      <c r="H1254" s="161" t="s">
        <v>1</v>
      </c>
      <c r="I1254" s="163"/>
      <c r="L1254" s="159"/>
      <c r="M1254" s="164"/>
      <c r="T1254" s="165"/>
      <c r="AT1254" s="161" t="s">
        <v>353</v>
      </c>
      <c r="AU1254" s="161" t="s">
        <v>98</v>
      </c>
      <c r="AV1254" s="12" t="s">
        <v>84</v>
      </c>
      <c r="AW1254" s="12" t="s">
        <v>30</v>
      </c>
      <c r="AX1254" s="12" t="s">
        <v>76</v>
      </c>
      <c r="AY1254" s="161" t="s">
        <v>345</v>
      </c>
    </row>
    <row r="1255" spans="2:65" s="13" customFormat="1">
      <c r="B1255" s="166"/>
      <c r="D1255" s="160" t="s">
        <v>353</v>
      </c>
      <c r="E1255" s="167" t="s">
        <v>1</v>
      </c>
      <c r="F1255" s="168" t="s">
        <v>498</v>
      </c>
      <c r="H1255" s="169">
        <v>24</v>
      </c>
      <c r="I1255" s="170"/>
      <c r="L1255" s="166"/>
      <c r="M1255" s="171"/>
      <c r="T1255" s="172"/>
      <c r="AT1255" s="167" t="s">
        <v>353</v>
      </c>
      <c r="AU1255" s="167" t="s">
        <v>98</v>
      </c>
      <c r="AV1255" s="13" t="s">
        <v>98</v>
      </c>
      <c r="AW1255" s="13" t="s">
        <v>30</v>
      </c>
      <c r="AX1255" s="13" t="s">
        <v>84</v>
      </c>
      <c r="AY1255" s="167" t="s">
        <v>345</v>
      </c>
    </row>
    <row r="1256" spans="2:65" s="1" customFormat="1" ht="24.2" customHeight="1">
      <c r="B1256" s="32"/>
      <c r="C1256" s="145" t="s">
        <v>1764</v>
      </c>
      <c r="D1256" s="145" t="s">
        <v>347</v>
      </c>
      <c r="E1256" s="146" t="s">
        <v>1765</v>
      </c>
      <c r="F1256" s="147" t="s">
        <v>1766</v>
      </c>
      <c r="G1256" s="148" t="s">
        <v>374</v>
      </c>
      <c r="H1256" s="149">
        <v>0.29399999999999998</v>
      </c>
      <c r="I1256" s="150"/>
      <c r="J1256" s="149">
        <f>ROUND(I1256*H1256,3)</f>
        <v>0</v>
      </c>
      <c r="K1256" s="151"/>
      <c r="L1256" s="32"/>
      <c r="M1256" s="152" t="s">
        <v>1</v>
      </c>
      <c r="N1256" s="153" t="s">
        <v>42</v>
      </c>
      <c r="P1256" s="154">
        <f>O1256*H1256</f>
        <v>0</v>
      </c>
      <c r="Q1256" s="154">
        <v>0</v>
      </c>
      <c r="R1256" s="154">
        <f>Q1256*H1256</f>
        <v>0</v>
      </c>
      <c r="S1256" s="154">
        <v>1.8</v>
      </c>
      <c r="T1256" s="155">
        <f>S1256*H1256</f>
        <v>0.5292</v>
      </c>
      <c r="AR1256" s="156" t="s">
        <v>351</v>
      </c>
      <c r="AT1256" s="156" t="s">
        <v>347</v>
      </c>
      <c r="AU1256" s="156" t="s">
        <v>98</v>
      </c>
      <c r="AY1256" s="17" t="s">
        <v>345</v>
      </c>
      <c r="BE1256" s="157">
        <f>IF(N1256="základná",J1256,0)</f>
        <v>0</v>
      </c>
      <c r="BF1256" s="157">
        <f>IF(N1256="znížená",J1256,0)</f>
        <v>0</v>
      </c>
      <c r="BG1256" s="157">
        <f>IF(N1256="zákl. prenesená",J1256,0)</f>
        <v>0</v>
      </c>
      <c r="BH1256" s="157">
        <f>IF(N1256="zníž. prenesená",J1256,0)</f>
        <v>0</v>
      </c>
      <c r="BI1256" s="157">
        <f>IF(N1256="nulová",J1256,0)</f>
        <v>0</v>
      </c>
      <c r="BJ1256" s="17" t="s">
        <v>98</v>
      </c>
      <c r="BK1256" s="158">
        <f>ROUND(I1256*H1256,3)</f>
        <v>0</v>
      </c>
      <c r="BL1256" s="17" t="s">
        <v>351</v>
      </c>
      <c r="BM1256" s="156" t="s">
        <v>1767</v>
      </c>
    </row>
    <row r="1257" spans="2:65" s="12" customFormat="1">
      <c r="B1257" s="159"/>
      <c r="D1257" s="160" t="s">
        <v>353</v>
      </c>
      <c r="E1257" s="161" t="s">
        <v>1</v>
      </c>
      <c r="F1257" s="162" t="s">
        <v>1649</v>
      </c>
      <c r="H1257" s="161" t="s">
        <v>1</v>
      </c>
      <c r="I1257" s="163"/>
      <c r="L1257" s="159"/>
      <c r="M1257" s="164"/>
      <c r="T1257" s="165"/>
      <c r="AT1257" s="161" t="s">
        <v>353</v>
      </c>
      <c r="AU1257" s="161" t="s">
        <v>98</v>
      </c>
      <c r="AV1257" s="12" t="s">
        <v>84</v>
      </c>
      <c r="AW1257" s="12" t="s">
        <v>30</v>
      </c>
      <c r="AX1257" s="12" t="s">
        <v>76</v>
      </c>
      <c r="AY1257" s="161" t="s">
        <v>345</v>
      </c>
    </row>
    <row r="1258" spans="2:65" s="13" customFormat="1">
      <c r="B1258" s="166"/>
      <c r="D1258" s="160" t="s">
        <v>353</v>
      </c>
      <c r="E1258" s="167" t="s">
        <v>1</v>
      </c>
      <c r="F1258" s="168" t="s">
        <v>1768</v>
      </c>
      <c r="H1258" s="169">
        <v>0.29399999999999998</v>
      </c>
      <c r="I1258" s="170"/>
      <c r="L1258" s="166"/>
      <c r="M1258" s="171"/>
      <c r="T1258" s="172"/>
      <c r="AT1258" s="167" t="s">
        <v>353</v>
      </c>
      <c r="AU1258" s="167" t="s">
        <v>98</v>
      </c>
      <c r="AV1258" s="13" t="s">
        <v>98</v>
      </c>
      <c r="AW1258" s="13" t="s">
        <v>30</v>
      </c>
      <c r="AX1258" s="13" t="s">
        <v>84</v>
      </c>
      <c r="AY1258" s="167" t="s">
        <v>345</v>
      </c>
    </row>
    <row r="1259" spans="2:65" s="1" customFormat="1" ht="24.2" customHeight="1">
      <c r="B1259" s="32"/>
      <c r="C1259" s="145" t="s">
        <v>1769</v>
      </c>
      <c r="D1259" s="145" t="s">
        <v>347</v>
      </c>
      <c r="E1259" s="146" t="s">
        <v>1770</v>
      </c>
      <c r="F1259" s="147" t="s">
        <v>1771</v>
      </c>
      <c r="G1259" s="148" t="s">
        <v>597</v>
      </c>
      <c r="H1259" s="149">
        <v>16.100000000000001</v>
      </c>
      <c r="I1259" s="150"/>
      <c r="J1259" s="149">
        <f>ROUND(I1259*H1259,3)</f>
        <v>0</v>
      </c>
      <c r="K1259" s="151"/>
      <c r="L1259" s="32"/>
      <c r="M1259" s="152" t="s">
        <v>1</v>
      </c>
      <c r="N1259" s="153" t="s">
        <v>42</v>
      </c>
      <c r="P1259" s="154">
        <f>O1259*H1259</f>
        <v>0</v>
      </c>
      <c r="Q1259" s="154">
        <v>0</v>
      </c>
      <c r="R1259" s="154">
        <f>Q1259*H1259</f>
        <v>0</v>
      </c>
      <c r="S1259" s="154">
        <v>4.2000000000000003E-2</v>
      </c>
      <c r="T1259" s="155">
        <f>S1259*H1259</f>
        <v>0.67620000000000013</v>
      </c>
      <c r="AR1259" s="156" t="s">
        <v>351</v>
      </c>
      <c r="AT1259" s="156" t="s">
        <v>347</v>
      </c>
      <c r="AU1259" s="156" t="s">
        <v>98</v>
      </c>
      <c r="AY1259" s="17" t="s">
        <v>345</v>
      </c>
      <c r="BE1259" s="157">
        <f>IF(N1259="základná",J1259,0)</f>
        <v>0</v>
      </c>
      <c r="BF1259" s="157">
        <f>IF(N1259="znížená",J1259,0)</f>
        <v>0</v>
      </c>
      <c r="BG1259" s="157">
        <f>IF(N1259="zákl. prenesená",J1259,0)</f>
        <v>0</v>
      </c>
      <c r="BH1259" s="157">
        <f>IF(N1259="zníž. prenesená",J1259,0)</f>
        <v>0</v>
      </c>
      <c r="BI1259" s="157">
        <f>IF(N1259="nulová",J1259,0)</f>
        <v>0</v>
      </c>
      <c r="BJ1259" s="17" t="s">
        <v>98</v>
      </c>
      <c r="BK1259" s="158">
        <f>ROUND(I1259*H1259,3)</f>
        <v>0</v>
      </c>
      <c r="BL1259" s="17" t="s">
        <v>351</v>
      </c>
      <c r="BM1259" s="156" t="s">
        <v>1772</v>
      </c>
    </row>
    <row r="1260" spans="2:65" s="13" customFormat="1">
      <c r="B1260" s="166"/>
      <c r="D1260" s="160" t="s">
        <v>353</v>
      </c>
      <c r="E1260" s="167" t="s">
        <v>1</v>
      </c>
      <c r="F1260" s="168" t="s">
        <v>1773</v>
      </c>
      <c r="H1260" s="169">
        <v>1.1000000000000001</v>
      </c>
      <c r="I1260" s="170"/>
      <c r="L1260" s="166"/>
      <c r="M1260" s="171"/>
      <c r="T1260" s="172"/>
      <c r="AT1260" s="167" t="s">
        <v>353</v>
      </c>
      <c r="AU1260" s="167" t="s">
        <v>98</v>
      </c>
      <c r="AV1260" s="13" t="s">
        <v>98</v>
      </c>
      <c r="AW1260" s="13" t="s">
        <v>30</v>
      </c>
      <c r="AX1260" s="13" t="s">
        <v>76</v>
      </c>
      <c r="AY1260" s="167" t="s">
        <v>345</v>
      </c>
    </row>
    <row r="1261" spans="2:65" s="13" customFormat="1">
      <c r="B1261" s="166"/>
      <c r="D1261" s="160" t="s">
        <v>353</v>
      </c>
      <c r="E1261" s="167" t="s">
        <v>1</v>
      </c>
      <c r="F1261" s="168" t="s">
        <v>1774</v>
      </c>
      <c r="H1261" s="169">
        <v>11.7</v>
      </c>
      <c r="I1261" s="170"/>
      <c r="L1261" s="166"/>
      <c r="M1261" s="171"/>
      <c r="T1261" s="172"/>
      <c r="AT1261" s="167" t="s">
        <v>353</v>
      </c>
      <c r="AU1261" s="167" t="s">
        <v>98</v>
      </c>
      <c r="AV1261" s="13" t="s">
        <v>98</v>
      </c>
      <c r="AW1261" s="13" t="s">
        <v>30</v>
      </c>
      <c r="AX1261" s="13" t="s">
        <v>76</v>
      </c>
      <c r="AY1261" s="167" t="s">
        <v>345</v>
      </c>
    </row>
    <row r="1262" spans="2:65" s="13" customFormat="1">
      <c r="B1262" s="166"/>
      <c r="D1262" s="160" t="s">
        <v>353</v>
      </c>
      <c r="E1262" s="167" t="s">
        <v>1</v>
      </c>
      <c r="F1262" s="168" t="s">
        <v>1775</v>
      </c>
      <c r="H1262" s="169">
        <v>3.3</v>
      </c>
      <c r="I1262" s="170"/>
      <c r="L1262" s="166"/>
      <c r="M1262" s="171"/>
      <c r="T1262" s="172"/>
      <c r="AT1262" s="167" t="s">
        <v>353</v>
      </c>
      <c r="AU1262" s="167" t="s">
        <v>98</v>
      </c>
      <c r="AV1262" s="13" t="s">
        <v>98</v>
      </c>
      <c r="AW1262" s="13" t="s">
        <v>30</v>
      </c>
      <c r="AX1262" s="13" t="s">
        <v>76</v>
      </c>
      <c r="AY1262" s="167" t="s">
        <v>345</v>
      </c>
    </row>
    <row r="1263" spans="2:65" s="15" customFormat="1">
      <c r="B1263" s="180"/>
      <c r="D1263" s="160" t="s">
        <v>353</v>
      </c>
      <c r="E1263" s="181" t="s">
        <v>1</v>
      </c>
      <c r="F1263" s="182" t="s">
        <v>365</v>
      </c>
      <c r="H1263" s="183">
        <v>16.100000000000001</v>
      </c>
      <c r="I1263" s="184"/>
      <c r="L1263" s="180"/>
      <c r="M1263" s="185"/>
      <c r="T1263" s="186"/>
      <c r="AT1263" s="181" t="s">
        <v>353</v>
      </c>
      <c r="AU1263" s="181" t="s">
        <v>98</v>
      </c>
      <c r="AV1263" s="15" t="s">
        <v>351</v>
      </c>
      <c r="AW1263" s="15" t="s">
        <v>30</v>
      </c>
      <c r="AX1263" s="15" t="s">
        <v>84</v>
      </c>
      <c r="AY1263" s="181" t="s">
        <v>345</v>
      </c>
    </row>
    <row r="1264" spans="2:65" s="1" customFormat="1" ht="24.2" customHeight="1">
      <c r="B1264" s="32"/>
      <c r="C1264" s="145" t="s">
        <v>1776</v>
      </c>
      <c r="D1264" s="145" t="s">
        <v>347</v>
      </c>
      <c r="E1264" s="146" t="s">
        <v>1777</v>
      </c>
      <c r="F1264" s="147" t="s">
        <v>1778</v>
      </c>
      <c r="G1264" s="148" t="s">
        <v>597</v>
      </c>
      <c r="H1264" s="149">
        <v>2.9</v>
      </c>
      <c r="I1264" s="150"/>
      <c r="J1264" s="149">
        <f>ROUND(I1264*H1264,3)</f>
        <v>0</v>
      </c>
      <c r="K1264" s="151"/>
      <c r="L1264" s="32"/>
      <c r="M1264" s="152" t="s">
        <v>1</v>
      </c>
      <c r="N1264" s="153" t="s">
        <v>42</v>
      </c>
      <c r="P1264" s="154">
        <f>O1264*H1264</f>
        <v>0</v>
      </c>
      <c r="Q1264" s="154">
        <v>0</v>
      </c>
      <c r="R1264" s="154">
        <f>Q1264*H1264</f>
        <v>0</v>
      </c>
      <c r="S1264" s="154">
        <v>9.7000000000000003E-2</v>
      </c>
      <c r="T1264" s="155">
        <f>S1264*H1264</f>
        <v>0.28129999999999999</v>
      </c>
      <c r="AR1264" s="156" t="s">
        <v>351</v>
      </c>
      <c r="AT1264" s="156" t="s">
        <v>347</v>
      </c>
      <c r="AU1264" s="156" t="s">
        <v>98</v>
      </c>
      <c r="AY1264" s="17" t="s">
        <v>345</v>
      </c>
      <c r="BE1264" s="157">
        <f>IF(N1264="základná",J1264,0)</f>
        <v>0</v>
      </c>
      <c r="BF1264" s="157">
        <f>IF(N1264="znížená",J1264,0)</f>
        <v>0</v>
      </c>
      <c r="BG1264" s="157">
        <f>IF(N1264="zákl. prenesená",J1264,0)</f>
        <v>0</v>
      </c>
      <c r="BH1264" s="157">
        <f>IF(N1264="zníž. prenesená",J1264,0)</f>
        <v>0</v>
      </c>
      <c r="BI1264" s="157">
        <f>IF(N1264="nulová",J1264,0)</f>
        <v>0</v>
      </c>
      <c r="BJ1264" s="17" t="s">
        <v>98</v>
      </c>
      <c r="BK1264" s="158">
        <f>ROUND(I1264*H1264,3)</f>
        <v>0</v>
      </c>
      <c r="BL1264" s="17" t="s">
        <v>351</v>
      </c>
      <c r="BM1264" s="156" t="s">
        <v>1779</v>
      </c>
    </row>
    <row r="1265" spans="2:65" s="13" customFormat="1">
      <c r="B1265" s="166"/>
      <c r="D1265" s="160" t="s">
        <v>353</v>
      </c>
      <c r="E1265" s="167" t="s">
        <v>1</v>
      </c>
      <c r="F1265" s="168" t="s">
        <v>1780</v>
      </c>
      <c r="H1265" s="169">
        <v>2.9</v>
      </c>
      <c r="I1265" s="170"/>
      <c r="L1265" s="166"/>
      <c r="M1265" s="171"/>
      <c r="T1265" s="172"/>
      <c r="AT1265" s="167" t="s">
        <v>353</v>
      </c>
      <c r="AU1265" s="167" t="s">
        <v>98</v>
      </c>
      <c r="AV1265" s="13" t="s">
        <v>98</v>
      </c>
      <c r="AW1265" s="13" t="s">
        <v>30</v>
      </c>
      <c r="AX1265" s="13" t="s">
        <v>84</v>
      </c>
      <c r="AY1265" s="167" t="s">
        <v>345</v>
      </c>
    </row>
    <row r="1266" spans="2:65" s="1" customFormat="1" ht="24.2" customHeight="1">
      <c r="B1266" s="32"/>
      <c r="C1266" s="145" t="s">
        <v>1781</v>
      </c>
      <c r="D1266" s="145" t="s">
        <v>347</v>
      </c>
      <c r="E1266" s="146" t="s">
        <v>1782</v>
      </c>
      <c r="F1266" s="147" t="s">
        <v>1783</v>
      </c>
      <c r="G1266" s="148" t="s">
        <v>597</v>
      </c>
      <c r="H1266" s="149">
        <v>5.95</v>
      </c>
      <c r="I1266" s="150"/>
      <c r="J1266" s="149">
        <f>ROUND(I1266*H1266,3)</f>
        <v>0</v>
      </c>
      <c r="K1266" s="151"/>
      <c r="L1266" s="32"/>
      <c r="M1266" s="152" t="s">
        <v>1</v>
      </c>
      <c r="N1266" s="153" t="s">
        <v>42</v>
      </c>
      <c r="P1266" s="154">
        <f>O1266*H1266</f>
        <v>0</v>
      </c>
      <c r="Q1266" s="154">
        <v>0</v>
      </c>
      <c r="R1266" s="154">
        <f>Q1266*H1266</f>
        <v>0</v>
      </c>
      <c r="S1266" s="154">
        <v>0.129</v>
      </c>
      <c r="T1266" s="155">
        <f>S1266*H1266</f>
        <v>0.76755000000000007</v>
      </c>
      <c r="AR1266" s="156" t="s">
        <v>351</v>
      </c>
      <c r="AT1266" s="156" t="s">
        <v>347</v>
      </c>
      <c r="AU1266" s="156" t="s">
        <v>98</v>
      </c>
      <c r="AY1266" s="17" t="s">
        <v>345</v>
      </c>
      <c r="BE1266" s="157">
        <f>IF(N1266="základná",J1266,0)</f>
        <v>0</v>
      </c>
      <c r="BF1266" s="157">
        <f>IF(N1266="znížená",J1266,0)</f>
        <v>0</v>
      </c>
      <c r="BG1266" s="157">
        <f>IF(N1266="zákl. prenesená",J1266,0)</f>
        <v>0</v>
      </c>
      <c r="BH1266" s="157">
        <f>IF(N1266="zníž. prenesená",J1266,0)</f>
        <v>0</v>
      </c>
      <c r="BI1266" s="157">
        <f>IF(N1266="nulová",J1266,0)</f>
        <v>0</v>
      </c>
      <c r="BJ1266" s="17" t="s">
        <v>98</v>
      </c>
      <c r="BK1266" s="158">
        <f>ROUND(I1266*H1266,3)</f>
        <v>0</v>
      </c>
      <c r="BL1266" s="17" t="s">
        <v>351</v>
      </c>
      <c r="BM1266" s="156" t="s">
        <v>1784</v>
      </c>
    </row>
    <row r="1267" spans="2:65" s="13" customFormat="1">
      <c r="B1267" s="166"/>
      <c r="D1267" s="160" t="s">
        <v>353</v>
      </c>
      <c r="E1267" s="167" t="s">
        <v>1</v>
      </c>
      <c r="F1267" s="168" t="s">
        <v>1785</v>
      </c>
      <c r="H1267" s="169">
        <v>1.35</v>
      </c>
      <c r="I1267" s="170"/>
      <c r="L1267" s="166"/>
      <c r="M1267" s="171"/>
      <c r="T1267" s="172"/>
      <c r="AT1267" s="167" t="s">
        <v>353</v>
      </c>
      <c r="AU1267" s="167" t="s">
        <v>98</v>
      </c>
      <c r="AV1267" s="13" t="s">
        <v>98</v>
      </c>
      <c r="AW1267" s="13" t="s">
        <v>30</v>
      </c>
      <c r="AX1267" s="13" t="s">
        <v>76</v>
      </c>
      <c r="AY1267" s="167" t="s">
        <v>345</v>
      </c>
    </row>
    <row r="1268" spans="2:65" s="13" customFormat="1">
      <c r="B1268" s="166"/>
      <c r="D1268" s="160" t="s">
        <v>353</v>
      </c>
      <c r="E1268" s="167" t="s">
        <v>1</v>
      </c>
      <c r="F1268" s="168" t="s">
        <v>1786</v>
      </c>
      <c r="H1268" s="169">
        <v>1.45</v>
      </c>
      <c r="I1268" s="170"/>
      <c r="L1268" s="166"/>
      <c r="M1268" s="171"/>
      <c r="T1268" s="172"/>
      <c r="AT1268" s="167" t="s">
        <v>353</v>
      </c>
      <c r="AU1268" s="167" t="s">
        <v>98</v>
      </c>
      <c r="AV1268" s="13" t="s">
        <v>98</v>
      </c>
      <c r="AW1268" s="13" t="s">
        <v>30</v>
      </c>
      <c r="AX1268" s="13" t="s">
        <v>76</v>
      </c>
      <c r="AY1268" s="167" t="s">
        <v>345</v>
      </c>
    </row>
    <row r="1269" spans="2:65" s="13" customFormat="1">
      <c r="B1269" s="166"/>
      <c r="D1269" s="160" t="s">
        <v>353</v>
      </c>
      <c r="E1269" s="167" t="s">
        <v>1</v>
      </c>
      <c r="F1269" s="168" t="s">
        <v>1787</v>
      </c>
      <c r="H1269" s="169">
        <v>1.55</v>
      </c>
      <c r="I1269" s="170"/>
      <c r="L1269" s="166"/>
      <c r="M1269" s="171"/>
      <c r="T1269" s="172"/>
      <c r="AT1269" s="167" t="s">
        <v>353</v>
      </c>
      <c r="AU1269" s="167" t="s">
        <v>98</v>
      </c>
      <c r="AV1269" s="13" t="s">
        <v>98</v>
      </c>
      <c r="AW1269" s="13" t="s">
        <v>30</v>
      </c>
      <c r="AX1269" s="13" t="s">
        <v>76</v>
      </c>
      <c r="AY1269" s="167" t="s">
        <v>345</v>
      </c>
    </row>
    <row r="1270" spans="2:65" s="13" customFormat="1">
      <c r="B1270" s="166"/>
      <c r="D1270" s="160" t="s">
        <v>353</v>
      </c>
      <c r="E1270" s="167" t="s">
        <v>1</v>
      </c>
      <c r="F1270" s="168" t="s">
        <v>1788</v>
      </c>
      <c r="H1270" s="169">
        <v>1.6</v>
      </c>
      <c r="I1270" s="170"/>
      <c r="L1270" s="166"/>
      <c r="M1270" s="171"/>
      <c r="T1270" s="172"/>
      <c r="AT1270" s="167" t="s">
        <v>353</v>
      </c>
      <c r="AU1270" s="167" t="s">
        <v>98</v>
      </c>
      <c r="AV1270" s="13" t="s">
        <v>98</v>
      </c>
      <c r="AW1270" s="13" t="s">
        <v>30</v>
      </c>
      <c r="AX1270" s="13" t="s">
        <v>76</v>
      </c>
      <c r="AY1270" s="167" t="s">
        <v>345</v>
      </c>
    </row>
    <row r="1271" spans="2:65" s="15" customFormat="1">
      <c r="B1271" s="180"/>
      <c r="D1271" s="160" t="s">
        <v>353</v>
      </c>
      <c r="E1271" s="181" t="s">
        <v>1</v>
      </c>
      <c r="F1271" s="182" t="s">
        <v>365</v>
      </c>
      <c r="H1271" s="183">
        <v>5.95</v>
      </c>
      <c r="I1271" s="184"/>
      <c r="L1271" s="180"/>
      <c r="M1271" s="185"/>
      <c r="T1271" s="186"/>
      <c r="AT1271" s="181" t="s">
        <v>353</v>
      </c>
      <c r="AU1271" s="181" t="s">
        <v>98</v>
      </c>
      <c r="AV1271" s="15" t="s">
        <v>351</v>
      </c>
      <c r="AW1271" s="15" t="s">
        <v>30</v>
      </c>
      <c r="AX1271" s="15" t="s">
        <v>84</v>
      </c>
      <c r="AY1271" s="181" t="s">
        <v>345</v>
      </c>
    </row>
    <row r="1272" spans="2:65" s="1" customFormat="1" ht="24.2" customHeight="1">
      <c r="B1272" s="32"/>
      <c r="C1272" s="145" t="s">
        <v>1789</v>
      </c>
      <c r="D1272" s="145" t="s">
        <v>347</v>
      </c>
      <c r="E1272" s="146" t="s">
        <v>1790</v>
      </c>
      <c r="F1272" s="147" t="s">
        <v>1791</v>
      </c>
      <c r="G1272" s="148" t="s">
        <v>597</v>
      </c>
      <c r="H1272" s="149">
        <v>0.64</v>
      </c>
      <c r="I1272" s="150"/>
      <c r="J1272" s="149">
        <f>ROUND(I1272*H1272,3)</f>
        <v>0</v>
      </c>
      <c r="K1272" s="151"/>
      <c r="L1272" s="32"/>
      <c r="M1272" s="152" t="s">
        <v>1</v>
      </c>
      <c r="N1272" s="153" t="s">
        <v>42</v>
      </c>
      <c r="P1272" s="154">
        <f>O1272*H1272</f>
        <v>0</v>
      </c>
      <c r="Q1272" s="154">
        <v>0</v>
      </c>
      <c r="R1272" s="154">
        <f>Q1272*H1272</f>
        <v>0</v>
      </c>
      <c r="S1272" s="154">
        <v>0.33</v>
      </c>
      <c r="T1272" s="155">
        <f>S1272*H1272</f>
        <v>0.21120000000000003</v>
      </c>
      <c r="AR1272" s="156" t="s">
        <v>351</v>
      </c>
      <c r="AT1272" s="156" t="s">
        <v>347</v>
      </c>
      <c r="AU1272" s="156" t="s">
        <v>98</v>
      </c>
      <c r="AY1272" s="17" t="s">
        <v>345</v>
      </c>
      <c r="BE1272" s="157">
        <f>IF(N1272="základná",J1272,0)</f>
        <v>0</v>
      </c>
      <c r="BF1272" s="157">
        <f>IF(N1272="znížená",J1272,0)</f>
        <v>0</v>
      </c>
      <c r="BG1272" s="157">
        <f>IF(N1272="zákl. prenesená",J1272,0)</f>
        <v>0</v>
      </c>
      <c r="BH1272" s="157">
        <f>IF(N1272="zníž. prenesená",J1272,0)</f>
        <v>0</v>
      </c>
      <c r="BI1272" s="157">
        <f>IF(N1272="nulová",J1272,0)</f>
        <v>0</v>
      </c>
      <c r="BJ1272" s="17" t="s">
        <v>98</v>
      </c>
      <c r="BK1272" s="158">
        <f>ROUND(I1272*H1272,3)</f>
        <v>0</v>
      </c>
      <c r="BL1272" s="17" t="s">
        <v>351</v>
      </c>
      <c r="BM1272" s="156" t="s">
        <v>1792</v>
      </c>
    </row>
    <row r="1273" spans="2:65" s="13" customFormat="1">
      <c r="B1273" s="166"/>
      <c r="D1273" s="160" t="s">
        <v>353</v>
      </c>
      <c r="E1273" s="167" t="s">
        <v>1</v>
      </c>
      <c r="F1273" s="168" t="s">
        <v>1793</v>
      </c>
      <c r="H1273" s="169">
        <v>0.64</v>
      </c>
      <c r="I1273" s="170"/>
      <c r="L1273" s="166"/>
      <c r="M1273" s="171"/>
      <c r="T1273" s="172"/>
      <c r="AT1273" s="167" t="s">
        <v>353</v>
      </c>
      <c r="AU1273" s="167" t="s">
        <v>98</v>
      </c>
      <c r="AV1273" s="13" t="s">
        <v>98</v>
      </c>
      <c r="AW1273" s="13" t="s">
        <v>30</v>
      </c>
      <c r="AX1273" s="13" t="s">
        <v>84</v>
      </c>
      <c r="AY1273" s="167" t="s">
        <v>345</v>
      </c>
    </row>
    <row r="1274" spans="2:65" s="1" customFormat="1" ht="16.5" customHeight="1">
      <c r="B1274" s="32"/>
      <c r="C1274" s="145" t="s">
        <v>1794</v>
      </c>
      <c r="D1274" s="145" t="s">
        <v>347</v>
      </c>
      <c r="E1274" s="146" t="s">
        <v>1795</v>
      </c>
      <c r="F1274" s="147" t="s">
        <v>1796</v>
      </c>
      <c r="G1274" s="148" t="s">
        <v>597</v>
      </c>
      <c r="H1274" s="149">
        <v>60.234999999999999</v>
      </c>
      <c r="I1274" s="150"/>
      <c r="J1274" s="149">
        <f>ROUND(I1274*H1274,3)</f>
        <v>0</v>
      </c>
      <c r="K1274" s="151"/>
      <c r="L1274" s="32"/>
      <c r="M1274" s="152" t="s">
        <v>1</v>
      </c>
      <c r="N1274" s="153" t="s">
        <v>42</v>
      </c>
      <c r="P1274" s="154">
        <f>O1274*H1274</f>
        <v>0</v>
      </c>
      <c r="Q1274" s="154">
        <v>0</v>
      </c>
      <c r="R1274" s="154">
        <f>Q1274*H1274</f>
        <v>0</v>
      </c>
      <c r="S1274" s="154">
        <v>3.6999999999999998E-2</v>
      </c>
      <c r="T1274" s="155">
        <f>S1274*H1274</f>
        <v>2.2286949999999996</v>
      </c>
      <c r="AR1274" s="156" t="s">
        <v>351</v>
      </c>
      <c r="AT1274" s="156" t="s">
        <v>347</v>
      </c>
      <c r="AU1274" s="156" t="s">
        <v>98</v>
      </c>
      <c r="AY1274" s="17" t="s">
        <v>345</v>
      </c>
      <c r="BE1274" s="157">
        <f>IF(N1274="základná",J1274,0)</f>
        <v>0</v>
      </c>
      <c r="BF1274" s="157">
        <f>IF(N1274="znížená",J1274,0)</f>
        <v>0</v>
      </c>
      <c r="BG1274" s="157">
        <f>IF(N1274="zákl. prenesená",J1274,0)</f>
        <v>0</v>
      </c>
      <c r="BH1274" s="157">
        <f>IF(N1274="zníž. prenesená",J1274,0)</f>
        <v>0</v>
      </c>
      <c r="BI1274" s="157">
        <f>IF(N1274="nulová",J1274,0)</f>
        <v>0</v>
      </c>
      <c r="BJ1274" s="17" t="s">
        <v>98</v>
      </c>
      <c r="BK1274" s="158">
        <f>ROUND(I1274*H1274,3)</f>
        <v>0</v>
      </c>
      <c r="BL1274" s="17" t="s">
        <v>351</v>
      </c>
      <c r="BM1274" s="156" t="s">
        <v>1797</v>
      </c>
    </row>
    <row r="1275" spans="2:65" s="12" customFormat="1">
      <c r="B1275" s="159"/>
      <c r="D1275" s="160" t="s">
        <v>353</v>
      </c>
      <c r="E1275" s="161" t="s">
        <v>1</v>
      </c>
      <c r="F1275" s="162" t="s">
        <v>1798</v>
      </c>
      <c r="H1275" s="161" t="s">
        <v>1</v>
      </c>
      <c r="I1275" s="163"/>
      <c r="L1275" s="159"/>
      <c r="M1275" s="164"/>
      <c r="T1275" s="165"/>
      <c r="AT1275" s="161" t="s">
        <v>353</v>
      </c>
      <c r="AU1275" s="161" t="s">
        <v>98</v>
      </c>
      <c r="AV1275" s="12" t="s">
        <v>84</v>
      </c>
      <c r="AW1275" s="12" t="s">
        <v>30</v>
      </c>
      <c r="AX1275" s="12" t="s">
        <v>76</v>
      </c>
      <c r="AY1275" s="161" t="s">
        <v>345</v>
      </c>
    </row>
    <row r="1276" spans="2:65" s="13" customFormat="1">
      <c r="B1276" s="166"/>
      <c r="D1276" s="160" t="s">
        <v>353</v>
      </c>
      <c r="E1276" s="167" t="s">
        <v>1</v>
      </c>
      <c r="F1276" s="168" t="s">
        <v>1799</v>
      </c>
      <c r="H1276" s="169">
        <v>52.625</v>
      </c>
      <c r="I1276" s="170"/>
      <c r="L1276" s="166"/>
      <c r="M1276" s="171"/>
      <c r="T1276" s="172"/>
      <c r="AT1276" s="167" t="s">
        <v>353</v>
      </c>
      <c r="AU1276" s="167" t="s">
        <v>98</v>
      </c>
      <c r="AV1276" s="13" t="s">
        <v>98</v>
      </c>
      <c r="AW1276" s="13" t="s">
        <v>30</v>
      </c>
      <c r="AX1276" s="13" t="s">
        <v>76</v>
      </c>
      <c r="AY1276" s="167" t="s">
        <v>345</v>
      </c>
    </row>
    <row r="1277" spans="2:65" s="12" customFormat="1">
      <c r="B1277" s="159"/>
      <c r="D1277" s="160" t="s">
        <v>353</v>
      </c>
      <c r="E1277" s="161" t="s">
        <v>1</v>
      </c>
      <c r="F1277" s="162" t="s">
        <v>1800</v>
      </c>
      <c r="H1277" s="161" t="s">
        <v>1</v>
      </c>
      <c r="I1277" s="163"/>
      <c r="L1277" s="159"/>
      <c r="M1277" s="164"/>
      <c r="T1277" s="165"/>
      <c r="AT1277" s="161" t="s">
        <v>353</v>
      </c>
      <c r="AU1277" s="161" t="s">
        <v>98</v>
      </c>
      <c r="AV1277" s="12" t="s">
        <v>84</v>
      </c>
      <c r="AW1277" s="12" t="s">
        <v>30</v>
      </c>
      <c r="AX1277" s="12" t="s">
        <v>76</v>
      </c>
      <c r="AY1277" s="161" t="s">
        <v>345</v>
      </c>
    </row>
    <row r="1278" spans="2:65" s="13" customFormat="1">
      <c r="B1278" s="166"/>
      <c r="D1278" s="160" t="s">
        <v>353</v>
      </c>
      <c r="E1278" s="167" t="s">
        <v>1</v>
      </c>
      <c r="F1278" s="168" t="s">
        <v>1801</v>
      </c>
      <c r="H1278" s="169">
        <v>7.61</v>
      </c>
      <c r="I1278" s="170"/>
      <c r="L1278" s="166"/>
      <c r="M1278" s="171"/>
      <c r="T1278" s="172"/>
      <c r="AT1278" s="167" t="s">
        <v>353</v>
      </c>
      <c r="AU1278" s="167" t="s">
        <v>98</v>
      </c>
      <c r="AV1278" s="13" t="s">
        <v>98</v>
      </c>
      <c r="AW1278" s="13" t="s">
        <v>30</v>
      </c>
      <c r="AX1278" s="13" t="s">
        <v>76</v>
      </c>
      <c r="AY1278" s="167" t="s">
        <v>345</v>
      </c>
    </row>
    <row r="1279" spans="2:65" s="15" customFormat="1">
      <c r="B1279" s="180"/>
      <c r="D1279" s="160" t="s">
        <v>353</v>
      </c>
      <c r="E1279" s="181" t="s">
        <v>1</v>
      </c>
      <c r="F1279" s="182" t="s">
        <v>365</v>
      </c>
      <c r="H1279" s="183">
        <v>60.234999999999999</v>
      </c>
      <c r="I1279" s="184"/>
      <c r="L1279" s="180"/>
      <c r="M1279" s="185"/>
      <c r="T1279" s="186"/>
      <c r="AT1279" s="181" t="s">
        <v>353</v>
      </c>
      <c r="AU1279" s="181" t="s">
        <v>98</v>
      </c>
      <c r="AV1279" s="15" t="s">
        <v>351</v>
      </c>
      <c r="AW1279" s="15" t="s">
        <v>30</v>
      </c>
      <c r="AX1279" s="15" t="s">
        <v>84</v>
      </c>
      <c r="AY1279" s="181" t="s">
        <v>345</v>
      </c>
    </row>
    <row r="1280" spans="2:65" s="1" customFormat="1" ht="33" customHeight="1">
      <c r="B1280" s="32"/>
      <c r="C1280" s="145" t="s">
        <v>1802</v>
      </c>
      <c r="D1280" s="145" t="s">
        <v>347</v>
      </c>
      <c r="E1280" s="146" t="s">
        <v>1803</v>
      </c>
      <c r="F1280" s="147" t="s">
        <v>1804</v>
      </c>
      <c r="G1280" s="148" t="s">
        <v>623</v>
      </c>
      <c r="H1280" s="149">
        <v>5</v>
      </c>
      <c r="I1280" s="150"/>
      <c r="J1280" s="149">
        <f>ROUND(I1280*H1280,3)</f>
        <v>0</v>
      </c>
      <c r="K1280" s="151"/>
      <c r="L1280" s="32"/>
      <c r="M1280" s="152" t="s">
        <v>1</v>
      </c>
      <c r="N1280" s="153" t="s">
        <v>42</v>
      </c>
      <c r="P1280" s="154">
        <f>O1280*H1280</f>
        <v>0</v>
      </c>
      <c r="Q1280" s="154">
        <v>0</v>
      </c>
      <c r="R1280" s="154">
        <f>Q1280*H1280</f>
        <v>0</v>
      </c>
      <c r="S1280" s="154">
        <v>8.9999999999999993E-3</v>
      </c>
      <c r="T1280" s="155">
        <f>S1280*H1280</f>
        <v>4.4999999999999998E-2</v>
      </c>
      <c r="AR1280" s="156" t="s">
        <v>351</v>
      </c>
      <c r="AT1280" s="156" t="s">
        <v>347</v>
      </c>
      <c r="AU1280" s="156" t="s">
        <v>98</v>
      </c>
      <c r="AY1280" s="17" t="s">
        <v>345</v>
      </c>
      <c r="BE1280" s="157">
        <f>IF(N1280="základná",J1280,0)</f>
        <v>0</v>
      </c>
      <c r="BF1280" s="157">
        <f>IF(N1280="znížená",J1280,0)</f>
        <v>0</v>
      </c>
      <c r="BG1280" s="157">
        <f>IF(N1280="zákl. prenesená",J1280,0)</f>
        <v>0</v>
      </c>
      <c r="BH1280" s="157">
        <f>IF(N1280="zníž. prenesená",J1280,0)</f>
        <v>0</v>
      </c>
      <c r="BI1280" s="157">
        <f>IF(N1280="nulová",J1280,0)</f>
        <v>0</v>
      </c>
      <c r="BJ1280" s="17" t="s">
        <v>98</v>
      </c>
      <c r="BK1280" s="158">
        <f>ROUND(I1280*H1280,3)</f>
        <v>0</v>
      </c>
      <c r="BL1280" s="17" t="s">
        <v>351</v>
      </c>
      <c r="BM1280" s="156" t="s">
        <v>1805</v>
      </c>
    </row>
    <row r="1281" spans="2:65" s="13" customFormat="1">
      <c r="B1281" s="166"/>
      <c r="D1281" s="160" t="s">
        <v>353</v>
      </c>
      <c r="E1281" s="167" t="s">
        <v>1</v>
      </c>
      <c r="F1281" s="168" t="s">
        <v>1806</v>
      </c>
      <c r="H1281" s="169">
        <v>5</v>
      </c>
      <c r="I1281" s="170"/>
      <c r="L1281" s="166"/>
      <c r="M1281" s="171"/>
      <c r="T1281" s="172"/>
      <c r="AT1281" s="167" t="s">
        <v>353</v>
      </c>
      <c r="AU1281" s="167" t="s">
        <v>98</v>
      </c>
      <c r="AV1281" s="13" t="s">
        <v>98</v>
      </c>
      <c r="AW1281" s="13" t="s">
        <v>30</v>
      </c>
      <c r="AX1281" s="13" t="s">
        <v>84</v>
      </c>
      <c r="AY1281" s="167" t="s">
        <v>345</v>
      </c>
    </row>
    <row r="1282" spans="2:65" s="1" customFormat="1" ht="33" customHeight="1">
      <c r="B1282" s="32"/>
      <c r="C1282" s="145" t="s">
        <v>1807</v>
      </c>
      <c r="D1282" s="145" t="s">
        <v>347</v>
      </c>
      <c r="E1282" s="146" t="s">
        <v>1808</v>
      </c>
      <c r="F1282" s="147" t="s">
        <v>1809</v>
      </c>
      <c r="G1282" s="148" t="s">
        <v>350</v>
      </c>
      <c r="H1282" s="149">
        <v>609.6</v>
      </c>
      <c r="I1282" s="150"/>
      <c r="J1282" s="149">
        <f>ROUND(I1282*H1282,3)</f>
        <v>0</v>
      </c>
      <c r="K1282" s="151"/>
      <c r="L1282" s="32"/>
      <c r="M1282" s="152" t="s">
        <v>1</v>
      </c>
      <c r="N1282" s="153" t="s">
        <v>42</v>
      </c>
      <c r="P1282" s="154">
        <f>O1282*H1282</f>
        <v>0</v>
      </c>
      <c r="Q1282" s="154">
        <v>0</v>
      </c>
      <c r="R1282" s="154">
        <f>Q1282*H1282</f>
        <v>0</v>
      </c>
      <c r="S1282" s="154">
        <v>0.01</v>
      </c>
      <c r="T1282" s="155">
        <f>S1282*H1282</f>
        <v>6.0960000000000001</v>
      </c>
      <c r="AR1282" s="156" t="s">
        <v>351</v>
      </c>
      <c r="AT1282" s="156" t="s">
        <v>347</v>
      </c>
      <c r="AU1282" s="156" t="s">
        <v>98</v>
      </c>
      <c r="AY1282" s="17" t="s">
        <v>345</v>
      </c>
      <c r="BE1282" s="157">
        <f>IF(N1282="základná",J1282,0)</f>
        <v>0</v>
      </c>
      <c r="BF1282" s="157">
        <f>IF(N1282="znížená",J1282,0)</f>
        <v>0</v>
      </c>
      <c r="BG1282" s="157">
        <f>IF(N1282="zákl. prenesená",J1282,0)</f>
        <v>0</v>
      </c>
      <c r="BH1282" s="157">
        <f>IF(N1282="zníž. prenesená",J1282,0)</f>
        <v>0</v>
      </c>
      <c r="BI1282" s="157">
        <f>IF(N1282="nulová",J1282,0)</f>
        <v>0</v>
      </c>
      <c r="BJ1282" s="17" t="s">
        <v>98</v>
      </c>
      <c r="BK1282" s="158">
        <f>ROUND(I1282*H1282,3)</f>
        <v>0</v>
      </c>
      <c r="BL1282" s="17" t="s">
        <v>351</v>
      </c>
      <c r="BM1282" s="156" t="s">
        <v>1810</v>
      </c>
    </row>
    <row r="1283" spans="2:65" s="12" customFormat="1">
      <c r="B1283" s="159"/>
      <c r="D1283" s="160" t="s">
        <v>353</v>
      </c>
      <c r="E1283" s="161" t="s">
        <v>1</v>
      </c>
      <c r="F1283" s="162" t="s">
        <v>1811</v>
      </c>
      <c r="H1283" s="161" t="s">
        <v>1</v>
      </c>
      <c r="I1283" s="163"/>
      <c r="L1283" s="159"/>
      <c r="M1283" s="164"/>
      <c r="T1283" s="165"/>
      <c r="AT1283" s="161" t="s">
        <v>353</v>
      </c>
      <c r="AU1283" s="161" t="s">
        <v>98</v>
      </c>
      <c r="AV1283" s="12" t="s">
        <v>84</v>
      </c>
      <c r="AW1283" s="12" t="s">
        <v>30</v>
      </c>
      <c r="AX1283" s="12" t="s">
        <v>76</v>
      </c>
      <c r="AY1283" s="161" t="s">
        <v>345</v>
      </c>
    </row>
    <row r="1284" spans="2:65" s="13" customFormat="1">
      <c r="B1284" s="166"/>
      <c r="D1284" s="160" t="s">
        <v>353</v>
      </c>
      <c r="E1284" s="167" t="s">
        <v>1</v>
      </c>
      <c r="F1284" s="168" t="s">
        <v>1812</v>
      </c>
      <c r="H1284" s="169">
        <v>16.25</v>
      </c>
      <c r="I1284" s="170"/>
      <c r="L1284" s="166"/>
      <c r="M1284" s="171"/>
      <c r="T1284" s="172"/>
      <c r="AT1284" s="167" t="s">
        <v>353</v>
      </c>
      <c r="AU1284" s="167" t="s">
        <v>98</v>
      </c>
      <c r="AV1284" s="13" t="s">
        <v>98</v>
      </c>
      <c r="AW1284" s="13" t="s">
        <v>30</v>
      </c>
      <c r="AX1284" s="13" t="s">
        <v>76</v>
      </c>
      <c r="AY1284" s="167" t="s">
        <v>345</v>
      </c>
    </row>
    <row r="1285" spans="2:65" s="13" customFormat="1">
      <c r="B1285" s="166"/>
      <c r="D1285" s="160" t="s">
        <v>353</v>
      </c>
      <c r="E1285" s="167" t="s">
        <v>1</v>
      </c>
      <c r="F1285" s="168" t="s">
        <v>1813</v>
      </c>
      <c r="H1285" s="169">
        <v>8.8000000000000007</v>
      </c>
      <c r="I1285" s="170"/>
      <c r="L1285" s="166"/>
      <c r="M1285" s="171"/>
      <c r="T1285" s="172"/>
      <c r="AT1285" s="167" t="s">
        <v>353</v>
      </c>
      <c r="AU1285" s="167" t="s">
        <v>98</v>
      </c>
      <c r="AV1285" s="13" t="s">
        <v>98</v>
      </c>
      <c r="AW1285" s="13" t="s">
        <v>30</v>
      </c>
      <c r="AX1285" s="13" t="s">
        <v>76</v>
      </c>
      <c r="AY1285" s="167" t="s">
        <v>345</v>
      </c>
    </row>
    <row r="1286" spans="2:65" s="13" customFormat="1">
      <c r="B1286" s="166"/>
      <c r="D1286" s="160" t="s">
        <v>353</v>
      </c>
      <c r="E1286" s="167" t="s">
        <v>1</v>
      </c>
      <c r="F1286" s="168" t="s">
        <v>1814</v>
      </c>
      <c r="H1286" s="169">
        <v>35</v>
      </c>
      <c r="I1286" s="170"/>
      <c r="L1286" s="166"/>
      <c r="M1286" s="171"/>
      <c r="T1286" s="172"/>
      <c r="AT1286" s="167" t="s">
        <v>353</v>
      </c>
      <c r="AU1286" s="167" t="s">
        <v>98</v>
      </c>
      <c r="AV1286" s="13" t="s">
        <v>98</v>
      </c>
      <c r="AW1286" s="13" t="s">
        <v>30</v>
      </c>
      <c r="AX1286" s="13" t="s">
        <v>76</v>
      </c>
      <c r="AY1286" s="167" t="s">
        <v>345</v>
      </c>
    </row>
    <row r="1287" spans="2:65" s="13" customFormat="1">
      <c r="B1287" s="166"/>
      <c r="D1287" s="160" t="s">
        <v>353</v>
      </c>
      <c r="E1287" s="167" t="s">
        <v>1</v>
      </c>
      <c r="F1287" s="168" t="s">
        <v>1815</v>
      </c>
      <c r="H1287" s="169">
        <v>3.2</v>
      </c>
      <c r="I1287" s="170"/>
      <c r="L1287" s="166"/>
      <c r="M1287" s="171"/>
      <c r="T1287" s="172"/>
      <c r="AT1287" s="167" t="s">
        <v>353</v>
      </c>
      <c r="AU1287" s="167" t="s">
        <v>98</v>
      </c>
      <c r="AV1287" s="13" t="s">
        <v>98</v>
      </c>
      <c r="AW1287" s="13" t="s">
        <v>30</v>
      </c>
      <c r="AX1287" s="13" t="s">
        <v>76</v>
      </c>
      <c r="AY1287" s="167" t="s">
        <v>345</v>
      </c>
    </row>
    <row r="1288" spans="2:65" s="13" customFormat="1">
      <c r="B1288" s="166"/>
      <c r="D1288" s="160" t="s">
        <v>353</v>
      </c>
      <c r="E1288" s="167" t="s">
        <v>1</v>
      </c>
      <c r="F1288" s="168" t="s">
        <v>1816</v>
      </c>
      <c r="H1288" s="169">
        <v>23.45</v>
      </c>
      <c r="I1288" s="170"/>
      <c r="L1288" s="166"/>
      <c r="M1288" s="171"/>
      <c r="T1288" s="172"/>
      <c r="AT1288" s="167" t="s">
        <v>353</v>
      </c>
      <c r="AU1288" s="167" t="s">
        <v>98</v>
      </c>
      <c r="AV1288" s="13" t="s">
        <v>98</v>
      </c>
      <c r="AW1288" s="13" t="s">
        <v>30</v>
      </c>
      <c r="AX1288" s="13" t="s">
        <v>76</v>
      </c>
      <c r="AY1288" s="167" t="s">
        <v>345</v>
      </c>
    </row>
    <row r="1289" spans="2:65" s="13" customFormat="1">
      <c r="B1289" s="166"/>
      <c r="D1289" s="160" t="s">
        <v>353</v>
      </c>
      <c r="E1289" s="167" t="s">
        <v>1</v>
      </c>
      <c r="F1289" s="168" t="s">
        <v>1817</v>
      </c>
      <c r="H1289" s="169">
        <v>8.85</v>
      </c>
      <c r="I1289" s="170"/>
      <c r="L1289" s="166"/>
      <c r="M1289" s="171"/>
      <c r="T1289" s="172"/>
      <c r="AT1289" s="167" t="s">
        <v>353</v>
      </c>
      <c r="AU1289" s="167" t="s">
        <v>98</v>
      </c>
      <c r="AV1289" s="13" t="s">
        <v>98</v>
      </c>
      <c r="AW1289" s="13" t="s">
        <v>30</v>
      </c>
      <c r="AX1289" s="13" t="s">
        <v>76</v>
      </c>
      <c r="AY1289" s="167" t="s">
        <v>345</v>
      </c>
    </row>
    <row r="1290" spans="2:65" s="13" customFormat="1">
      <c r="B1290" s="166"/>
      <c r="D1290" s="160" t="s">
        <v>353</v>
      </c>
      <c r="E1290" s="167" t="s">
        <v>1</v>
      </c>
      <c r="F1290" s="168" t="s">
        <v>1601</v>
      </c>
      <c r="H1290" s="169">
        <v>3.35</v>
      </c>
      <c r="I1290" s="170"/>
      <c r="L1290" s="166"/>
      <c r="M1290" s="171"/>
      <c r="T1290" s="172"/>
      <c r="AT1290" s="167" t="s">
        <v>353</v>
      </c>
      <c r="AU1290" s="167" t="s">
        <v>98</v>
      </c>
      <c r="AV1290" s="13" t="s">
        <v>98</v>
      </c>
      <c r="AW1290" s="13" t="s">
        <v>30</v>
      </c>
      <c r="AX1290" s="13" t="s">
        <v>76</v>
      </c>
      <c r="AY1290" s="167" t="s">
        <v>345</v>
      </c>
    </row>
    <row r="1291" spans="2:65" s="13" customFormat="1">
      <c r="B1291" s="166"/>
      <c r="D1291" s="160" t="s">
        <v>353</v>
      </c>
      <c r="E1291" s="167" t="s">
        <v>1</v>
      </c>
      <c r="F1291" s="168" t="s">
        <v>1818</v>
      </c>
      <c r="H1291" s="169">
        <v>12.25</v>
      </c>
      <c r="I1291" s="170"/>
      <c r="L1291" s="166"/>
      <c r="M1291" s="171"/>
      <c r="T1291" s="172"/>
      <c r="AT1291" s="167" t="s">
        <v>353</v>
      </c>
      <c r="AU1291" s="167" t="s">
        <v>98</v>
      </c>
      <c r="AV1291" s="13" t="s">
        <v>98</v>
      </c>
      <c r="AW1291" s="13" t="s">
        <v>30</v>
      </c>
      <c r="AX1291" s="13" t="s">
        <v>76</v>
      </c>
      <c r="AY1291" s="167" t="s">
        <v>345</v>
      </c>
    </row>
    <row r="1292" spans="2:65" s="13" customFormat="1">
      <c r="B1292" s="166"/>
      <c r="D1292" s="160" t="s">
        <v>353</v>
      </c>
      <c r="E1292" s="167" t="s">
        <v>1</v>
      </c>
      <c r="F1292" s="168" t="s">
        <v>1819</v>
      </c>
      <c r="H1292" s="169">
        <v>16.149999999999999</v>
      </c>
      <c r="I1292" s="170"/>
      <c r="L1292" s="166"/>
      <c r="M1292" s="171"/>
      <c r="T1292" s="172"/>
      <c r="AT1292" s="167" t="s">
        <v>353</v>
      </c>
      <c r="AU1292" s="167" t="s">
        <v>98</v>
      </c>
      <c r="AV1292" s="13" t="s">
        <v>98</v>
      </c>
      <c r="AW1292" s="13" t="s">
        <v>30</v>
      </c>
      <c r="AX1292" s="13" t="s">
        <v>76</v>
      </c>
      <c r="AY1292" s="167" t="s">
        <v>345</v>
      </c>
    </row>
    <row r="1293" spans="2:65" s="13" customFormat="1">
      <c r="B1293" s="166"/>
      <c r="D1293" s="160" t="s">
        <v>353</v>
      </c>
      <c r="E1293" s="167" t="s">
        <v>1</v>
      </c>
      <c r="F1293" s="168" t="s">
        <v>1820</v>
      </c>
      <c r="H1293" s="169">
        <v>11.75</v>
      </c>
      <c r="I1293" s="170"/>
      <c r="L1293" s="166"/>
      <c r="M1293" s="171"/>
      <c r="T1293" s="172"/>
      <c r="AT1293" s="167" t="s">
        <v>353</v>
      </c>
      <c r="AU1293" s="167" t="s">
        <v>98</v>
      </c>
      <c r="AV1293" s="13" t="s">
        <v>98</v>
      </c>
      <c r="AW1293" s="13" t="s">
        <v>30</v>
      </c>
      <c r="AX1293" s="13" t="s">
        <v>76</v>
      </c>
      <c r="AY1293" s="167" t="s">
        <v>345</v>
      </c>
    </row>
    <row r="1294" spans="2:65" s="13" customFormat="1">
      <c r="B1294" s="166"/>
      <c r="D1294" s="160" t="s">
        <v>353</v>
      </c>
      <c r="E1294" s="167" t="s">
        <v>1</v>
      </c>
      <c r="F1294" s="168" t="s">
        <v>1821</v>
      </c>
      <c r="H1294" s="169">
        <v>5.35</v>
      </c>
      <c r="I1294" s="170"/>
      <c r="L1294" s="166"/>
      <c r="M1294" s="171"/>
      <c r="T1294" s="172"/>
      <c r="AT1294" s="167" t="s">
        <v>353</v>
      </c>
      <c r="AU1294" s="167" t="s">
        <v>98</v>
      </c>
      <c r="AV1294" s="13" t="s">
        <v>98</v>
      </c>
      <c r="AW1294" s="13" t="s">
        <v>30</v>
      </c>
      <c r="AX1294" s="13" t="s">
        <v>76</v>
      </c>
      <c r="AY1294" s="167" t="s">
        <v>345</v>
      </c>
    </row>
    <row r="1295" spans="2:65" s="13" customFormat="1">
      <c r="B1295" s="166"/>
      <c r="D1295" s="160" t="s">
        <v>353</v>
      </c>
      <c r="E1295" s="167" t="s">
        <v>1</v>
      </c>
      <c r="F1295" s="168" t="s">
        <v>1822</v>
      </c>
      <c r="H1295" s="169">
        <v>10.8</v>
      </c>
      <c r="I1295" s="170"/>
      <c r="L1295" s="166"/>
      <c r="M1295" s="171"/>
      <c r="T1295" s="172"/>
      <c r="AT1295" s="167" t="s">
        <v>353</v>
      </c>
      <c r="AU1295" s="167" t="s">
        <v>98</v>
      </c>
      <c r="AV1295" s="13" t="s">
        <v>98</v>
      </c>
      <c r="AW1295" s="13" t="s">
        <v>30</v>
      </c>
      <c r="AX1295" s="13" t="s">
        <v>76</v>
      </c>
      <c r="AY1295" s="167" t="s">
        <v>345</v>
      </c>
    </row>
    <row r="1296" spans="2:65" s="13" customFormat="1">
      <c r="B1296" s="166"/>
      <c r="D1296" s="160" t="s">
        <v>353</v>
      </c>
      <c r="E1296" s="167" t="s">
        <v>1</v>
      </c>
      <c r="F1296" s="168" t="s">
        <v>1823</v>
      </c>
      <c r="H1296" s="169">
        <v>16.3</v>
      </c>
      <c r="I1296" s="170"/>
      <c r="L1296" s="166"/>
      <c r="M1296" s="171"/>
      <c r="T1296" s="172"/>
      <c r="AT1296" s="167" t="s">
        <v>353</v>
      </c>
      <c r="AU1296" s="167" t="s">
        <v>98</v>
      </c>
      <c r="AV1296" s="13" t="s">
        <v>98</v>
      </c>
      <c r="AW1296" s="13" t="s">
        <v>30</v>
      </c>
      <c r="AX1296" s="13" t="s">
        <v>76</v>
      </c>
      <c r="AY1296" s="167" t="s">
        <v>345</v>
      </c>
    </row>
    <row r="1297" spans="2:51" s="13" customFormat="1">
      <c r="B1297" s="166"/>
      <c r="D1297" s="160" t="s">
        <v>353</v>
      </c>
      <c r="E1297" s="167" t="s">
        <v>1</v>
      </c>
      <c r="F1297" s="168" t="s">
        <v>1824</v>
      </c>
      <c r="H1297" s="169">
        <v>16.8</v>
      </c>
      <c r="I1297" s="170"/>
      <c r="L1297" s="166"/>
      <c r="M1297" s="171"/>
      <c r="T1297" s="172"/>
      <c r="AT1297" s="167" t="s">
        <v>353</v>
      </c>
      <c r="AU1297" s="167" t="s">
        <v>98</v>
      </c>
      <c r="AV1297" s="13" t="s">
        <v>98</v>
      </c>
      <c r="AW1297" s="13" t="s">
        <v>30</v>
      </c>
      <c r="AX1297" s="13" t="s">
        <v>76</v>
      </c>
      <c r="AY1297" s="167" t="s">
        <v>345</v>
      </c>
    </row>
    <row r="1298" spans="2:51" s="13" customFormat="1">
      <c r="B1298" s="166"/>
      <c r="D1298" s="160" t="s">
        <v>353</v>
      </c>
      <c r="E1298" s="167" t="s">
        <v>1</v>
      </c>
      <c r="F1298" s="168" t="s">
        <v>1825</v>
      </c>
      <c r="H1298" s="169">
        <v>4.45</v>
      </c>
      <c r="I1298" s="170"/>
      <c r="L1298" s="166"/>
      <c r="M1298" s="171"/>
      <c r="T1298" s="172"/>
      <c r="AT1298" s="167" t="s">
        <v>353</v>
      </c>
      <c r="AU1298" s="167" t="s">
        <v>98</v>
      </c>
      <c r="AV1298" s="13" t="s">
        <v>98</v>
      </c>
      <c r="AW1298" s="13" t="s">
        <v>30</v>
      </c>
      <c r="AX1298" s="13" t="s">
        <v>76</v>
      </c>
      <c r="AY1298" s="167" t="s">
        <v>345</v>
      </c>
    </row>
    <row r="1299" spans="2:51" s="13" customFormat="1">
      <c r="B1299" s="166"/>
      <c r="D1299" s="160" t="s">
        <v>353</v>
      </c>
      <c r="E1299" s="167" t="s">
        <v>1</v>
      </c>
      <c r="F1299" s="168" t="s">
        <v>1826</v>
      </c>
      <c r="H1299" s="169">
        <v>7.2</v>
      </c>
      <c r="I1299" s="170"/>
      <c r="L1299" s="166"/>
      <c r="M1299" s="171"/>
      <c r="T1299" s="172"/>
      <c r="AT1299" s="167" t="s">
        <v>353</v>
      </c>
      <c r="AU1299" s="167" t="s">
        <v>98</v>
      </c>
      <c r="AV1299" s="13" t="s">
        <v>98</v>
      </c>
      <c r="AW1299" s="13" t="s">
        <v>30</v>
      </c>
      <c r="AX1299" s="13" t="s">
        <v>76</v>
      </c>
      <c r="AY1299" s="167" t="s">
        <v>345</v>
      </c>
    </row>
    <row r="1300" spans="2:51" s="13" customFormat="1">
      <c r="B1300" s="166"/>
      <c r="D1300" s="160" t="s">
        <v>353</v>
      </c>
      <c r="E1300" s="167" t="s">
        <v>1</v>
      </c>
      <c r="F1300" s="168" t="s">
        <v>1827</v>
      </c>
      <c r="H1300" s="169">
        <v>12.7</v>
      </c>
      <c r="I1300" s="170"/>
      <c r="L1300" s="166"/>
      <c r="M1300" s="171"/>
      <c r="T1300" s="172"/>
      <c r="AT1300" s="167" t="s">
        <v>353</v>
      </c>
      <c r="AU1300" s="167" t="s">
        <v>98</v>
      </c>
      <c r="AV1300" s="13" t="s">
        <v>98</v>
      </c>
      <c r="AW1300" s="13" t="s">
        <v>30</v>
      </c>
      <c r="AX1300" s="13" t="s">
        <v>76</v>
      </c>
      <c r="AY1300" s="167" t="s">
        <v>345</v>
      </c>
    </row>
    <row r="1301" spans="2:51" s="13" customFormat="1">
      <c r="B1301" s="166"/>
      <c r="D1301" s="160" t="s">
        <v>353</v>
      </c>
      <c r="E1301" s="167" t="s">
        <v>1</v>
      </c>
      <c r="F1301" s="168" t="s">
        <v>1828</v>
      </c>
      <c r="H1301" s="169">
        <v>5.35</v>
      </c>
      <c r="I1301" s="170"/>
      <c r="L1301" s="166"/>
      <c r="M1301" s="171"/>
      <c r="T1301" s="172"/>
      <c r="AT1301" s="167" t="s">
        <v>353</v>
      </c>
      <c r="AU1301" s="167" t="s">
        <v>98</v>
      </c>
      <c r="AV1301" s="13" t="s">
        <v>98</v>
      </c>
      <c r="AW1301" s="13" t="s">
        <v>30</v>
      </c>
      <c r="AX1301" s="13" t="s">
        <v>76</v>
      </c>
      <c r="AY1301" s="167" t="s">
        <v>345</v>
      </c>
    </row>
    <row r="1302" spans="2:51" s="13" customFormat="1">
      <c r="B1302" s="166"/>
      <c r="D1302" s="160" t="s">
        <v>353</v>
      </c>
      <c r="E1302" s="167" t="s">
        <v>1</v>
      </c>
      <c r="F1302" s="168" t="s">
        <v>1829</v>
      </c>
      <c r="H1302" s="169">
        <v>11.7</v>
      </c>
      <c r="I1302" s="170"/>
      <c r="L1302" s="166"/>
      <c r="M1302" s="171"/>
      <c r="T1302" s="172"/>
      <c r="AT1302" s="167" t="s">
        <v>353</v>
      </c>
      <c r="AU1302" s="167" t="s">
        <v>98</v>
      </c>
      <c r="AV1302" s="13" t="s">
        <v>98</v>
      </c>
      <c r="AW1302" s="13" t="s">
        <v>30</v>
      </c>
      <c r="AX1302" s="13" t="s">
        <v>76</v>
      </c>
      <c r="AY1302" s="167" t="s">
        <v>345</v>
      </c>
    </row>
    <row r="1303" spans="2:51" s="13" customFormat="1">
      <c r="B1303" s="166"/>
      <c r="D1303" s="160" t="s">
        <v>353</v>
      </c>
      <c r="E1303" s="167" t="s">
        <v>1</v>
      </c>
      <c r="F1303" s="168" t="s">
        <v>1830</v>
      </c>
      <c r="H1303" s="169">
        <v>15.85</v>
      </c>
      <c r="I1303" s="170"/>
      <c r="L1303" s="166"/>
      <c r="M1303" s="171"/>
      <c r="T1303" s="172"/>
      <c r="AT1303" s="167" t="s">
        <v>353</v>
      </c>
      <c r="AU1303" s="167" t="s">
        <v>98</v>
      </c>
      <c r="AV1303" s="13" t="s">
        <v>98</v>
      </c>
      <c r="AW1303" s="13" t="s">
        <v>30</v>
      </c>
      <c r="AX1303" s="13" t="s">
        <v>76</v>
      </c>
      <c r="AY1303" s="167" t="s">
        <v>345</v>
      </c>
    </row>
    <row r="1304" spans="2:51" s="13" customFormat="1">
      <c r="B1304" s="166"/>
      <c r="D1304" s="160" t="s">
        <v>353</v>
      </c>
      <c r="E1304" s="167" t="s">
        <v>1</v>
      </c>
      <c r="F1304" s="168" t="s">
        <v>1831</v>
      </c>
      <c r="H1304" s="169">
        <v>19.8</v>
      </c>
      <c r="I1304" s="170"/>
      <c r="L1304" s="166"/>
      <c r="M1304" s="171"/>
      <c r="T1304" s="172"/>
      <c r="AT1304" s="167" t="s">
        <v>353</v>
      </c>
      <c r="AU1304" s="167" t="s">
        <v>98</v>
      </c>
      <c r="AV1304" s="13" t="s">
        <v>98</v>
      </c>
      <c r="AW1304" s="13" t="s">
        <v>30</v>
      </c>
      <c r="AX1304" s="13" t="s">
        <v>76</v>
      </c>
      <c r="AY1304" s="167" t="s">
        <v>345</v>
      </c>
    </row>
    <row r="1305" spans="2:51" s="13" customFormat="1">
      <c r="B1305" s="166"/>
      <c r="D1305" s="160" t="s">
        <v>353</v>
      </c>
      <c r="E1305" s="167" t="s">
        <v>1</v>
      </c>
      <c r="F1305" s="168" t="s">
        <v>1832</v>
      </c>
      <c r="H1305" s="169">
        <v>10.85</v>
      </c>
      <c r="I1305" s="170"/>
      <c r="L1305" s="166"/>
      <c r="M1305" s="171"/>
      <c r="T1305" s="172"/>
      <c r="AT1305" s="167" t="s">
        <v>353</v>
      </c>
      <c r="AU1305" s="167" t="s">
        <v>98</v>
      </c>
      <c r="AV1305" s="13" t="s">
        <v>98</v>
      </c>
      <c r="AW1305" s="13" t="s">
        <v>30</v>
      </c>
      <c r="AX1305" s="13" t="s">
        <v>76</v>
      </c>
      <c r="AY1305" s="167" t="s">
        <v>345</v>
      </c>
    </row>
    <row r="1306" spans="2:51" s="13" customFormat="1">
      <c r="B1306" s="166"/>
      <c r="D1306" s="160" t="s">
        <v>353</v>
      </c>
      <c r="E1306" s="167" t="s">
        <v>1</v>
      </c>
      <c r="F1306" s="168" t="s">
        <v>1833</v>
      </c>
      <c r="H1306" s="169">
        <v>12.7</v>
      </c>
      <c r="I1306" s="170"/>
      <c r="L1306" s="166"/>
      <c r="M1306" s="171"/>
      <c r="T1306" s="172"/>
      <c r="AT1306" s="167" t="s">
        <v>353</v>
      </c>
      <c r="AU1306" s="167" t="s">
        <v>98</v>
      </c>
      <c r="AV1306" s="13" t="s">
        <v>98</v>
      </c>
      <c r="AW1306" s="13" t="s">
        <v>30</v>
      </c>
      <c r="AX1306" s="13" t="s">
        <v>76</v>
      </c>
      <c r="AY1306" s="167" t="s">
        <v>345</v>
      </c>
    </row>
    <row r="1307" spans="2:51" s="13" customFormat="1">
      <c r="B1307" s="166"/>
      <c r="D1307" s="160" t="s">
        <v>353</v>
      </c>
      <c r="E1307" s="167" t="s">
        <v>1</v>
      </c>
      <c r="F1307" s="168" t="s">
        <v>1834</v>
      </c>
      <c r="H1307" s="169">
        <v>5.35</v>
      </c>
      <c r="I1307" s="170"/>
      <c r="L1307" s="166"/>
      <c r="M1307" s="171"/>
      <c r="T1307" s="172"/>
      <c r="AT1307" s="167" t="s">
        <v>353</v>
      </c>
      <c r="AU1307" s="167" t="s">
        <v>98</v>
      </c>
      <c r="AV1307" s="13" t="s">
        <v>98</v>
      </c>
      <c r="AW1307" s="13" t="s">
        <v>30</v>
      </c>
      <c r="AX1307" s="13" t="s">
        <v>76</v>
      </c>
      <c r="AY1307" s="167" t="s">
        <v>345</v>
      </c>
    </row>
    <row r="1308" spans="2:51" s="13" customFormat="1">
      <c r="B1308" s="166"/>
      <c r="D1308" s="160" t="s">
        <v>353</v>
      </c>
      <c r="E1308" s="167" t="s">
        <v>1</v>
      </c>
      <c r="F1308" s="168" t="s">
        <v>1835</v>
      </c>
      <c r="H1308" s="169">
        <v>11.7</v>
      </c>
      <c r="I1308" s="170"/>
      <c r="L1308" s="166"/>
      <c r="M1308" s="171"/>
      <c r="T1308" s="172"/>
      <c r="AT1308" s="167" t="s">
        <v>353</v>
      </c>
      <c r="AU1308" s="167" t="s">
        <v>98</v>
      </c>
      <c r="AV1308" s="13" t="s">
        <v>98</v>
      </c>
      <c r="AW1308" s="13" t="s">
        <v>30</v>
      </c>
      <c r="AX1308" s="13" t="s">
        <v>76</v>
      </c>
      <c r="AY1308" s="167" t="s">
        <v>345</v>
      </c>
    </row>
    <row r="1309" spans="2:51" s="13" customFormat="1">
      <c r="B1309" s="166"/>
      <c r="D1309" s="160" t="s">
        <v>353</v>
      </c>
      <c r="E1309" s="167" t="s">
        <v>1</v>
      </c>
      <c r="F1309" s="168" t="s">
        <v>1836</v>
      </c>
      <c r="H1309" s="169">
        <v>15.85</v>
      </c>
      <c r="I1309" s="170"/>
      <c r="L1309" s="166"/>
      <c r="M1309" s="171"/>
      <c r="T1309" s="172"/>
      <c r="AT1309" s="167" t="s">
        <v>353</v>
      </c>
      <c r="AU1309" s="167" t="s">
        <v>98</v>
      </c>
      <c r="AV1309" s="13" t="s">
        <v>98</v>
      </c>
      <c r="AW1309" s="13" t="s">
        <v>30</v>
      </c>
      <c r="AX1309" s="13" t="s">
        <v>76</v>
      </c>
      <c r="AY1309" s="167" t="s">
        <v>345</v>
      </c>
    </row>
    <row r="1310" spans="2:51" s="13" customFormat="1">
      <c r="B1310" s="166"/>
      <c r="D1310" s="160" t="s">
        <v>353</v>
      </c>
      <c r="E1310" s="167" t="s">
        <v>1</v>
      </c>
      <c r="F1310" s="168" t="s">
        <v>1837</v>
      </c>
      <c r="H1310" s="169">
        <v>10.85</v>
      </c>
      <c r="I1310" s="170"/>
      <c r="L1310" s="166"/>
      <c r="M1310" s="171"/>
      <c r="T1310" s="172"/>
      <c r="AT1310" s="167" t="s">
        <v>353</v>
      </c>
      <c r="AU1310" s="167" t="s">
        <v>98</v>
      </c>
      <c r="AV1310" s="13" t="s">
        <v>98</v>
      </c>
      <c r="AW1310" s="13" t="s">
        <v>30</v>
      </c>
      <c r="AX1310" s="13" t="s">
        <v>76</v>
      </c>
      <c r="AY1310" s="167" t="s">
        <v>345</v>
      </c>
    </row>
    <row r="1311" spans="2:51" s="13" customFormat="1">
      <c r="B1311" s="166"/>
      <c r="D1311" s="160" t="s">
        <v>353</v>
      </c>
      <c r="E1311" s="167" t="s">
        <v>1</v>
      </c>
      <c r="F1311" s="168" t="s">
        <v>1838</v>
      </c>
      <c r="H1311" s="169">
        <v>19.899999999999999</v>
      </c>
      <c r="I1311" s="170"/>
      <c r="L1311" s="166"/>
      <c r="M1311" s="171"/>
      <c r="T1311" s="172"/>
      <c r="AT1311" s="167" t="s">
        <v>353</v>
      </c>
      <c r="AU1311" s="167" t="s">
        <v>98</v>
      </c>
      <c r="AV1311" s="13" t="s">
        <v>98</v>
      </c>
      <c r="AW1311" s="13" t="s">
        <v>30</v>
      </c>
      <c r="AX1311" s="13" t="s">
        <v>76</v>
      </c>
      <c r="AY1311" s="167" t="s">
        <v>345</v>
      </c>
    </row>
    <row r="1312" spans="2:51" s="13" customFormat="1">
      <c r="B1312" s="166"/>
      <c r="D1312" s="160" t="s">
        <v>353</v>
      </c>
      <c r="E1312" s="167" t="s">
        <v>1</v>
      </c>
      <c r="F1312" s="168" t="s">
        <v>1839</v>
      </c>
      <c r="H1312" s="169">
        <v>16.8</v>
      </c>
      <c r="I1312" s="170"/>
      <c r="L1312" s="166"/>
      <c r="M1312" s="171"/>
      <c r="T1312" s="172"/>
      <c r="AT1312" s="167" t="s">
        <v>353</v>
      </c>
      <c r="AU1312" s="167" t="s">
        <v>98</v>
      </c>
      <c r="AV1312" s="13" t="s">
        <v>98</v>
      </c>
      <c r="AW1312" s="13" t="s">
        <v>30</v>
      </c>
      <c r="AX1312" s="13" t="s">
        <v>76</v>
      </c>
      <c r="AY1312" s="167" t="s">
        <v>345</v>
      </c>
    </row>
    <row r="1313" spans="2:51" s="13" customFormat="1">
      <c r="B1313" s="166"/>
      <c r="D1313" s="160" t="s">
        <v>353</v>
      </c>
      <c r="E1313" s="167" t="s">
        <v>1</v>
      </c>
      <c r="F1313" s="168" t="s">
        <v>1840</v>
      </c>
      <c r="H1313" s="169">
        <v>4.45</v>
      </c>
      <c r="I1313" s="170"/>
      <c r="L1313" s="166"/>
      <c r="M1313" s="171"/>
      <c r="T1313" s="172"/>
      <c r="AT1313" s="167" t="s">
        <v>353</v>
      </c>
      <c r="AU1313" s="167" t="s">
        <v>98</v>
      </c>
      <c r="AV1313" s="13" t="s">
        <v>98</v>
      </c>
      <c r="AW1313" s="13" t="s">
        <v>30</v>
      </c>
      <c r="AX1313" s="13" t="s">
        <v>76</v>
      </c>
      <c r="AY1313" s="167" t="s">
        <v>345</v>
      </c>
    </row>
    <row r="1314" spans="2:51" s="13" customFormat="1">
      <c r="B1314" s="166"/>
      <c r="D1314" s="160" t="s">
        <v>353</v>
      </c>
      <c r="E1314" s="167" t="s">
        <v>1</v>
      </c>
      <c r="F1314" s="168" t="s">
        <v>1841</v>
      </c>
      <c r="H1314" s="169">
        <v>12.7</v>
      </c>
      <c r="I1314" s="170"/>
      <c r="L1314" s="166"/>
      <c r="M1314" s="171"/>
      <c r="T1314" s="172"/>
      <c r="AT1314" s="167" t="s">
        <v>353</v>
      </c>
      <c r="AU1314" s="167" t="s">
        <v>98</v>
      </c>
      <c r="AV1314" s="13" t="s">
        <v>98</v>
      </c>
      <c r="AW1314" s="13" t="s">
        <v>30</v>
      </c>
      <c r="AX1314" s="13" t="s">
        <v>76</v>
      </c>
      <c r="AY1314" s="167" t="s">
        <v>345</v>
      </c>
    </row>
    <row r="1315" spans="2:51" s="13" customFormat="1">
      <c r="B1315" s="166"/>
      <c r="D1315" s="160" t="s">
        <v>353</v>
      </c>
      <c r="E1315" s="167" t="s">
        <v>1</v>
      </c>
      <c r="F1315" s="168" t="s">
        <v>1842</v>
      </c>
      <c r="H1315" s="169">
        <v>5.35</v>
      </c>
      <c r="I1315" s="170"/>
      <c r="L1315" s="166"/>
      <c r="M1315" s="171"/>
      <c r="T1315" s="172"/>
      <c r="AT1315" s="167" t="s">
        <v>353</v>
      </c>
      <c r="AU1315" s="167" t="s">
        <v>98</v>
      </c>
      <c r="AV1315" s="13" t="s">
        <v>98</v>
      </c>
      <c r="AW1315" s="13" t="s">
        <v>30</v>
      </c>
      <c r="AX1315" s="13" t="s">
        <v>76</v>
      </c>
      <c r="AY1315" s="167" t="s">
        <v>345</v>
      </c>
    </row>
    <row r="1316" spans="2:51" s="13" customFormat="1">
      <c r="B1316" s="166"/>
      <c r="D1316" s="160" t="s">
        <v>353</v>
      </c>
      <c r="E1316" s="167" t="s">
        <v>1</v>
      </c>
      <c r="F1316" s="168" t="s">
        <v>1843</v>
      </c>
      <c r="H1316" s="169">
        <v>11.7</v>
      </c>
      <c r="I1316" s="170"/>
      <c r="L1316" s="166"/>
      <c r="M1316" s="171"/>
      <c r="T1316" s="172"/>
      <c r="AT1316" s="167" t="s">
        <v>353</v>
      </c>
      <c r="AU1316" s="167" t="s">
        <v>98</v>
      </c>
      <c r="AV1316" s="13" t="s">
        <v>98</v>
      </c>
      <c r="AW1316" s="13" t="s">
        <v>30</v>
      </c>
      <c r="AX1316" s="13" t="s">
        <v>76</v>
      </c>
      <c r="AY1316" s="167" t="s">
        <v>345</v>
      </c>
    </row>
    <row r="1317" spans="2:51" s="13" customFormat="1">
      <c r="B1317" s="166"/>
      <c r="D1317" s="160" t="s">
        <v>353</v>
      </c>
      <c r="E1317" s="167" t="s">
        <v>1</v>
      </c>
      <c r="F1317" s="168" t="s">
        <v>1844</v>
      </c>
      <c r="H1317" s="169">
        <v>15.85</v>
      </c>
      <c r="I1317" s="170"/>
      <c r="L1317" s="166"/>
      <c r="M1317" s="171"/>
      <c r="T1317" s="172"/>
      <c r="AT1317" s="167" t="s">
        <v>353</v>
      </c>
      <c r="AU1317" s="167" t="s">
        <v>98</v>
      </c>
      <c r="AV1317" s="13" t="s">
        <v>98</v>
      </c>
      <c r="AW1317" s="13" t="s">
        <v>30</v>
      </c>
      <c r="AX1317" s="13" t="s">
        <v>76</v>
      </c>
      <c r="AY1317" s="167" t="s">
        <v>345</v>
      </c>
    </row>
    <row r="1318" spans="2:51" s="13" customFormat="1">
      <c r="B1318" s="166"/>
      <c r="D1318" s="160" t="s">
        <v>353</v>
      </c>
      <c r="E1318" s="167" t="s">
        <v>1</v>
      </c>
      <c r="F1318" s="168" t="s">
        <v>1845</v>
      </c>
      <c r="H1318" s="169">
        <v>19.8</v>
      </c>
      <c r="I1318" s="170"/>
      <c r="L1318" s="166"/>
      <c r="M1318" s="171"/>
      <c r="T1318" s="172"/>
      <c r="AT1318" s="167" t="s">
        <v>353</v>
      </c>
      <c r="AU1318" s="167" t="s">
        <v>98</v>
      </c>
      <c r="AV1318" s="13" t="s">
        <v>98</v>
      </c>
      <c r="AW1318" s="13" t="s">
        <v>30</v>
      </c>
      <c r="AX1318" s="13" t="s">
        <v>76</v>
      </c>
      <c r="AY1318" s="167" t="s">
        <v>345</v>
      </c>
    </row>
    <row r="1319" spans="2:51" s="13" customFormat="1">
      <c r="B1319" s="166"/>
      <c r="D1319" s="160" t="s">
        <v>353</v>
      </c>
      <c r="E1319" s="167" t="s">
        <v>1</v>
      </c>
      <c r="F1319" s="168" t="s">
        <v>1846</v>
      </c>
      <c r="H1319" s="169">
        <v>10.85</v>
      </c>
      <c r="I1319" s="170"/>
      <c r="L1319" s="166"/>
      <c r="M1319" s="171"/>
      <c r="T1319" s="172"/>
      <c r="AT1319" s="167" t="s">
        <v>353</v>
      </c>
      <c r="AU1319" s="167" t="s">
        <v>98</v>
      </c>
      <c r="AV1319" s="13" t="s">
        <v>98</v>
      </c>
      <c r="AW1319" s="13" t="s">
        <v>30</v>
      </c>
      <c r="AX1319" s="13" t="s">
        <v>76</v>
      </c>
      <c r="AY1319" s="167" t="s">
        <v>345</v>
      </c>
    </row>
    <row r="1320" spans="2:51" s="13" customFormat="1">
      <c r="B1320" s="166"/>
      <c r="D1320" s="160" t="s">
        <v>353</v>
      </c>
      <c r="E1320" s="167" t="s">
        <v>1</v>
      </c>
      <c r="F1320" s="168" t="s">
        <v>1847</v>
      </c>
      <c r="H1320" s="169">
        <v>12.7</v>
      </c>
      <c r="I1320" s="170"/>
      <c r="L1320" s="166"/>
      <c r="M1320" s="171"/>
      <c r="T1320" s="172"/>
      <c r="AT1320" s="167" t="s">
        <v>353</v>
      </c>
      <c r="AU1320" s="167" t="s">
        <v>98</v>
      </c>
      <c r="AV1320" s="13" t="s">
        <v>98</v>
      </c>
      <c r="AW1320" s="13" t="s">
        <v>30</v>
      </c>
      <c r="AX1320" s="13" t="s">
        <v>76</v>
      </c>
      <c r="AY1320" s="167" t="s">
        <v>345</v>
      </c>
    </row>
    <row r="1321" spans="2:51" s="13" customFormat="1">
      <c r="B1321" s="166"/>
      <c r="D1321" s="160" t="s">
        <v>353</v>
      </c>
      <c r="E1321" s="167" t="s">
        <v>1</v>
      </c>
      <c r="F1321" s="168" t="s">
        <v>1848</v>
      </c>
      <c r="H1321" s="169">
        <v>5.35</v>
      </c>
      <c r="I1321" s="170"/>
      <c r="L1321" s="166"/>
      <c r="M1321" s="171"/>
      <c r="T1321" s="172"/>
      <c r="AT1321" s="167" t="s">
        <v>353</v>
      </c>
      <c r="AU1321" s="167" t="s">
        <v>98</v>
      </c>
      <c r="AV1321" s="13" t="s">
        <v>98</v>
      </c>
      <c r="AW1321" s="13" t="s">
        <v>30</v>
      </c>
      <c r="AX1321" s="13" t="s">
        <v>76</v>
      </c>
      <c r="AY1321" s="167" t="s">
        <v>345</v>
      </c>
    </row>
    <row r="1322" spans="2:51" s="13" customFormat="1">
      <c r="B1322" s="166"/>
      <c r="D1322" s="160" t="s">
        <v>353</v>
      </c>
      <c r="E1322" s="167" t="s">
        <v>1</v>
      </c>
      <c r="F1322" s="168" t="s">
        <v>1849</v>
      </c>
      <c r="H1322" s="169">
        <v>11.7</v>
      </c>
      <c r="I1322" s="170"/>
      <c r="L1322" s="166"/>
      <c r="M1322" s="171"/>
      <c r="T1322" s="172"/>
      <c r="AT1322" s="167" t="s">
        <v>353</v>
      </c>
      <c r="AU1322" s="167" t="s">
        <v>98</v>
      </c>
      <c r="AV1322" s="13" t="s">
        <v>98</v>
      </c>
      <c r="AW1322" s="13" t="s">
        <v>30</v>
      </c>
      <c r="AX1322" s="13" t="s">
        <v>76</v>
      </c>
      <c r="AY1322" s="167" t="s">
        <v>345</v>
      </c>
    </row>
    <row r="1323" spans="2:51" s="13" customFormat="1">
      <c r="B1323" s="166"/>
      <c r="D1323" s="160" t="s">
        <v>353</v>
      </c>
      <c r="E1323" s="167" t="s">
        <v>1</v>
      </c>
      <c r="F1323" s="168" t="s">
        <v>1850</v>
      </c>
      <c r="H1323" s="169">
        <v>15.85</v>
      </c>
      <c r="I1323" s="170"/>
      <c r="L1323" s="166"/>
      <c r="M1323" s="171"/>
      <c r="T1323" s="172"/>
      <c r="AT1323" s="167" t="s">
        <v>353</v>
      </c>
      <c r="AU1323" s="167" t="s">
        <v>98</v>
      </c>
      <c r="AV1323" s="13" t="s">
        <v>98</v>
      </c>
      <c r="AW1323" s="13" t="s">
        <v>30</v>
      </c>
      <c r="AX1323" s="13" t="s">
        <v>76</v>
      </c>
      <c r="AY1323" s="167" t="s">
        <v>345</v>
      </c>
    </row>
    <row r="1324" spans="2:51" s="13" customFormat="1">
      <c r="B1324" s="166"/>
      <c r="D1324" s="160" t="s">
        <v>353</v>
      </c>
      <c r="E1324" s="167" t="s">
        <v>1</v>
      </c>
      <c r="F1324" s="168" t="s">
        <v>1851</v>
      </c>
      <c r="H1324" s="169">
        <v>10.85</v>
      </c>
      <c r="I1324" s="170"/>
      <c r="L1324" s="166"/>
      <c r="M1324" s="171"/>
      <c r="T1324" s="172"/>
      <c r="AT1324" s="167" t="s">
        <v>353</v>
      </c>
      <c r="AU1324" s="167" t="s">
        <v>98</v>
      </c>
      <c r="AV1324" s="13" t="s">
        <v>98</v>
      </c>
      <c r="AW1324" s="13" t="s">
        <v>30</v>
      </c>
      <c r="AX1324" s="13" t="s">
        <v>76</v>
      </c>
      <c r="AY1324" s="167" t="s">
        <v>345</v>
      </c>
    </row>
    <row r="1325" spans="2:51" s="13" customFormat="1">
      <c r="B1325" s="166"/>
      <c r="D1325" s="160" t="s">
        <v>353</v>
      </c>
      <c r="E1325" s="167" t="s">
        <v>1</v>
      </c>
      <c r="F1325" s="168" t="s">
        <v>1852</v>
      </c>
      <c r="H1325" s="169">
        <v>19.899999999999999</v>
      </c>
      <c r="I1325" s="170"/>
      <c r="L1325" s="166"/>
      <c r="M1325" s="171"/>
      <c r="T1325" s="172"/>
      <c r="AT1325" s="167" t="s">
        <v>353</v>
      </c>
      <c r="AU1325" s="167" t="s">
        <v>98</v>
      </c>
      <c r="AV1325" s="13" t="s">
        <v>98</v>
      </c>
      <c r="AW1325" s="13" t="s">
        <v>30</v>
      </c>
      <c r="AX1325" s="13" t="s">
        <v>76</v>
      </c>
      <c r="AY1325" s="167" t="s">
        <v>345</v>
      </c>
    </row>
    <row r="1326" spans="2:51" s="14" customFormat="1">
      <c r="B1326" s="173"/>
      <c r="D1326" s="160" t="s">
        <v>353</v>
      </c>
      <c r="E1326" s="174" t="s">
        <v>220</v>
      </c>
      <c r="F1326" s="175" t="s">
        <v>358</v>
      </c>
      <c r="H1326" s="176">
        <v>526.4</v>
      </c>
      <c r="I1326" s="177"/>
      <c r="L1326" s="173"/>
      <c r="M1326" s="178"/>
      <c r="T1326" s="179"/>
      <c r="AT1326" s="174" t="s">
        <v>353</v>
      </c>
      <c r="AU1326" s="174" t="s">
        <v>98</v>
      </c>
      <c r="AV1326" s="14" t="s">
        <v>359</v>
      </c>
      <c r="AW1326" s="14" t="s">
        <v>30</v>
      </c>
      <c r="AX1326" s="14" t="s">
        <v>76</v>
      </c>
      <c r="AY1326" s="174" t="s">
        <v>345</v>
      </c>
    </row>
    <row r="1327" spans="2:51" s="13" customFormat="1">
      <c r="B1327" s="166"/>
      <c r="D1327" s="160" t="s">
        <v>353</v>
      </c>
      <c r="E1327" s="167" t="s">
        <v>1</v>
      </c>
      <c r="F1327" s="168" t="s">
        <v>165</v>
      </c>
      <c r="H1327" s="169">
        <v>83.2</v>
      </c>
      <c r="I1327" s="170"/>
      <c r="L1327" s="166"/>
      <c r="M1327" s="171"/>
      <c r="T1327" s="172"/>
      <c r="AT1327" s="167" t="s">
        <v>353</v>
      </c>
      <c r="AU1327" s="167" t="s">
        <v>98</v>
      </c>
      <c r="AV1327" s="13" t="s">
        <v>98</v>
      </c>
      <c r="AW1327" s="13" t="s">
        <v>30</v>
      </c>
      <c r="AX1327" s="13" t="s">
        <v>76</v>
      </c>
      <c r="AY1327" s="167" t="s">
        <v>345</v>
      </c>
    </row>
    <row r="1328" spans="2:51" s="15" customFormat="1">
      <c r="B1328" s="180"/>
      <c r="D1328" s="160" t="s">
        <v>353</v>
      </c>
      <c r="E1328" s="181" t="s">
        <v>1</v>
      </c>
      <c r="F1328" s="182" t="s">
        <v>365</v>
      </c>
      <c r="H1328" s="183">
        <v>609.6</v>
      </c>
      <c r="I1328" s="184"/>
      <c r="L1328" s="180"/>
      <c r="M1328" s="185"/>
      <c r="T1328" s="186"/>
      <c r="AT1328" s="181" t="s">
        <v>353</v>
      </c>
      <c r="AU1328" s="181" t="s">
        <v>98</v>
      </c>
      <c r="AV1328" s="15" t="s">
        <v>351</v>
      </c>
      <c r="AW1328" s="15" t="s">
        <v>30</v>
      </c>
      <c r="AX1328" s="15" t="s">
        <v>84</v>
      </c>
      <c r="AY1328" s="181" t="s">
        <v>345</v>
      </c>
    </row>
    <row r="1329" spans="2:65" s="1" customFormat="1" ht="33" customHeight="1">
      <c r="B1329" s="32"/>
      <c r="C1329" s="145" t="s">
        <v>1853</v>
      </c>
      <c r="D1329" s="145" t="s">
        <v>347</v>
      </c>
      <c r="E1329" s="146" t="s">
        <v>1854</v>
      </c>
      <c r="F1329" s="147" t="s">
        <v>1855</v>
      </c>
      <c r="G1329" s="148" t="s">
        <v>350</v>
      </c>
      <c r="H1329" s="149">
        <v>1021.922</v>
      </c>
      <c r="I1329" s="150"/>
      <c r="J1329" s="149">
        <f>ROUND(I1329*H1329,3)</f>
        <v>0</v>
      </c>
      <c r="K1329" s="151"/>
      <c r="L1329" s="32"/>
      <c r="M1329" s="152" t="s">
        <v>1</v>
      </c>
      <c r="N1329" s="153" t="s">
        <v>42</v>
      </c>
      <c r="P1329" s="154">
        <f>O1329*H1329</f>
        <v>0</v>
      </c>
      <c r="Q1329" s="154">
        <v>0</v>
      </c>
      <c r="R1329" s="154">
        <f>Q1329*H1329</f>
        <v>0</v>
      </c>
      <c r="S1329" s="154">
        <v>0.01</v>
      </c>
      <c r="T1329" s="155">
        <f>S1329*H1329</f>
        <v>10.21922</v>
      </c>
      <c r="AR1329" s="156" t="s">
        <v>351</v>
      </c>
      <c r="AT1329" s="156" t="s">
        <v>347</v>
      </c>
      <c r="AU1329" s="156" t="s">
        <v>98</v>
      </c>
      <c r="AY1329" s="17" t="s">
        <v>345</v>
      </c>
      <c r="BE1329" s="157">
        <f>IF(N1329="základná",J1329,0)</f>
        <v>0</v>
      </c>
      <c r="BF1329" s="157">
        <f>IF(N1329="znížená",J1329,0)</f>
        <v>0</v>
      </c>
      <c r="BG1329" s="157">
        <f>IF(N1329="zákl. prenesená",J1329,0)</f>
        <v>0</v>
      </c>
      <c r="BH1329" s="157">
        <f>IF(N1329="zníž. prenesená",J1329,0)</f>
        <v>0</v>
      </c>
      <c r="BI1329" s="157">
        <f>IF(N1329="nulová",J1329,0)</f>
        <v>0</v>
      </c>
      <c r="BJ1329" s="17" t="s">
        <v>98</v>
      </c>
      <c r="BK1329" s="158">
        <f>ROUND(I1329*H1329,3)</f>
        <v>0</v>
      </c>
      <c r="BL1329" s="17" t="s">
        <v>351</v>
      </c>
      <c r="BM1329" s="156" t="s">
        <v>1856</v>
      </c>
    </row>
    <row r="1330" spans="2:65" s="12" customFormat="1">
      <c r="B1330" s="159"/>
      <c r="D1330" s="160" t="s">
        <v>353</v>
      </c>
      <c r="E1330" s="161" t="s">
        <v>1</v>
      </c>
      <c r="F1330" s="162" t="s">
        <v>1857</v>
      </c>
      <c r="H1330" s="161" t="s">
        <v>1</v>
      </c>
      <c r="I1330" s="163"/>
      <c r="L1330" s="159"/>
      <c r="M1330" s="164"/>
      <c r="T1330" s="165"/>
      <c r="AT1330" s="161" t="s">
        <v>353</v>
      </c>
      <c r="AU1330" s="161" t="s">
        <v>98</v>
      </c>
      <c r="AV1330" s="12" t="s">
        <v>84</v>
      </c>
      <c r="AW1330" s="12" t="s">
        <v>30</v>
      </c>
      <c r="AX1330" s="12" t="s">
        <v>76</v>
      </c>
      <c r="AY1330" s="161" t="s">
        <v>345</v>
      </c>
    </row>
    <row r="1331" spans="2:65" s="13" customFormat="1">
      <c r="B1331" s="166"/>
      <c r="D1331" s="160" t="s">
        <v>353</v>
      </c>
      <c r="E1331" s="167" t="s">
        <v>1</v>
      </c>
      <c r="F1331" s="168" t="s">
        <v>1858</v>
      </c>
      <c r="H1331" s="169">
        <v>26.731000000000002</v>
      </c>
      <c r="I1331" s="170"/>
      <c r="L1331" s="166"/>
      <c r="M1331" s="171"/>
      <c r="T1331" s="172"/>
      <c r="AT1331" s="167" t="s">
        <v>353</v>
      </c>
      <c r="AU1331" s="167" t="s">
        <v>98</v>
      </c>
      <c r="AV1331" s="13" t="s">
        <v>98</v>
      </c>
      <c r="AW1331" s="13" t="s">
        <v>30</v>
      </c>
      <c r="AX1331" s="13" t="s">
        <v>76</v>
      </c>
      <c r="AY1331" s="167" t="s">
        <v>345</v>
      </c>
    </row>
    <row r="1332" spans="2:65" s="13" customFormat="1">
      <c r="B1332" s="166"/>
      <c r="D1332" s="160" t="s">
        <v>353</v>
      </c>
      <c r="E1332" s="167" t="s">
        <v>1</v>
      </c>
      <c r="F1332" s="168" t="s">
        <v>1859</v>
      </c>
      <c r="H1332" s="169">
        <v>26.731000000000002</v>
      </c>
      <c r="I1332" s="170"/>
      <c r="L1332" s="166"/>
      <c r="M1332" s="171"/>
      <c r="T1332" s="172"/>
      <c r="AT1332" s="167" t="s">
        <v>353</v>
      </c>
      <c r="AU1332" s="167" t="s">
        <v>98</v>
      </c>
      <c r="AV1332" s="13" t="s">
        <v>98</v>
      </c>
      <c r="AW1332" s="13" t="s">
        <v>30</v>
      </c>
      <c r="AX1332" s="13" t="s">
        <v>76</v>
      </c>
      <c r="AY1332" s="167" t="s">
        <v>345</v>
      </c>
    </row>
    <row r="1333" spans="2:65" s="13" customFormat="1">
      <c r="B1333" s="166"/>
      <c r="D1333" s="160" t="s">
        <v>353</v>
      </c>
      <c r="E1333" s="167" t="s">
        <v>1</v>
      </c>
      <c r="F1333" s="168" t="s">
        <v>1860</v>
      </c>
      <c r="H1333" s="169">
        <v>26.731000000000002</v>
      </c>
      <c r="I1333" s="170"/>
      <c r="L1333" s="166"/>
      <c r="M1333" s="171"/>
      <c r="T1333" s="172"/>
      <c r="AT1333" s="167" t="s">
        <v>353</v>
      </c>
      <c r="AU1333" s="167" t="s">
        <v>98</v>
      </c>
      <c r="AV1333" s="13" t="s">
        <v>98</v>
      </c>
      <c r="AW1333" s="13" t="s">
        <v>30</v>
      </c>
      <c r="AX1333" s="13" t="s">
        <v>76</v>
      </c>
      <c r="AY1333" s="167" t="s">
        <v>345</v>
      </c>
    </row>
    <row r="1334" spans="2:65" s="13" customFormat="1">
      <c r="B1334" s="166"/>
      <c r="D1334" s="160" t="s">
        <v>353</v>
      </c>
      <c r="E1334" s="167" t="s">
        <v>1</v>
      </c>
      <c r="F1334" s="168" t="s">
        <v>1861</v>
      </c>
      <c r="H1334" s="169">
        <v>26.731000000000002</v>
      </c>
      <c r="I1334" s="170"/>
      <c r="L1334" s="166"/>
      <c r="M1334" s="171"/>
      <c r="T1334" s="172"/>
      <c r="AT1334" s="167" t="s">
        <v>353</v>
      </c>
      <c r="AU1334" s="167" t="s">
        <v>98</v>
      </c>
      <c r="AV1334" s="13" t="s">
        <v>98</v>
      </c>
      <c r="AW1334" s="13" t="s">
        <v>30</v>
      </c>
      <c r="AX1334" s="13" t="s">
        <v>76</v>
      </c>
      <c r="AY1334" s="167" t="s">
        <v>345</v>
      </c>
    </row>
    <row r="1335" spans="2:65" s="13" customFormat="1">
      <c r="B1335" s="166"/>
      <c r="D1335" s="160" t="s">
        <v>353</v>
      </c>
      <c r="E1335" s="167" t="s">
        <v>1</v>
      </c>
      <c r="F1335" s="168" t="s">
        <v>1862</v>
      </c>
      <c r="H1335" s="169">
        <v>31.69</v>
      </c>
      <c r="I1335" s="170"/>
      <c r="L1335" s="166"/>
      <c r="M1335" s="171"/>
      <c r="T1335" s="172"/>
      <c r="AT1335" s="167" t="s">
        <v>353</v>
      </c>
      <c r="AU1335" s="167" t="s">
        <v>98</v>
      </c>
      <c r="AV1335" s="13" t="s">
        <v>98</v>
      </c>
      <c r="AW1335" s="13" t="s">
        <v>30</v>
      </c>
      <c r="AX1335" s="13" t="s">
        <v>76</v>
      </c>
      <c r="AY1335" s="167" t="s">
        <v>345</v>
      </c>
    </row>
    <row r="1336" spans="2:65" s="13" customFormat="1">
      <c r="B1336" s="166"/>
      <c r="D1336" s="160" t="s">
        <v>353</v>
      </c>
      <c r="E1336" s="167" t="s">
        <v>1</v>
      </c>
      <c r="F1336" s="168" t="s">
        <v>1863</v>
      </c>
      <c r="H1336" s="169">
        <v>21.524999999999999</v>
      </c>
      <c r="I1336" s="170"/>
      <c r="L1336" s="166"/>
      <c r="M1336" s="171"/>
      <c r="T1336" s="172"/>
      <c r="AT1336" s="167" t="s">
        <v>353</v>
      </c>
      <c r="AU1336" s="167" t="s">
        <v>98</v>
      </c>
      <c r="AV1336" s="13" t="s">
        <v>98</v>
      </c>
      <c r="AW1336" s="13" t="s">
        <v>30</v>
      </c>
      <c r="AX1336" s="13" t="s">
        <v>76</v>
      </c>
      <c r="AY1336" s="167" t="s">
        <v>345</v>
      </c>
    </row>
    <row r="1337" spans="2:65" s="12" customFormat="1">
      <c r="B1337" s="159"/>
      <c r="D1337" s="160" t="s">
        <v>353</v>
      </c>
      <c r="E1337" s="161" t="s">
        <v>1</v>
      </c>
      <c r="F1337" s="162" t="s">
        <v>1864</v>
      </c>
      <c r="H1337" s="161" t="s">
        <v>1</v>
      </c>
      <c r="I1337" s="163"/>
      <c r="L1337" s="159"/>
      <c r="M1337" s="164"/>
      <c r="T1337" s="165"/>
      <c r="AT1337" s="161" t="s">
        <v>353</v>
      </c>
      <c r="AU1337" s="161" t="s">
        <v>98</v>
      </c>
      <c r="AV1337" s="12" t="s">
        <v>84</v>
      </c>
      <c r="AW1337" s="12" t="s">
        <v>30</v>
      </c>
      <c r="AX1337" s="12" t="s">
        <v>76</v>
      </c>
      <c r="AY1337" s="161" t="s">
        <v>345</v>
      </c>
    </row>
    <row r="1338" spans="2:65" s="13" customFormat="1">
      <c r="B1338" s="166"/>
      <c r="D1338" s="160" t="s">
        <v>353</v>
      </c>
      <c r="E1338" s="167" t="s">
        <v>1</v>
      </c>
      <c r="F1338" s="168" t="s">
        <v>1865</v>
      </c>
      <c r="H1338" s="169">
        <v>32.768000000000001</v>
      </c>
      <c r="I1338" s="170"/>
      <c r="L1338" s="166"/>
      <c r="M1338" s="171"/>
      <c r="T1338" s="172"/>
      <c r="AT1338" s="167" t="s">
        <v>353</v>
      </c>
      <c r="AU1338" s="167" t="s">
        <v>98</v>
      </c>
      <c r="AV1338" s="13" t="s">
        <v>98</v>
      </c>
      <c r="AW1338" s="13" t="s">
        <v>30</v>
      </c>
      <c r="AX1338" s="13" t="s">
        <v>76</v>
      </c>
      <c r="AY1338" s="167" t="s">
        <v>345</v>
      </c>
    </row>
    <row r="1339" spans="2:65" s="12" customFormat="1">
      <c r="B1339" s="159"/>
      <c r="D1339" s="160" t="s">
        <v>353</v>
      </c>
      <c r="E1339" s="161" t="s">
        <v>1</v>
      </c>
      <c r="F1339" s="162" t="s">
        <v>1866</v>
      </c>
      <c r="H1339" s="161" t="s">
        <v>1</v>
      </c>
      <c r="I1339" s="163"/>
      <c r="L1339" s="159"/>
      <c r="M1339" s="164"/>
      <c r="T1339" s="165"/>
      <c r="AT1339" s="161" t="s">
        <v>353</v>
      </c>
      <c r="AU1339" s="161" t="s">
        <v>98</v>
      </c>
      <c r="AV1339" s="12" t="s">
        <v>84</v>
      </c>
      <c r="AW1339" s="12" t="s">
        <v>30</v>
      </c>
      <c r="AX1339" s="12" t="s">
        <v>76</v>
      </c>
      <c r="AY1339" s="161" t="s">
        <v>345</v>
      </c>
    </row>
    <row r="1340" spans="2:65" s="13" customFormat="1">
      <c r="B1340" s="166"/>
      <c r="D1340" s="160" t="s">
        <v>353</v>
      </c>
      <c r="E1340" s="167" t="s">
        <v>1</v>
      </c>
      <c r="F1340" s="168" t="s">
        <v>1867</v>
      </c>
      <c r="H1340" s="169">
        <v>56.85</v>
      </c>
      <c r="I1340" s="170"/>
      <c r="L1340" s="166"/>
      <c r="M1340" s="171"/>
      <c r="T1340" s="172"/>
      <c r="AT1340" s="167" t="s">
        <v>353</v>
      </c>
      <c r="AU1340" s="167" t="s">
        <v>98</v>
      </c>
      <c r="AV1340" s="13" t="s">
        <v>98</v>
      </c>
      <c r="AW1340" s="13" t="s">
        <v>30</v>
      </c>
      <c r="AX1340" s="13" t="s">
        <v>76</v>
      </c>
      <c r="AY1340" s="167" t="s">
        <v>345</v>
      </c>
    </row>
    <row r="1341" spans="2:65" s="13" customFormat="1">
      <c r="B1341" s="166"/>
      <c r="D1341" s="160" t="s">
        <v>353</v>
      </c>
      <c r="E1341" s="167" t="s">
        <v>1</v>
      </c>
      <c r="F1341" s="168" t="s">
        <v>1868</v>
      </c>
      <c r="H1341" s="169">
        <v>1.8</v>
      </c>
      <c r="I1341" s="170"/>
      <c r="L1341" s="166"/>
      <c r="M1341" s="171"/>
      <c r="T1341" s="172"/>
      <c r="AT1341" s="167" t="s">
        <v>353</v>
      </c>
      <c r="AU1341" s="167" t="s">
        <v>98</v>
      </c>
      <c r="AV1341" s="13" t="s">
        <v>98</v>
      </c>
      <c r="AW1341" s="13" t="s">
        <v>30</v>
      </c>
      <c r="AX1341" s="13" t="s">
        <v>76</v>
      </c>
      <c r="AY1341" s="167" t="s">
        <v>345</v>
      </c>
    </row>
    <row r="1342" spans="2:65" s="12" customFormat="1">
      <c r="B1342" s="159"/>
      <c r="D1342" s="160" t="s">
        <v>353</v>
      </c>
      <c r="E1342" s="161" t="s">
        <v>1</v>
      </c>
      <c r="F1342" s="162" t="s">
        <v>1869</v>
      </c>
      <c r="H1342" s="161" t="s">
        <v>1</v>
      </c>
      <c r="I1342" s="163"/>
      <c r="L1342" s="159"/>
      <c r="M1342" s="164"/>
      <c r="T1342" s="165"/>
      <c r="AT1342" s="161" t="s">
        <v>353</v>
      </c>
      <c r="AU1342" s="161" t="s">
        <v>98</v>
      </c>
      <c r="AV1342" s="12" t="s">
        <v>84</v>
      </c>
      <c r="AW1342" s="12" t="s">
        <v>30</v>
      </c>
      <c r="AX1342" s="12" t="s">
        <v>76</v>
      </c>
      <c r="AY1342" s="161" t="s">
        <v>345</v>
      </c>
    </row>
    <row r="1343" spans="2:65" s="13" customFormat="1">
      <c r="B1343" s="166"/>
      <c r="D1343" s="160" t="s">
        <v>353</v>
      </c>
      <c r="E1343" s="167" t="s">
        <v>1</v>
      </c>
      <c r="F1343" s="168" t="s">
        <v>1870</v>
      </c>
      <c r="H1343" s="169">
        <v>27.215</v>
      </c>
      <c r="I1343" s="170"/>
      <c r="L1343" s="166"/>
      <c r="M1343" s="171"/>
      <c r="T1343" s="172"/>
      <c r="AT1343" s="167" t="s">
        <v>353</v>
      </c>
      <c r="AU1343" s="167" t="s">
        <v>98</v>
      </c>
      <c r="AV1343" s="13" t="s">
        <v>98</v>
      </c>
      <c r="AW1343" s="13" t="s">
        <v>30</v>
      </c>
      <c r="AX1343" s="13" t="s">
        <v>76</v>
      </c>
      <c r="AY1343" s="167" t="s">
        <v>345</v>
      </c>
    </row>
    <row r="1344" spans="2:65" s="12" customFormat="1">
      <c r="B1344" s="159"/>
      <c r="D1344" s="160" t="s">
        <v>353</v>
      </c>
      <c r="E1344" s="161" t="s">
        <v>1</v>
      </c>
      <c r="F1344" s="162" t="s">
        <v>1871</v>
      </c>
      <c r="H1344" s="161" t="s">
        <v>1</v>
      </c>
      <c r="I1344" s="163"/>
      <c r="L1344" s="159"/>
      <c r="M1344" s="164"/>
      <c r="T1344" s="165"/>
      <c r="AT1344" s="161" t="s">
        <v>353</v>
      </c>
      <c r="AU1344" s="161" t="s">
        <v>98</v>
      </c>
      <c r="AV1344" s="12" t="s">
        <v>84</v>
      </c>
      <c r="AW1344" s="12" t="s">
        <v>30</v>
      </c>
      <c r="AX1344" s="12" t="s">
        <v>76</v>
      </c>
      <c r="AY1344" s="161" t="s">
        <v>345</v>
      </c>
    </row>
    <row r="1345" spans="2:51" s="13" customFormat="1">
      <c r="B1345" s="166"/>
      <c r="D1345" s="160" t="s">
        <v>353</v>
      </c>
      <c r="E1345" s="167" t="s">
        <v>1</v>
      </c>
      <c r="F1345" s="168" t="s">
        <v>1872</v>
      </c>
      <c r="H1345" s="169">
        <v>17.379000000000001</v>
      </c>
      <c r="I1345" s="170"/>
      <c r="L1345" s="166"/>
      <c r="M1345" s="171"/>
      <c r="T1345" s="172"/>
      <c r="AT1345" s="167" t="s">
        <v>353</v>
      </c>
      <c r="AU1345" s="167" t="s">
        <v>98</v>
      </c>
      <c r="AV1345" s="13" t="s">
        <v>98</v>
      </c>
      <c r="AW1345" s="13" t="s">
        <v>30</v>
      </c>
      <c r="AX1345" s="13" t="s">
        <v>76</v>
      </c>
      <c r="AY1345" s="167" t="s">
        <v>345</v>
      </c>
    </row>
    <row r="1346" spans="2:51" s="13" customFormat="1">
      <c r="B1346" s="166"/>
      <c r="D1346" s="160" t="s">
        <v>353</v>
      </c>
      <c r="E1346" s="167" t="s">
        <v>1</v>
      </c>
      <c r="F1346" s="168" t="s">
        <v>918</v>
      </c>
      <c r="H1346" s="169">
        <v>0.72</v>
      </c>
      <c r="I1346" s="170"/>
      <c r="L1346" s="166"/>
      <c r="M1346" s="171"/>
      <c r="T1346" s="172"/>
      <c r="AT1346" s="167" t="s">
        <v>353</v>
      </c>
      <c r="AU1346" s="167" t="s">
        <v>98</v>
      </c>
      <c r="AV1346" s="13" t="s">
        <v>98</v>
      </c>
      <c r="AW1346" s="13" t="s">
        <v>30</v>
      </c>
      <c r="AX1346" s="13" t="s">
        <v>76</v>
      </c>
      <c r="AY1346" s="167" t="s">
        <v>345</v>
      </c>
    </row>
    <row r="1347" spans="2:51" s="12" customFormat="1">
      <c r="B1347" s="159"/>
      <c r="D1347" s="160" t="s">
        <v>353</v>
      </c>
      <c r="E1347" s="161" t="s">
        <v>1</v>
      </c>
      <c r="F1347" s="162" t="s">
        <v>1873</v>
      </c>
      <c r="H1347" s="161" t="s">
        <v>1</v>
      </c>
      <c r="I1347" s="163"/>
      <c r="L1347" s="159"/>
      <c r="M1347" s="164"/>
      <c r="T1347" s="165"/>
      <c r="AT1347" s="161" t="s">
        <v>353</v>
      </c>
      <c r="AU1347" s="161" t="s">
        <v>98</v>
      </c>
      <c r="AV1347" s="12" t="s">
        <v>84</v>
      </c>
      <c r="AW1347" s="12" t="s">
        <v>30</v>
      </c>
      <c r="AX1347" s="12" t="s">
        <v>76</v>
      </c>
      <c r="AY1347" s="161" t="s">
        <v>345</v>
      </c>
    </row>
    <row r="1348" spans="2:51" s="13" customFormat="1">
      <c r="B1348" s="166"/>
      <c r="D1348" s="160" t="s">
        <v>353</v>
      </c>
      <c r="E1348" s="167" t="s">
        <v>1</v>
      </c>
      <c r="F1348" s="168" t="s">
        <v>1874</v>
      </c>
      <c r="H1348" s="169">
        <v>34.667000000000002</v>
      </c>
      <c r="I1348" s="170"/>
      <c r="L1348" s="166"/>
      <c r="M1348" s="171"/>
      <c r="T1348" s="172"/>
      <c r="AT1348" s="167" t="s">
        <v>353</v>
      </c>
      <c r="AU1348" s="167" t="s">
        <v>98</v>
      </c>
      <c r="AV1348" s="13" t="s">
        <v>98</v>
      </c>
      <c r="AW1348" s="13" t="s">
        <v>30</v>
      </c>
      <c r="AX1348" s="13" t="s">
        <v>76</v>
      </c>
      <c r="AY1348" s="167" t="s">
        <v>345</v>
      </c>
    </row>
    <row r="1349" spans="2:51" s="13" customFormat="1">
      <c r="B1349" s="166"/>
      <c r="D1349" s="160" t="s">
        <v>353</v>
      </c>
      <c r="E1349" s="167" t="s">
        <v>1</v>
      </c>
      <c r="F1349" s="168" t="s">
        <v>1875</v>
      </c>
      <c r="H1349" s="169">
        <v>1.35</v>
      </c>
      <c r="I1349" s="170"/>
      <c r="L1349" s="166"/>
      <c r="M1349" s="171"/>
      <c r="T1349" s="172"/>
      <c r="AT1349" s="167" t="s">
        <v>353</v>
      </c>
      <c r="AU1349" s="167" t="s">
        <v>98</v>
      </c>
      <c r="AV1349" s="13" t="s">
        <v>98</v>
      </c>
      <c r="AW1349" s="13" t="s">
        <v>30</v>
      </c>
      <c r="AX1349" s="13" t="s">
        <v>76</v>
      </c>
      <c r="AY1349" s="167" t="s">
        <v>345</v>
      </c>
    </row>
    <row r="1350" spans="2:51" s="12" customFormat="1">
      <c r="B1350" s="159"/>
      <c r="D1350" s="160" t="s">
        <v>353</v>
      </c>
      <c r="E1350" s="161" t="s">
        <v>1</v>
      </c>
      <c r="F1350" s="162" t="s">
        <v>1876</v>
      </c>
      <c r="H1350" s="161" t="s">
        <v>1</v>
      </c>
      <c r="I1350" s="163"/>
      <c r="L1350" s="159"/>
      <c r="M1350" s="164"/>
      <c r="T1350" s="165"/>
      <c r="AT1350" s="161" t="s">
        <v>353</v>
      </c>
      <c r="AU1350" s="161" t="s">
        <v>98</v>
      </c>
      <c r="AV1350" s="12" t="s">
        <v>84</v>
      </c>
      <c r="AW1350" s="12" t="s">
        <v>30</v>
      </c>
      <c r="AX1350" s="12" t="s">
        <v>76</v>
      </c>
      <c r="AY1350" s="161" t="s">
        <v>345</v>
      </c>
    </row>
    <row r="1351" spans="2:51" s="13" customFormat="1">
      <c r="B1351" s="166"/>
      <c r="D1351" s="160" t="s">
        <v>353</v>
      </c>
      <c r="E1351" s="167" t="s">
        <v>1</v>
      </c>
      <c r="F1351" s="168" t="s">
        <v>1877</v>
      </c>
      <c r="H1351" s="169">
        <v>37.015000000000001</v>
      </c>
      <c r="I1351" s="170"/>
      <c r="L1351" s="166"/>
      <c r="M1351" s="171"/>
      <c r="T1351" s="172"/>
      <c r="AT1351" s="167" t="s">
        <v>353</v>
      </c>
      <c r="AU1351" s="167" t="s">
        <v>98</v>
      </c>
      <c r="AV1351" s="13" t="s">
        <v>98</v>
      </c>
      <c r="AW1351" s="13" t="s">
        <v>30</v>
      </c>
      <c r="AX1351" s="13" t="s">
        <v>76</v>
      </c>
      <c r="AY1351" s="167" t="s">
        <v>345</v>
      </c>
    </row>
    <row r="1352" spans="2:51" s="13" customFormat="1">
      <c r="B1352" s="166"/>
      <c r="D1352" s="160" t="s">
        <v>353</v>
      </c>
      <c r="E1352" s="167" t="s">
        <v>1</v>
      </c>
      <c r="F1352" s="168" t="s">
        <v>1878</v>
      </c>
      <c r="H1352" s="169">
        <v>2.153</v>
      </c>
      <c r="I1352" s="170"/>
      <c r="L1352" s="166"/>
      <c r="M1352" s="171"/>
      <c r="T1352" s="172"/>
      <c r="AT1352" s="167" t="s">
        <v>353</v>
      </c>
      <c r="AU1352" s="167" t="s">
        <v>98</v>
      </c>
      <c r="AV1352" s="13" t="s">
        <v>98</v>
      </c>
      <c r="AW1352" s="13" t="s">
        <v>30</v>
      </c>
      <c r="AX1352" s="13" t="s">
        <v>76</v>
      </c>
      <c r="AY1352" s="167" t="s">
        <v>345</v>
      </c>
    </row>
    <row r="1353" spans="2:51" s="12" customFormat="1">
      <c r="B1353" s="159"/>
      <c r="D1353" s="160" t="s">
        <v>353</v>
      </c>
      <c r="E1353" s="161" t="s">
        <v>1</v>
      </c>
      <c r="F1353" s="162" t="s">
        <v>1879</v>
      </c>
      <c r="H1353" s="161" t="s">
        <v>1</v>
      </c>
      <c r="I1353" s="163"/>
      <c r="L1353" s="159"/>
      <c r="M1353" s="164"/>
      <c r="T1353" s="165"/>
      <c r="AT1353" s="161" t="s">
        <v>353</v>
      </c>
      <c r="AU1353" s="161" t="s">
        <v>98</v>
      </c>
      <c r="AV1353" s="12" t="s">
        <v>84</v>
      </c>
      <c r="AW1353" s="12" t="s">
        <v>30</v>
      </c>
      <c r="AX1353" s="12" t="s">
        <v>76</v>
      </c>
      <c r="AY1353" s="161" t="s">
        <v>345</v>
      </c>
    </row>
    <row r="1354" spans="2:51" s="13" customFormat="1" ht="22.5">
      <c r="B1354" s="166"/>
      <c r="D1354" s="160" t="s">
        <v>353</v>
      </c>
      <c r="E1354" s="167" t="s">
        <v>1</v>
      </c>
      <c r="F1354" s="168" t="s">
        <v>1880</v>
      </c>
      <c r="H1354" s="169">
        <v>70.257999999999996</v>
      </c>
      <c r="I1354" s="170"/>
      <c r="L1354" s="166"/>
      <c r="M1354" s="171"/>
      <c r="T1354" s="172"/>
      <c r="AT1354" s="167" t="s">
        <v>353</v>
      </c>
      <c r="AU1354" s="167" t="s">
        <v>98</v>
      </c>
      <c r="AV1354" s="13" t="s">
        <v>98</v>
      </c>
      <c r="AW1354" s="13" t="s">
        <v>30</v>
      </c>
      <c r="AX1354" s="13" t="s">
        <v>76</v>
      </c>
      <c r="AY1354" s="167" t="s">
        <v>345</v>
      </c>
    </row>
    <row r="1355" spans="2:51" s="13" customFormat="1">
      <c r="B1355" s="166"/>
      <c r="D1355" s="160" t="s">
        <v>353</v>
      </c>
      <c r="E1355" s="167" t="s">
        <v>1</v>
      </c>
      <c r="F1355" s="168" t="s">
        <v>918</v>
      </c>
      <c r="H1355" s="169">
        <v>0.72</v>
      </c>
      <c r="I1355" s="170"/>
      <c r="L1355" s="166"/>
      <c r="M1355" s="171"/>
      <c r="T1355" s="172"/>
      <c r="AT1355" s="167" t="s">
        <v>353</v>
      </c>
      <c r="AU1355" s="167" t="s">
        <v>98</v>
      </c>
      <c r="AV1355" s="13" t="s">
        <v>98</v>
      </c>
      <c r="AW1355" s="13" t="s">
        <v>30</v>
      </c>
      <c r="AX1355" s="13" t="s">
        <v>76</v>
      </c>
      <c r="AY1355" s="167" t="s">
        <v>345</v>
      </c>
    </row>
    <row r="1356" spans="2:51" s="13" customFormat="1">
      <c r="B1356" s="166"/>
      <c r="D1356" s="160" t="s">
        <v>353</v>
      </c>
      <c r="E1356" s="167" t="s">
        <v>1</v>
      </c>
      <c r="F1356" s="168" t="s">
        <v>1878</v>
      </c>
      <c r="H1356" s="169">
        <v>2.153</v>
      </c>
      <c r="I1356" s="170"/>
      <c r="L1356" s="166"/>
      <c r="M1356" s="171"/>
      <c r="T1356" s="172"/>
      <c r="AT1356" s="167" t="s">
        <v>353</v>
      </c>
      <c r="AU1356" s="167" t="s">
        <v>98</v>
      </c>
      <c r="AV1356" s="13" t="s">
        <v>98</v>
      </c>
      <c r="AW1356" s="13" t="s">
        <v>30</v>
      </c>
      <c r="AX1356" s="13" t="s">
        <v>76</v>
      </c>
      <c r="AY1356" s="167" t="s">
        <v>345</v>
      </c>
    </row>
    <row r="1357" spans="2:51" s="13" customFormat="1">
      <c r="B1357" s="166"/>
      <c r="D1357" s="160" t="s">
        <v>353</v>
      </c>
      <c r="E1357" s="167" t="s">
        <v>1</v>
      </c>
      <c r="F1357" s="168" t="s">
        <v>1875</v>
      </c>
      <c r="H1357" s="169">
        <v>1.35</v>
      </c>
      <c r="I1357" s="170"/>
      <c r="L1357" s="166"/>
      <c r="M1357" s="171"/>
      <c r="T1357" s="172"/>
      <c r="AT1357" s="167" t="s">
        <v>353</v>
      </c>
      <c r="AU1357" s="167" t="s">
        <v>98</v>
      </c>
      <c r="AV1357" s="13" t="s">
        <v>98</v>
      </c>
      <c r="AW1357" s="13" t="s">
        <v>30</v>
      </c>
      <c r="AX1357" s="13" t="s">
        <v>76</v>
      </c>
      <c r="AY1357" s="167" t="s">
        <v>345</v>
      </c>
    </row>
    <row r="1358" spans="2:51" s="12" customFormat="1">
      <c r="B1358" s="159"/>
      <c r="D1358" s="160" t="s">
        <v>353</v>
      </c>
      <c r="E1358" s="161" t="s">
        <v>1</v>
      </c>
      <c r="F1358" s="162" t="s">
        <v>1881</v>
      </c>
      <c r="H1358" s="161" t="s">
        <v>1</v>
      </c>
      <c r="I1358" s="163"/>
      <c r="L1358" s="159"/>
      <c r="M1358" s="164"/>
      <c r="T1358" s="165"/>
      <c r="AT1358" s="161" t="s">
        <v>353</v>
      </c>
      <c r="AU1358" s="161" t="s">
        <v>98</v>
      </c>
      <c r="AV1358" s="12" t="s">
        <v>84</v>
      </c>
      <c r="AW1358" s="12" t="s">
        <v>30</v>
      </c>
      <c r="AX1358" s="12" t="s">
        <v>76</v>
      </c>
      <c r="AY1358" s="161" t="s">
        <v>345</v>
      </c>
    </row>
    <row r="1359" spans="2:51" s="13" customFormat="1">
      <c r="B1359" s="166"/>
      <c r="D1359" s="160" t="s">
        <v>353</v>
      </c>
      <c r="E1359" s="167" t="s">
        <v>1</v>
      </c>
      <c r="F1359" s="168" t="s">
        <v>1882</v>
      </c>
      <c r="H1359" s="169">
        <v>32.456000000000003</v>
      </c>
      <c r="I1359" s="170"/>
      <c r="L1359" s="166"/>
      <c r="M1359" s="171"/>
      <c r="T1359" s="172"/>
      <c r="AT1359" s="167" t="s">
        <v>353</v>
      </c>
      <c r="AU1359" s="167" t="s">
        <v>98</v>
      </c>
      <c r="AV1359" s="13" t="s">
        <v>98</v>
      </c>
      <c r="AW1359" s="13" t="s">
        <v>30</v>
      </c>
      <c r="AX1359" s="13" t="s">
        <v>76</v>
      </c>
      <c r="AY1359" s="167" t="s">
        <v>345</v>
      </c>
    </row>
    <row r="1360" spans="2:51" s="13" customFormat="1">
      <c r="B1360" s="166"/>
      <c r="D1360" s="160" t="s">
        <v>353</v>
      </c>
      <c r="E1360" s="167" t="s">
        <v>1</v>
      </c>
      <c r="F1360" s="168" t="s">
        <v>1883</v>
      </c>
      <c r="H1360" s="169">
        <v>1.625</v>
      </c>
      <c r="I1360" s="170"/>
      <c r="L1360" s="166"/>
      <c r="M1360" s="171"/>
      <c r="T1360" s="172"/>
      <c r="AT1360" s="167" t="s">
        <v>353</v>
      </c>
      <c r="AU1360" s="167" t="s">
        <v>98</v>
      </c>
      <c r="AV1360" s="13" t="s">
        <v>98</v>
      </c>
      <c r="AW1360" s="13" t="s">
        <v>30</v>
      </c>
      <c r="AX1360" s="13" t="s">
        <v>76</v>
      </c>
      <c r="AY1360" s="167" t="s">
        <v>345</v>
      </c>
    </row>
    <row r="1361" spans="2:51" s="12" customFormat="1">
      <c r="B1361" s="159"/>
      <c r="D1361" s="160" t="s">
        <v>353</v>
      </c>
      <c r="E1361" s="161" t="s">
        <v>1</v>
      </c>
      <c r="F1361" s="162" t="s">
        <v>1884</v>
      </c>
      <c r="H1361" s="161" t="s">
        <v>1</v>
      </c>
      <c r="I1361" s="163"/>
      <c r="L1361" s="159"/>
      <c r="M1361" s="164"/>
      <c r="T1361" s="165"/>
      <c r="AT1361" s="161" t="s">
        <v>353</v>
      </c>
      <c r="AU1361" s="161" t="s">
        <v>98</v>
      </c>
      <c r="AV1361" s="12" t="s">
        <v>84</v>
      </c>
      <c r="AW1361" s="12" t="s">
        <v>30</v>
      </c>
      <c r="AX1361" s="12" t="s">
        <v>76</v>
      </c>
      <c r="AY1361" s="161" t="s">
        <v>345</v>
      </c>
    </row>
    <row r="1362" spans="2:51" s="13" customFormat="1">
      <c r="B1362" s="166"/>
      <c r="D1362" s="160" t="s">
        <v>353</v>
      </c>
      <c r="E1362" s="167" t="s">
        <v>1</v>
      </c>
      <c r="F1362" s="168" t="s">
        <v>1885</v>
      </c>
      <c r="H1362" s="169">
        <v>11.214</v>
      </c>
      <c r="I1362" s="170"/>
      <c r="L1362" s="166"/>
      <c r="M1362" s="171"/>
      <c r="T1362" s="172"/>
      <c r="AT1362" s="167" t="s">
        <v>353</v>
      </c>
      <c r="AU1362" s="167" t="s">
        <v>98</v>
      </c>
      <c r="AV1362" s="13" t="s">
        <v>98</v>
      </c>
      <c r="AW1362" s="13" t="s">
        <v>30</v>
      </c>
      <c r="AX1362" s="13" t="s">
        <v>76</v>
      </c>
      <c r="AY1362" s="167" t="s">
        <v>345</v>
      </c>
    </row>
    <row r="1363" spans="2:51" s="12" customFormat="1">
      <c r="B1363" s="159"/>
      <c r="D1363" s="160" t="s">
        <v>353</v>
      </c>
      <c r="E1363" s="161" t="s">
        <v>1</v>
      </c>
      <c r="F1363" s="162" t="s">
        <v>1886</v>
      </c>
      <c r="H1363" s="161" t="s">
        <v>1</v>
      </c>
      <c r="I1363" s="163"/>
      <c r="L1363" s="159"/>
      <c r="M1363" s="164"/>
      <c r="T1363" s="165"/>
      <c r="AT1363" s="161" t="s">
        <v>353</v>
      </c>
      <c r="AU1363" s="161" t="s">
        <v>98</v>
      </c>
      <c r="AV1363" s="12" t="s">
        <v>84</v>
      </c>
      <c r="AW1363" s="12" t="s">
        <v>30</v>
      </c>
      <c r="AX1363" s="12" t="s">
        <v>76</v>
      </c>
      <c r="AY1363" s="161" t="s">
        <v>345</v>
      </c>
    </row>
    <row r="1364" spans="2:51" s="13" customFormat="1">
      <c r="B1364" s="166"/>
      <c r="D1364" s="160" t="s">
        <v>353</v>
      </c>
      <c r="E1364" s="167" t="s">
        <v>1</v>
      </c>
      <c r="F1364" s="168" t="s">
        <v>1887</v>
      </c>
      <c r="H1364" s="169">
        <v>12.111000000000001</v>
      </c>
      <c r="I1364" s="170"/>
      <c r="L1364" s="166"/>
      <c r="M1364" s="171"/>
      <c r="T1364" s="172"/>
      <c r="AT1364" s="167" t="s">
        <v>353</v>
      </c>
      <c r="AU1364" s="167" t="s">
        <v>98</v>
      </c>
      <c r="AV1364" s="13" t="s">
        <v>98</v>
      </c>
      <c r="AW1364" s="13" t="s">
        <v>30</v>
      </c>
      <c r="AX1364" s="13" t="s">
        <v>76</v>
      </c>
      <c r="AY1364" s="167" t="s">
        <v>345</v>
      </c>
    </row>
    <row r="1365" spans="2:51" s="12" customFormat="1">
      <c r="B1365" s="159"/>
      <c r="D1365" s="160" t="s">
        <v>353</v>
      </c>
      <c r="E1365" s="161" t="s">
        <v>1</v>
      </c>
      <c r="F1365" s="162" t="s">
        <v>1888</v>
      </c>
      <c r="H1365" s="161" t="s">
        <v>1</v>
      </c>
      <c r="I1365" s="163"/>
      <c r="L1365" s="159"/>
      <c r="M1365" s="164"/>
      <c r="T1365" s="165"/>
      <c r="AT1365" s="161" t="s">
        <v>353</v>
      </c>
      <c r="AU1365" s="161" t="s">
        <v>98</v>
      </c>
      <c r="AV1365" s="12" t="s">
        <v>84</v>
      </c>
      <c r="AW1365" s="12" t="s">
        <v>30</v>
      </c>
      <c r="AX1365" s="12" t="s">
        <v>76</v>
      </c>
      <c r="AY1365" s="161" t="s">
        <v>345</v>
      </c>
    </row>
    <row r="1366" spans="2:51" s="13" customFormat="1" ht="22.5">
      <c r="B1366" s="166"/>
      <c r="D1366" s="160" t="s">
        <v>353</v>
      </c>
      <c r="E1366" s="167" t="s">
        <v>1</v>
      </c>
      <c r="F1366" s="168" t="s">
        <v>1889</v>
      </c>
      <c r="H1366" s="169">
        <v>69.564999999999998</v>
      </c>
      <c r="I1366" s="170"/>
      <c r="L1366" s="166"/>
      <c r="M1366" s="171"/>
      <c r="T1366" s="172"/>
      <c r="AT1366" s="167" t="s">
        <v>353</v>
      </c>
      <c r="AU1366" s="167" t="s">
        <v>98</v>
      </c>
      <c r="AV1366" s="13" t="s">
        <v>98</v>
      </c>
      <c r="AW1366" s="13" t="s">
        <v>30</v>
      </c>
      <c r="AX1366" s="13" t="s">
        <v>76</v>
      </c>
      <c r="AY1366" s="167" t="s">
        <v>345</v>
      </c>
    </row>
    <row r="1367" spans="2:51" s="13" customFormat="1">
      <c r="B1367" s="166"/>
      <c r="D1367" s="160" t="s">
        <v>353</v>
      </c>
      <c r="E1367" s="167" t="s">
        <v>1</v>
      </c>
      <c r="F1367" s="168" t="s">
        <v>1890</v>
      </c>
      <c r="H1367" s="169">
        <v>1.32</v>
      </c>
      <c r="I1367" s="170"/>
      <c r="L1367" s="166"/>
      <c r="M1367" s="171"/>
      <c r="T1367" s="172"/>
      <c r="AT1367" s="167" t="s">
        <v>353</v>
      </c>
      <c r="AU1367" s="167" t="s">
        <v>98</v>
      </c>
      <c r="AV1367" s="13" t="s">
        <v>98</v>
      </c>
      <c r="AW1367" s="13" t="s">
        <v>30</v>
      </c>
      <c r="AX1367" s="13" t="s">
        <v>76</v>
      </c>
      <c r="AY1367" s="167" t="s">
        <v>345</v>
      </c>
    </row>
    <row r="1368" spans="2:51" s="13" customFormat="1">
      <c r="B1368" s="166"/>
      <c r="D1368" s="160" t="s">
        <v>353</v>
      </c>
      <c r="E1368" s="167" t="s">
        <v>1</v>
      </c>
      <c r="F1368" s="168" t="s">
        <v>1878</v>
      </c>
      <c r="H1368" s="169">
        <v>2.153</v>
      </c>
      <c r="I1368" s="170"/>
      <c r="L1368" s="166"/>
      <c r="M1368" s="171"/>
      <c r="T1368" s="172"/>
      <c r="AT1368" s="167" t="s">
        <v>353</v>
      </c>
      <c r="AU1368" s="167" t="s">
        <v>98</v>
      </c>
      <c r="AV1368" s="13" t="s">
        <v>98</v>
      </c>
      <c r="AW1368" s="13" t="s">
        <v>30</v>
      </c>
      <c r="AX1368" s="13" t="s">
        <v>76</v>
      </c>
      <c r="AY1368" s="167" t="s">
        <v>345</v>
      </c>
    </row>
    <row r="1369" spans="2:51" s="12" customFormat="1">
      <c r="B1369" s="159"/>
      <c r="D1369" s="160" t="s">
        <v>353</v>
      </c>
      <c r="E1369" s="161" t="s">
        <v>1</v>
      </c>
      <c r="F1369" s="162" t="s">
        <v>1891</v>
      </c>
      <c r="H1369" s="161" t="s">
        <v>1</v>
      </c>
      <c r="I1369" s="163"/>
      <c r="L1369" s="159"/>
      <c r="M1369" s="164"/>
      <c r="T1369" s="165"/>
      <c r="AT1369" s="161" t="s">
        <v>353</v>
      </c>
      <c r="AU1369" s="161" t="s">
        <v>98</v>
      </c>
      <c r="AV1369" s="12" t="s">
        <v>84</v>
      </c>
      <c r="AW1369" s="12" t="s">
        <v>30</v>
      </c>
      <c r="AX1369" s="12" t="s">
        <v>76</v>
      </c>
      <c r="AY1369" s="161" t="s">
        <v>345</v>
      </c>
    </row>
    <row r="1370" spans="2:51" s="13" customFormat="1">
      <c r="B1370" s="166"/>
      <c r="D1370" s="160" t="s">
        <v>353</v>
      </c>
      <c r="E1370" s="167" t="s">
        <v>1</v>
      </c>
      <c r="F1370" s="168" t="s">
        <v>1892</v>
      </c>
      <c r="H1370" s="169">
        <v>42.677999999999997</v>
      </c>
      <c r="I1370" s="170"/>
      <c r="L1370" s="166"/>
      <c r="M1370" s="171"/>
      <c r="T1370" s="172"/>
      <c r="AT1370" s="167" t="s">
        <v>353</v>
      </c>
      <c r="AU1370" s="167" t="s">
        <v>98</v>
      </c>
      <c r="AV1370" s="13" t="s">
        <v>98</v>
      </c>
      <c r="AW1370" s="13" t="s">
        <v>30</v>
      </c>
      <c r="AX1370" s="13" t="s">
        <v>76</v>
      </c>
      <c r="AY1370" s="167" t="s">
        <v>345</v>
      </c>
    </row>
    <row r="1371" spans="2:51" s="12" customFormat="1">
      <c r="B1371" s="159"/>
      <c r="D1371" s="160" t="s">
        <v>353</v>
      </c>
      <c r="E1371" s="161" t="s">
        <v>1</v>
      </c>
      <c r="F1371" s="162" t="s">
        <v>1893</v>
      </c>
      <c r="H1371" s="161" t="s">
        <v>1</v>
      </c>
      <c r="I1371" s="163"/>
      <c r="L1371" s="159"/>
      <c r="M1371" s="164"/>
      <c r="T1371" s="165"/>
      <c r="AT1371" s="161" t="s">
        <v>353</v>
      </c>
      <c r="AU1371" s="161" t="s">
        <v>98</v>
      </c>
      <c r="AV1371" s="12" t="s">
        <v>84</v>
      </c>
      <c r="AW1371" s="12" t="s">
        <v>30</v>
      </c>
      <c r="AX1371" s="12" t="s">
        <v>76</v>
      </c>
      <c r="AY1371" s="161" t="s">
        <v>345</v>
      </c>
    </row>
    <row r="1372" spans="2:51" s="13" customFormat="1">
      <c r="B1372" s="166"/>
      <c r="D1372" s="160" t="s">
        <v>353</v>
      </c>
      <c r="E1372" s="167" t="s">
        <v>1</v>
      </c>
      <c r="F1372" s="168" t="s">
        <v>1894</v>
      </c>
      <c r="H1372" s="169">
        <v>29.466000000000001</v>
      </c>
      <c r="I1372" s="170"/>
      <c r="L1372" s="166"/>
      <c r="M1372" s="171"/>
      <c r="T1372" s="172"/>
      <c r="AT1372" s="167" t="s">
        <v>353</v>
      </c>
      <c r="AU1372" s="167" t="s">
        <v>98</v>
      </c>
      <c r="AV1372" s="13" t="s">
        <v>98</v>
      </c>
      <c r="AW1372" s="13" t="s">
        <v>30</v>
      </c>
      <c r="AX1372" s="13" t="s">
        <v>76</v>
      </c>
      <c r="AY1372" s="167" t="s">
        <v>345</v>
      </c>
    </row>
    <row r="1373" spans="2:51" s="13" customFormat="1">
      <c r="B1373" s="166"/>
      <c r="D1373" s="160" t="s">
        <v>353</v>
      </c>
      <c r="E1373" s="167" t="s">
        <v>1</v>
      </c>
      <c r="F1373" s="168" t="s">
        <v>1878</v>
      </c>
      <c r="H1373" s="169">
        <v>2.153</v>
      </c>
      <c r="I1373" s="170"/>
      <c r="L1373" s="166"/>
      <c r="M1373" s="171"/>
      <c r="T1373" s="172"/>
      <c r="AT1373" s="167" t="s">
        <v>353</v>
      </c>
      <c r="AU1373" s="167" t="s">
        <v>98</v>
      </c>
      <c r="AV1373" s="13" t="s">
        <v>98</v>
      </c>
      <c r="AW1373" s="13" t="s">
        <v>30</v>
      </c>
      <c r="AX1373" s="13" t="s">
        <v>76</v>
      </c>
      <c r="AY1373" s="167" t="s">
        <v>345</v>
      </c>
    </row>
    <row r="1374" spans="2:51" s="12" customFormat="1">
      <c r="B1374" s="159"/>
      <c r="D1374" s="160" t="s">
        <v>353</v>
      </c>
      <c r="E1374" s="161" t="s">
        <v>1</v>
      </c>
      <c r="F1374" s="162" t="s">
        <v>1895</v>
      </c>
      <c r="H1374" s="161" t="s">
        <v>1</v>
      </c>
      <c r="I1374" s="163"/>
      <c r="L1374" s="159"/>
      <c r="M1374" s="164"/>
      <c r="T1374" s="165"/>
      <c r="AT1374" s="161" t="s">
        <v>353</v>
      </c>
      <c r="AU1374" s="161" t="s">
        <v>98</v>
      </c>
      <c r="AV1374" s="12" t="s">
        <v>84</v>
      </c>
      <c r="AW1374" s="12" t="s">
        <v>30</v>
      </c>
      <c r="AX1374" s="12" t="s">
        <v>76</v>
      </c>
      <c r="AY1374" s="161" t="s">
        <v>345</v>
      </c>
    </row>
    <row r="1375" spans="2:51" s="13" customFormat="1" ht="22.5">
      <c r="B1375" s="166"/>
      <c r="D1375" s="160" t="s">
        <v>353</v>
      </c>
      <c r="E1375" s="167" t="s">
        <v>1</v>
      </c>
      <c r="F1375" s="168" t="s">
        <v>1896</v>
      </c>
      <c r="H1375" s="169">
        <v>71.875</v>
      </c>
      <c r="I1375" s="170"/>
      <c r="L1375" s="166"/>
      <c r="M1375" s="171"/>
      <c r="T1375" s="172"/>
      <c r="AT1375" s="167" t="s">
        <v>353</v>
      </c>
      <c r="AU1375" s="167" t="s">
        <v>98</v>
      </c>
      <c r="AV1375" s="13" t="s">
        <v>98</v>
      </c>
      <c r="AW1375" s="13" t="s">
        <v>30</v>
      </c>
      <c r="AX1375" s="13" t="s">
        <v>76</v>
      </c>
      <c r="AY1375" s="167" t="s">
        <v>345</v>
      </c>
    </row>
    <row r="1376" spans="2:51" s="13" customFormat="1">
      <c r="B1376" s="166"/>
      <c r="D1376" s="160" t="s">
        <v>353</v>
      </c>
      <c r="E1376" s="167" t="s">
        <v>1</v>
      </c>
      <c r="F1376" s="168" t="s">
        <v>1890</v>
      </c>
      <c r="H1376" s="169">
        <v>1.32</v>
      </c>
      <c r="I1376" s="170"/>
      <c r="L1376" s="166"/>
      <c r="M1376" s="171"/>
      <c r="T1376" s="172"/>
      <c r="AT1376" s="167" t="s">
        <v>353</v>
      </c>
      <c r="AU1376" s="167" t="s">
        <v>98</v>
      </c>
      <c r="AV1376" s="13" t="s">
        <v>98</v>
      </c>
      <c r="AW1376" s="13" t="s">
        <v>30</v>
      </c>
      <c r="AX1376" s="13" t="s">
        <v>76</v>
      </c>
      <c r="AY1376" s="167" t="s">
        <v>345</v>
      </c>
    </row>
    <row r="1377" spans="2:51" s="13" customFormat="1">
      <c r="B1377" s="166"/>
      <c r="D1377" s="160" t="s">
        <v>353</v>
      </c>
      <c r="E1377" s="167" t="s">
        <v>1</v>
      </c>
      <c r="F1377" s="168" t="s">
        <v>1878</v>
      </c>
      <c r="H1377" s="169">
        <v>2.153</v>
      </c>
      <c r="I1377" s="170"/>
      <c r="L1377" s="166"/>
      <c r="M1377" s="171"/>
      <c r="T1377" s="172"/>
      <c r="AT1377" s="167" t="s">
        <v>353</v>
      </c>
      <c r="AU1377" s="167" t="s">
        <v>98</v>
      </c>
      <c r="AV1377" s="13" t="s">
        <v>98</v>
      </c>
      <c r="AW1377" s="13" t="s">
        <v>30</v>
      </c>
      <c r="AX1377" s="13" t="s">
        <v>76</v>
      </c>
      <c r="AY1377" s="167" t="s">
        <v>345</v>
      </c>
    </row>
    <row r="1378" spans="2:51" s="12" customFormat="1">
      <c r="B1378" s="159"/>
      <c r="D1378" s="160" t="s">
        <v>353</v>
      </c>
      <c r="E1378" s="161" t="s">
        <v>1</v>
      </c>
      <c r="F1378" s="162" t="s">
        <v>1897</v>
      </c>
      <c r="H1378" s="161" t="s">
        <v>1</v>
      </c>
      <c r="I1378" s="163"/>
      <c r="L1378" s="159"/>
      <c r="M1378" s="164"/>
      <c r="T1378" s="165"/>
      <c r="AT1378" s="161" t="s">
        <v>353</v>
      </c>
      <c r="AU1378" s="161" t="s">
        <v>98</v>
      </c>
      <c r="AV1378" s="12" t="s">
        <v>84</v>
      </c>
      <c r="AW1378" s="12" t="s">
        <v>30</v>
      </c>
      <c r="AX1378" s="12" t="s">
        <v>76</v>
      </c>
      <c r="AY1378" s="161" t="s">
        <v>345</v>
      </c>
    </row>
    <row r="1379" spans="2:51" s="13" customFormat="1">
      <c r="B1379" s="166"/>
      <c r="D1379" s="160" t="s">
        <v>353</v>
      </c>
      <c r="E1379" s="167" t="s">
        <v>1</v>
      </c>
      <c r="F1379" s="168" t="s">
        <v>1894</v>
      </c>
      <c r="H1379" s="169">
        <v>29.466000000000001</v>
      </c>
      <c r="I1379" s="170"/>
      <c r="L1379" s="166"/>
      <c r="M1379" s="171"/>
      <c r="T1379" s="172"/>
      <c r="AT1379" s="167" t="s">
        <v>353</v>
      </c>
      <c r="AU1379" s="167" t="s">
        <v>98</v>
      </c>
      <c r="AV1379" s="13" t="s">
        <v>98</v>
      </c>
      <c r="AW1379" s="13" t="s">
        <v>30</v>
      </c>
      <c r="AX1379" s="13" t="s">
        <v>76</v>
      </c>
      <c r="AY1379" s="167" t="s">
        <v>345</v>
      </c>
    </row>
    <row r="1380" spans="2:51" s="13" customFormat="1">
      <c r="B1380" s="166"/>
      <c r="D1380" s="160" t="s">
        <v>353</v>
      </c>
      <c r="E1380" s="167" t="s">
        <v>1</v>
      </c>
      <c r="F1380" s="168" t="s">
        <v>1878</v>
      </c>
      <c r="H1380" s="169">
        <v>2.153</v>
      </c>
      <c r="I1380" s="170"/>
      <c r="L1380" s="166"/>
      <c r="M1380" s="171"/>
      <c r="T1380" s="172"/>
      <c r="AT1380" s="167" t="s">
        <v>353</v>
      </c>
      <c r="AU1380" s="167" t="s">
        <v>98</v>
      </c>
      <c r="AV1380" s="13" t="s">
        <v>98</v>
      </c>
      <c r="AW1380" s="13" t="s">
        <v>30</v>
      </c>
      <c r="AX1380" s="13" t="s">
        <v>76</v>
      </c>
      <c r="AY1380" s="167" t="s">
        <v>345</v>
      </c>
    </row>
    <row r="1381" spans="2:51" s="12" customFormat="1">
      <c r="B1381" s="159"/>
      <c r="D1381" s="160" t="s">
        <v>353</v>
      </c>
      <c r="E1381" s="161" t="s">
        <v>1</v>
      </c>
      <c r="F1381" s="162" t="s">
        <v>1898</v>
      </c>
      <c r="H1381" s="161" t="s">
        <v>1</v>
      </c>
      <c r="I1381" s="163"/>
      <c r="L1381" s="159"/>
      <c r="M1381" s="164"/>
      <c r="T1381" s="165"/>
      <c r="AT1381" s="161" t="s">
        <v>353</v>
      </c>
      <c r="AU1381" s="161" t="s">
        <v>98</v>
      </c>
      <c r="AV1381" s="12" t="s">
        <v>84</v>
      </c>
      <c r="AW1381" s="12" t="s">
        <v>30</v>
      </c>
      <c r="AX1381" s="12" t="s">
        <v>76</v>
      </c>
      <c r="AY1381" s="161" t="s">
        <v>345</v>
      </c>
    </row>
    <row r="1382" spans="2:51" s="13" customFormat="1">
      <c r="B1382" s="166"/>
      <c r="D1382" s="160" t="s">
        <v>353</v>
      </c>
      <c r="E1382" s="167" t="s">
        <v>1</v>
      </c>
      <c r="F1382" s="168" t="s">
        <v>1892</v>
      </c>
      <c r="H1382" s="169">
        <v>42.677999999999997</v>
      </c>
      <c r="I1382" s="170"/>
      <c r="L1382" s="166"/>
      <c r="M1382" s="171"/>
      <c r="T1382" s="172"/>
      <c r="AT1382" s="167" t="s">
        <v>353</v>
      </c>
      <c r="AU1382" s="167" t="s">
        <v>98</v>
      </c>
      <c r="AV1382" s="13" t="s">
        <v>98</v>
      </c>
      <c r="AW1382" s="13" t="s">
        <v>30</v>
      </c>
      <c r="AX1382" s="13" t="s">
        <v>76</v>
      </c>
      <c r="AY1382" s="167" t="s">
        <v>345</v>
      </c>
    </row>
    <row r="1383" spans="2:51" s="12" customFormat="1">
      <c r="B1383" s="159"/>
      <c r="D1383" s="160" t="s">
        <v>353</v>
      </c>
      <c r="E1383" s="161" t="s">
        <v>1</v>
      </c>
      <c r="F1383" s="162" t="s">
        <v>1899</v>
      </c>
      <c r="H1383" s="161" t="s">
        <v>1</v>
      </c>
      <c r="I1383" s="163"/>
      <c r="L1383" s="159"/>
      <c r="M1383" s="164"/>
      <c r="T1383" s="165"/>
      <c r="AT1383" s="161" t="s">
        <v>353</v>
      </c>
      <c r="AU1383" s="161" t="s">
        <v>98</v>
      </c>
      <c r="AV1383" s="12" t="s">
        <v>84</v>
      </c>
      <c r="AW1383" s="12" t="s">
        <v>30</v>
      </c>
      <c r="AX1383" s="12" t="s">
        <v>76</v>
      </c>
      <c r="AY1383" s="161" t="s">
        <v>345</v>
      </c>
    </row>
    <row r="1384" spans="2:51" s="13" customFormat="1">
      <c r="B1384" s="166"/>
      <c r="D1384" s="160" t="s">
        <v>353</v>
      </c>
      <c r="E1384" s="167" t="s">
        <v>1</v>
      </c>
      <c r="F1384" s="168" t="s">
        <v>1900</v>
      </c>
      <c r="H1384" s="169">
        <v>24.97</v>
      </c>
      <c r="I1384" s="170"/>
      <c r="L1384" s="166"/>
      <c r="M1384" s="171"/>
      <c r="T1384" s="172"/>
      <c r="AT1384" s="167" t="s">
        <v>353</v>
      </c>
      <c r="AU1384" s="167" t="s">
        <v>98</v>
      </c>
      <c r="AV1384" s="13" t="s">
        <v>98</v>
      </c>
      <c r="AW1384" s="13" t="s">
        <v>30</v>
      </c>
      <c r="AX1384" s="13" t="s">
        <v>76</v>
      </c>
      <c r="AY1384" s="167" t="s">
        <v>345</v>
      </c>
    </row>
    <row r="1385" spans="2:51" s="13" customFormat="1">
      <c r="B1385" s="166"/>
      <c r="D1385" s="160" t="s">
        <v>353</v>
      </c>
      <c r="E1385" s="167" t="s">
        <v>1</v>
      </c>
      <c r="F1385" s="168" t="s">
        <v>1883</v>
      </c>
      <c r="H1385" s="169">
        <v>1.625</v>
      </c>
      <c r="I1385" s="170"/>
      <c r="L1385" s="166"/>
      <c r="M1385" s="171"/>
      <c r="T1385" s="172"/>
      <c r="AT1385" s="167" t="s">
        <v>353</v>
      </c>
      <c r="AU1385" s="167" t="s">
        <v>98</v>
      </c>
      <c r="AV1385" s="13" t="s">
        <v>98</v>
      </c>
      <c r="AW1385" s="13" t="s">
        <v>30</v>
      </c>
      <c r="AX1385" s="13" t="s">
        <v>76</v>
      </c>
      <c r="AY1385" s="167" t="s">
        <v>345</v>
      </c>
    </row>
    <row r="1386" spans="2:51" s="12" customFormat="1">
      <c r="B1386" s="159"/>
      <c r="D1386" s="160" t="s">
        <v>353</v>
      </c>
      <c r="E1386" s="161" t="s">
        <v>1</v>
      </c>
      <c r="F1386" s="162" t="s">
        <v>1901</v>
      </c>
      <c r="H1386" s="161" t="s">
        <v>1</v>
      </c>
      <c r="I1386" s="163"/>
      <c r="L1386" s="159"/>
      <c r="M1386" s="164"/>
      <c r="T1386" s="165"/>
      <c r="AT1386" s="161" t="s">
        <v>353</v>
      </c>
      <c r="AU1386" s="161" t="s">
        <v>98</v>
      </c>
      <c r="AV1386" s="12" t="s">
        <v>84</v>
      </c>
      <c r="AW1386" s="12" t="s">
        <v>30</v>
      </c>
      <c r="AX1386" s="12" t="s">
        <v>76</v>
      </c>
      <c r="AY1386" s="161" t="s">
        <v>345</v>
      </c>
    </row>
    <row r="1387" spans="2:51" s="13" customFormat="1">
      <c r="B1387" s="166"/>
      <c r="D1387" s="160" t="s">
        <v>353</v>
      </c>
      <c r="E1387" s="167" t="s">
        <v>1</v>
      </c>
      <c r="F1387" s="168" t="s">
        <v>1885</v>
      </c>
      <c r="H1387" s="169">
        <v>11.214</v>
      </c>
      <c r="I1387" s="170"/>
      <c r="L1387" s="166"/>
      <c r="M1387" s="171"/>
      <c r="T1387" s="172"/>
      <c r="AT1387" s="167" t="s">
        <v>353</v>
      </c>
      <c r="AU1387" s="167" t="s">
        <v>98</v>
      </c>
      <c r="AV1387" s="13" t="s">
        <v>98</v>
      </c>
      <c r="AW1387" s="13" t="s">
        <v>30</v>
      </c>
      <c r="AX1387" s="13" t="s">
        <v>76</v>
      </c>
      <c r="AY1387" s="167" t="s">
        <v>345</v>
      </c>
    </row>
    <row r="1388" spans="2:51" s="12" customFormat="1">
      <c r="B1388" s="159"/>
      <c r="D1388" s="160" t="s">
        <v>353</v>
      </c>
      <c r="E1388" s="161" t="s">
        <v>1</v>
      </c>
      <c r="F1388" s="162" t="s">
        <v>1902</v>
      </c>
      <c r="H1388" s="161" t="s">
        <v>1</v>
      </c>
      <c r="I1388" s="163"/>
      <c r="L1388" s="159"/>
      <c r="M1388" s="164"/>
      <c r="T1388" s="165"/>
      <c r="AT1388" s="161" t="s">
        <v>353</v>
      </c>
      <c r="AU1388" s="161" t="s">
        <v>98</v>
      </c>
      <c r="AV1388" s="12" t="s">
        <v>84</v>
      </c>
      <c r="AW1388" s="12" t="s">
        <v>30</v>
      </c>
      <c r="AX1388" s="12" t="s">
        <v>76</v>
      </c>
      <c r="AY1388" s="161" t="s">
        <v>345</v>
      </c>
    </row>
    <row r="1389" spans="2:51" s="13" customFormat="1" ht="22.5">
      <c r="B1389" s="166"/>
      <c r="D1389" s="160" t="s">
        <v>353</v>
      </c>
      <c r="E1389" s="167" t="s">
        <v>1</v>
      </c>
      <c r="F1389" s="168" t="s">
        <v>1889</v>
      </c>
      <c r="H1389" s="169">
        <v>69.564999999999998</v>
      </c>
      <c r="I1389" s="170"/>
      <c r="L1389" s="166"/>
      <c r="M1389" s="171"/>
      <c r="T1389" s="172"/>
      <c r="AT1389" s="167" t="s">
        <v>353</v>
      </c>
      <c r="AU1389" s="167" t="s">
        <v>98</v>
      </c>
      <c r="AV1389" s="13" t="s">
        <v>98</v>
      </c>
      <c r="AW1389" s="13" t="s">
        <v>30</v>
      </c>
      <c r="AX1389" s="13" t="s">
        <v>76</v>
      </c>
      <c r="AY1389" s="167" t="s">
        <v>345</v>
      </c>
    </row>
    <row r="1390" spans="2:51" s="13" customFormat="1">
      <c r="B1390" s="166"/>
      <c r="D1390" s="160" t="s">
        <v>353</v>
      </c>
      <c r="E1390" s="167" t="s">
        <v>1</v>
      </c>
      <c r="F1390" s="168" t="s">
        <v>1890</v>
      </c>
      <c r="H1390" s="169">
        <v>1.32</v>
      </c>
      <c r="I1390" s="170"/>
      <c r="L1390" s="166"/>
      <c r="M1390" s="171"/>
      <c r="T1390" s="172"/>
      <c r="AT1390" s="167" t="s">
        <v>353</v>
      </c>
      <c r="AU1390" s="167" t="s">
        <v>98</v>
      </c>
      <c r="AV1390" s="13" t="s">
        <v>98</v>
      </c>
      <c r="AW1390" s="13" t="s">
        <v>30</v>
      </c>
      <c r="AX1390" s="13" t="s">
        <v>76</v>
      </c>
      <c r="AY1390" s="167" t="s">
        <v>345</v>
      </c>
    </row>
    <row r="1391" spans="2:51" s="13" customFormat="1">
      <c r="B1391" s="166"/>
      <c r="D1391" s="160" t="s">
        <v>353</v>
      </c>
      <c r="E1391" s="167" t="s">
        <v>1</v>
      </c>
      <c r="F1391" s="168" t="s">
        <v>1878</v>
      </c>
      <c r="H1391" s="169">
        <v>2.153</v>
      </c>
      <c r="I1391" s="170"/>
      <c r="L1391" s="166"/>
      <c r="M1391" s="171"/>
      <c r="T1391" s="172"/>
      <c r="AT1391" s="167" t="s">
        <v>353</v>
      </c>
      <c r="AU1391" s="167" t="s">
        <v>98</v>
      </c>
      <c r="AV1391" s="13" t="s">
        <v>98</v>
      </c>
      <c r="AW1391" s="13" t="s">
        <v>30</v>
      </c>
      <c r="AX1391" s="13" t="s">
        <v>76</v>
      </c>
      <c r="AY1391" s="167" t="s">
        <v>345</v>
      </c>
    </row>
    <row r="1392" spans="2:51" s="12" customFormat="1">
      <c r="B1392" s="159"/>
      <c r="D1392" s="160" t="s">
        <v>353</v>
      </c>
      <c r="E1392" s="161" t="s">
        <v>1</v>
      </c>
      <c r="F1392" s="162" t="s">
        <v>1903</v>
      </c>
      <c r="H1392" s="161" t="s">
        <v>1</v>
      </c>
      <c r="I1392" s="163"/>
      <c r="L1392" s="159"/>
      <c r="M1392" s="164"/>
      <c r="T1392" s="165"/>
      <c r="AT1392" s="161" t="s">
        <v>353</v>
      </c>
      <c r="AU1392" s="161" t="s">
        <v>98</v>
      </c>
      <c r="AV1392" s="12" t="s">
        <v>84</v>
      </c>
      <c r="AW1392" s="12" t="s">
        <v>30</v>
      </c>
      <c r="AX1392" s="12" t="s">
        <v>76</v>
      </c>
      <c r="AY1392" s="161" t="s">
        <v>345</v>
      </c>
    </row>
    <row r="1393" spans="2:65" s="13" customFormat="1">
      <c r="B1393" s="166"/>
      <c r="D1393" s="160" t="s">
        <v>353</v>
      </c>
      <c r="E1393" s="167" t="s">
        <v>1</v>
      </c>
      <c r="F1393" s="168" t="s">
        <v>1892</v>
      </c>
      <c r="H1393" s="169">
        <v>42.677999999999997</v>
      </c>
      <c r="I1393" s="170"/>
      <c r="L1393" s="166"/>
      <c r="M1393" s="171"/>
      <c r="T1393" s="172"/>
      <c r="AT1393" s="167" t="s">
        <v>353</v>
      </c>
      <c r="AU1393" s="167" t="s">
        <v>98</v>
      </c>
      <c r="AV1393" s="13" t="s">
        <v>98</v>
      </c>
      <c r="AW1393" s="13" t="s">
        <v>30</v>
      </c>
      <c r="AX1393" s="13" t="s">
        <v>76</v>
      </c>
      <c r="AY1393" s="167" t="s">
        <v>345</v>
      </c>
    </row>
    <row r="1394" spans="2:65" s="12" customFormat="1">
      <c r="B1394" s="159"/>
      <c r="D1394" s="160" t="s">
        <v>353</v>
      </c>
      <c r="E1394" s="161" t="s">
        <v>1</v>
      </c>
      <c r="F1394" s="162" t="s">
        <v>1904</v>
      </c>
      <c r="H1394" s="161" t="s">
        <v>1</v>
      </c>
      <c r="I1394" s="163"/>
      <c r="L1394" s="159"/>
      <c r="M1394" s="164"/>
      <c r="T1394" s="165"/>
      <c r="AT1394" s="161" t="s">
        <v>353</v>
      </c>
      <c r="AU1394" s="161" t="s">
        <v>98</v>
      </c>
      <c r="AV1394" s="12" t="s">
        <v>84</v>
      </c>
      <c r="AW1394" s="12" t="s">
        <v>30</v>
      </c>
      <c r="AX1394" s="12" t="s">
        <v>76</v>
      </c>
      <c r="AY1394" s="161" t="s">
        <v>345</v>
      </c>
    </row>
    <row r="1395" spans="2:65" s="13" customFormat="1">
      <c r="B1395" s="166"/>
      <c r="D1395" s="160" t="s">
        <v>353</v>
      </c>
      <c r="E1395" s="167" t="s">
        <v>1</v>
      </c>
      <c r="F1395" s="168" t="s">
        <v>1894</v>
      </c>
      <c r="H1395" s="169">
        <v>29.466000000000001</v>
      </c>
      <c r="I1395" s="170"/>
      <c r="L1395" s="166"/>
      <c r="M1395" s="171"/>
      <c r="T1395" s="172"/>
      <c r="AT1395" s="167" t="s">
        <v>353</v>
      </c>
      <c r="AU1395" s="167" t="s">
        <v>98</v>
      </c>
      <c r="AV1395" s="13" t="s">
        <v>98</v>
      </c>
      <c r="AW1395" s="13" t="s">
        <v>30</v>
      </c>
      <c r="AX1395" s="13" t="s">
        <v>76</v>
      </c>
      <c r="AY1395" s="167" t="s">
        <v>345</v>
      </c>
    </row>
    <row r="1396" spans="2:65" s="13" customFormat="1">
      <c r="B1396" s="166"/>
      <c r="D1396" s="160" t="s">
        <v>353</v>
      </c>
      <c r="E1396" s="167" t="s">
        <v>1</v>
      </c>
      <c r="F1396" s="168" t="s">
        <v>1878</v>
      </c>
      <c r="H1396" s="169">
        <v>2.153</v>
      </c>
      <c r="I1396" s="170"/>
      <c r="L1396" s="166"/>
      <c r="M1396" s="171"/>
      <c r="T1396" s="172"/>
      <c r="AT1396" s="167" t="s">
        <v>353</v>
      </c>
      <c r="AU1396" s="167" t="s">
        <v>98</v>
      </c>
      <c r="AV1396" s="13" t="s">
        <v>98</v>
      </c>
      <c r="AW1396" s="13" t="s">
        <v>30</v>
      </c>
      <c r="AX1396" s="13" t="s">
        <v>76</v>
      </c>
      <c r="AY1396" s="167" t="s">
        <v>345</v>
      </c>
    </row>
    <row r="1397" spans="2:65" s="12" customFormat="1">
      <c r="B1397" s="159"/>
      <c r="D1397" s="160" t="s">
        <v>353</v>
      </c>
      <c r="E1397" s="161" t="s">
        <v>1</v>
      </c>
      <c r="F1397" s="162" t="s">
        <v>1905</v>
      </c>
      <c r="H1397" s="161" t="s">
        <v>1</v>
      </c>
      <c r="I1397" s="163"/>
      <c r="L1397" s="159"/>
      <c r="M1397" s="164"/>
      <c r="T1397" s="165"/>
      <c r="AT1397" s="161" t="s">
        <v>353</v>
      </c>
      <c r="AU1397" s="161" t="s">
        <v>98</v>
      </c>
      <c r="AV1397" s="12" t="s">
        <v>84</v>
      </c>
      <c r="AW1397" s="12" t="s">
        <v>30</v>
      </c>
      <c r="AX1397" s="12" t="s">
        <v>76</v>
      </c>
      <c r="AY1397" s="161" t="s">
        <v>345</v>
      </c>
    </row>
    <row r="1398" spans="2:65" s="13" customFormat="1" ht="22.5">
      <c r="B1398" s="166"/>
      <c r="D1398" s="160" t="s">
        <v>353</v>
      </c>
      <c r="E1398" s="167" t="s">
        <v>1</v>
      </c>
      <c r="F1398" s="168" t="s">
        <v>1896</v>
      </c>
      <c r="H1398" s="169">
        <v>71.875</v>
      </c>
      <c r="I1398" s="170"/>
      <c r="L1398" s="166"/>
      <c r="M1398" s="171"/>
      <c r="T1398" s="172"/>
      <c r="AT1398" s="167" t="s">
        <v>353</v>
      </c>
      <c r="AU1398" s="167" t="s">
        <v>98</v>
      </c>
      <c r="AV1398" s="13" t="s">
        <v>98</v>
      </c>
      <c r="AW1398" s="13" t="s">
        <v>30</v>
      </c>
      <c r="AX1398" s="13" t="s">
        <v>76</v>
      </c>
      <c r="AY1398" s="167" t="s">
        <v>345</v>
      </c>
    </row>
    <row r="1399" spans="2:65" s="13" customFormat="1">
      <c r="B1399" s="166"/>
      <c r="D1399" s="160" t="s">
        <v>353</v>
      </c>
      <c r="E1399" s="167" t="s">
        <v>1</v>
      </c>
      <c r="F1399" s="168" t="s">
        <v>1890</v>
      </c>
      <c r="H1399" s="169">
        <v>1.32</v>
      </c>
      <c r="I1399" s="170"/>
      <c r="L1399" s="166"/>
      <c r="M1399" s="171"/>
      <c r="T1399" s="172"/>
      <c r="AT1399" s="167" t="s">
        <v>353</v>
      </c>
      <c r="AU1399" s="167" t="s">
        <v>98</v>
      </c>
      <c r="AV1399" s="13" t="s">
        <v>98</v>
      </c>
      <c r="AW1399" s="13" t="s">
        <v>30</v>
      </c>
      <c r="AX1399" s="13" t="s">
        <v>76</v>
      </c>
      <c r="AY1399" s="167" t="s">
        <v>345</v>
      </c>
    </row>
    <row r="1400" spans="2:65" s="13" customFormat="1">
      <c r="B1400" s="166"/>
      <c r="D1400" s="160" t="s">
        <v>353</v>
      </c>
      <c r="E1400" s="167" t="s">
        <v>1</v>
      </c>
      <c r="F1400" s="168" t="s">
        <v>1878</v>
      </c>
      <c r="H1400" s="169">
        <v>2.153</v>
      </c>
      <c r="I1400" s="170"/>
      <c r="L1400" s="166"/>
      <c r="M1400" s="171"/>
      <c r="T1400" s="172"/>
      <c r="AT1400" s="167" t="s">
        <v>353</v>
      </c>
      <c r="AU1400" s="167" t="s">
        <v>98</v>
      </c>
      <c r="AV1400" s="13" t="s">
        <v>98</v>
      </c>
      <c r="AW1400" s="13" t="s">
        <v>30</v>
      </c>
      <c r="AX1400" s="13" t="s">
        <v>76</v>
      </c>
      <c r="AY1400" s="167" t="s">
        <v>345</v>
      </c>
    </row>
    <row r="1401" spans="2:65" s="12" customFormat="1">
      <c r="B1401" s="159"/>
      <c r="D1401" s="160" t="s">
        <v>353</v>
      </c>
      <c r="E1401" s="161" t="s">
        <v>1</v>
      </c>
      <c r="F1401" s="162" t="s">
        <v>1906</v>
      </c>
      <c r="H1401" s="161" t="s">
        <v>1</v>
      </c>
      <c r="I1401" s="163"/>
      <c r="L1401" s="159"/>
      <c r="M1401" s="164"/>
      <c r="T1401" s="165"/>
      <c r="AT1401" s="161" t="s">
        <v>353</v>
      </c>
      <c r="AU1401" s="161" t="s">
        <v>98</v>
      </c>
      <c r="AV1401" s="12" t="s">
        <v>84</v>
      </c>
      <c r="AW1401" s="12" t="s">
        <v>30</v>
      </c>
      <c r="AX1401" s="12" t="s">
        <v>76</v>
      </c>
      <c r="AY1401" s="161" t="s">
        <v>345</v>
      </c>
    </row>
    <row r="1402" spans="2:65" s="13" customFormat="1">
      <c r="B1402" s="166"/>
      <c r="D1402" s="160" t="s">
        <v>353</v>
      </c>
      <c r="E1402" s="167" t="s">
        <v>1</v>
      </c>
      <c r="F1402" s="168" t="s">
        <v>1894</v>
      </c>
      <c r="H1402" s="169">
        <v>29.466000000000001</v>
      </c>
      <c r="I1402" s="170"/>
      <c r="L1402" s="166"/>
      <c r="M1402" s="171"/>
      <c r="T1402" s="172"/>
      <c r="AT1402" s="167" t="s">
        <v>353</v>
      </c>
      <c r="AU1402" s="167" t="s">
        <v>98</v>
      </c>
      <c r="AV1402" s="13" t="s">
        <v>98</v>
      </c>
      <c r="AW1402" s="13" t="s">
        <v>30</v>
      </c>
      <c r="AX1402" s="13" t="s">
        <v>76</v>
      </c>
      <c r="AY1402" s="167" t="s">
        <v>345</v>
      </c>
    </row>
    <row r="1403" spans="2:65" s="13" customFormat="1">
      <c r="B1403" s="166"/>
      <c r="D1403" s="160" t="s">
        <v>353</v>
      </c>
      <c r="E1403" s="167" t="s">
        <v>1</v>
      </c>
      <c r="F1403" s="168" t="s">
        <v>1878</v>
      </c>
      <c r="H1403" s="169">
        <v>2.153</v>
      </c>
      <c r="I1403" s="170"/>
      <c r="L1403" s="166"/>
      <c r="M1403" s="171"/>
      <c r="T1403" s="172"/>
      <c r="AT1403" s="167" t="s">
        <v>353</v>
      </c>
      <c r="AU1403" s="167" t="s">
        <v>98</v>
      </c>
      <c r="AV1403" s="13" t="s">
        <v>98</v>
      </c>
      <c r="AW1403" s="13" t="s">
        <v>30</v>
      </c>
      <c r="AX1403" s="13" t="s">
        <v>76</v>
      </c>
      <c r="AY1403" s="167" t="s">
        <v>345</v>
      </c>
    </row>
    <row r="1404" spans="2:65" s="12" customFormat="1">
      <c r="B1404" s="159"/>
      <c r="D1404" s="160" t="s">
        <v>353</v>
      </c>
      <c r="E1404" s="161" t="s">
        <v>1</v>
      </c>
      <c r="F1404" s="162" t="s">
        <v>1907</v>
      </c>
      <c r="H1404" s="161" t="s">
        <v>1</v>
      </c>
      <c r="I1404" s="163"/>
      <c r="L1404" s="159"/>
      <c r="M1404" s="164"/>
      <c r="T1404" s="165"/>
      <c r="AT1404" s="161" t="s">
        <v>353</v>
      </c>
      <c r="AU1404" s="161" t="s">
        <v>98</v>
      </c>
      <c r="AV1404" s="12" t="s">
        <v>84</v>
      </c>
      <c r="AW1404" s="12" t="s">
        <v>30</v>
      </c>
      <c r="AX1404" s="12" t="s">
        <v>76</v>
      </c>
      <c r="AY1404" s="161" t="s">
        <v>345</v>
      </c>
    </row>
    <row r="1405" spans="2:65" s="13" customFormat="1">
      <c r="B1405" s="166"/>
      <c r="D1405" s="160" t="s">
        <v>353</v>
      </c>
      <c r="E1405" s="167" t="s">
        <v>1</v>
      </c>
      <c r="F1405" s="168" t="s">
        <v>1892</v>
      </c>
      <c r="H1405" s="169">
        <v>42.677999999999997</v>
      </c>
      <c r="I1405" s="170"/>
      <c r="L1405" s="166"/>
      <c r="M1405" s="171"/>
      <c r="T1405" s="172"/>
      <c r="AT1405" s="167" t="s">
        <v>353</v>
      </c>
      <c r="AU1405" s="167" t="s">
        <v>98</v>
      </c>
      <c r="AV1405" s="13" t="s">
        <v>98</v>
      </c>
      <c r="AW1405" s="13" t="s">
        <v>30</v>
      </c>
      <c r="AX1405" s="13" t="s">
        <v>76</v>
      </c>
      <c r="AY1405" s="167" t="s">
        <v>345</v>
      </c>
    </row>
    <row r="1406" spans="2:65" s="13" customFormat="1">
      <c r="B1406" s="166"/>
      <c r="D1406" s="160" t="s">
        <v>353</v>
      </c>
      <c r="E1406" s="167" t="s">
        <v>1</v>
      </c>
      <c r="F1406" s="168" t="s">
        <v>1908</v>
      </c>
      <c r="H1406" s="169">
        <v>-113.79</v>
      </c>
      <c r="I1406" s="170"/>
      <c r="L1406" s="166"/>
      <c r="M1406" s="171"/>
      <c r="T1406" s="172"/>
      <c r="AT1406" s="167" t="s">
        <v>353</v>
      </c>
      <c r="AU1406" s="167" t="s">
        <v>98</v>
      </c>
      <c r="AV1406" s="13" t="s">
        <v>98</v>
      </c>
      <c r="AW1406" s="13" t="s">
        <v>30</v>
      </c>
      <c r="AX1406" s="13" t="s">
        <v>76</v>
      </c>
      <c r="AY1406" s="167" t="s">
        <v>345</v>
      </c>
    </row>
    <row r="1407" spans="2:65" s="14" customFormat="1">
      <c r="B1407" s="173"/>
      <c r="D1407" s="160" t="s">
        <v>353</v>
      </c>
      <c r="E1407" s="174" t="s">
        <v>222</v>
      </c>
      <c r="F1407" s="175" t="s">
        <v>358</v>
      </c>
      <c r="H1407" s="176">
        <v>1021.922</v>
      </c>
      <c r="I1407" s="177"/>
      <c r="L1407" s="173"/>
      <c r="M1407" s="178"/>
      <c r="T1407" s="179"/>
      <c r="AT1407" s="174" t="s">
        <v>353</v>
      </c>
      <c r="AU1407" s="174" t="s">
        <v>98</v>
      </c>
      <c r="AV1407" s="14" t="s">
        <v>359</v>
      </c>
      <c r="AW1407" s="14" t="s">
        <v>30</v>
      </c>
      <c r="AX1407" s="14" t="s">
        <v>84</v>
      </c>
      <c r="AY1407" s="174" t="s">
        <v>345</v>
      </c>
    </row>
    <row r="1408" spans="2:65" s="1" customFormat="1" ht="33" customHeight="1">
      <c r="B1408" s="32"/>
      <c r="C1408" s="145" t="s">
        <v>1909</v>
      </c>
      <c r="D1408" s="145" t="s">
        <v>347</v>
      </c>
      <c r="E1408" s="146" t="s">
        <v>1910</v>
      </c>
      <c r="F1408" s="147" t="s">
        <v>1911</v>
      </c>
      <c r="G1408" s="148" t="s">
        <v>350</v>
      </c>
      <c r="H1408" s="149">
        <v>113.79</v>
      </c>
      <c r="I1408" s="150"/>
      <c r="J1408" s="149">
        <f>ROUND(I1408*H1408,3)</f>
        <v>0</v>
      </c>
      <c r="K1408" s="151"/>
      <c r="L1408" s="32"/>
      <c r="M1408" s="152" t="s">
        <v>1</v>
      </c>
      <c r="N1408" s="153" t="s">
        <v>42</v>
      </c>
      <c r="P1408" s="154">
        <f>O1408*H1408</f>
        <v>0</v>
      </c>
      <c r="Q1408" s="154">
        <v>0</v>
      </c>
      <c r="R1408" s="154">
        <f>Q1408*H1408</f>
        <v>0</v>
      </c>
      <c r="S1408" s="154">
        <v>0.02</v>
      </c>
      <c r="T1408" s="155">
        <f>S1408*H1408</f>
        <v>2.2758000000000003</v>
      </c>
      <c r="AR1408" s="156" t="s">
        <v>351</v>
      </c>
      <c r="AT1408" s="156" t="s">
        <v>347</v>
      </c>
      <c r="AU1408" s="156" t="s">
        <v>98</v>
      </c>
      <c r="AY1408" s="17" t="s">
        <v>345</v>
      </c>
      <c r="BE1408" s="157">
        <f>IF(N1408="základná",J1408,0)</f>
        <v>0</v>
      </c>
      <c r="BF1408" s="157">
        <f>IF(N1408="znížená",J1408,0)</f>
        <v>0</v>
      </c>
      <c r="BG1408" s="157">
        <f>IF(N1408="zákl. prenesená",J1408,0)</f>
        <v>0</v>
      </c>
      <c r="BH1408" s="157">
        <f>IF(N1408="zníž. prenesená",J1408,0)</f>
        <v>0</v>
      </c>
      <c r="BI1408" s="157">
        <f>IF(N1408="nulová",J1408,0)</f>
        <v>0</v>
      </c>
      <c r="BJ1408" s="17" t="s">
        <v>98</v>
      </c>
      <c r="BK1408" s="158">
        <f>ROUND(I1408*H1408,3)</f>
        <v>0</v>
      </c>
      <c r="BL1408" s="17" t="s">
        <v>351</v>
      </c>
      <c r="BM1408" s="156" t="s">
        <v>1912</v>
      </c>
    </row>
    <row r="1409" spans="2:51" s="12" customFormat="1">
      <c r="B1409" s="159"/>
      <c r="D1409" s="160" t="s">
        <v>353</v>
      </c>
      <c r="E1409" s="161" t="s">
        <v>1</v>
      </c>
      <c r="F1409" s="162" t="s">
        <v>1913</v>
      </c>
      <c r="H1409" s="161" t="s">
        <v>1</v>
      </c>
      <c r="I1409" s="163"/>
      <c r="L1409" s="159"/>
      <c r="M1409" s="164"/>
      <c r="T1409" s="165"/>
      <c r="AT1409" s="161" t="s">
        <v>353</v>
      </c>
      <c r="AU1409" s="161" t="s">
        <v>98</v>
      </c>
      <c r="AV1409" s="12" t="s">
        <v>84</v>
      </c>
      <c r="AW1409" s="12" t="s">
        <v>30</v>
      </c>
      <c r="AX1409" s="12" t="s">
        <v>76</v>
      </c>
      <c r="AY1409" s="161" t="s">
        <v>345</v>
      </c>
    </row>
    <row r="1410" spans="2:51" s="13" customFormat="1">
      <c r="B1410" s="166"/>
      <c r="D1410" s="160" t="s">
        <v>353</v>
      </c>
      <c r="E1410" s="167" t="s">
        <v>1</v>
      </c>
      <c r="F1410" s="168" t="s">
        <v>1914</v>
      </c>
      <c r="H1410" s="169">
        <v>15.965999999999999</v>
      </c>
      <c r="I1410" s="170"/>
      <c r="L1410" s="166"/>
      <c r="M1410" s="171"/>
      <c r="T1410" s="172"/>
      <c r="AT1410" s="167" t="s">
        <v>353</v>
      </c>
      <c r="AU1410" s="167" t="s">
        <v>98</v>
      </c>
      <c r="AV1410" s="13" t="s">
        <v>98</v>
      </c>
      <c r="AW1410" s="13" t="s">
        <v>30</v>
      </c>
      <c r="AX1410" s="13" t="s">
        <v>76</v>
      </c>
      <c r="AY1410" s="167" t="s">
        <v>345</v>
      </c>
    </row>
    <row r="1411" spans="2:51" s="13" customFormat="1">
      <c r="B1411" s="166"/>
      <c r="D1411" s="160" t="s">
        <v>353</v>
      </c>
      <c r="E1411" s="167" t="s">
        <v>1</v>
      </c>
      <c r="F1411" s="168" t="s">
        <v>1915</v>
      </c>
      <c r="H1411" s="169">
        <v>7.2</v>
      </c>
      <c r="I1411" s="170"/>
      <c r="L1411" s="166"/>
      <c r="M1411" s="171"/>
      <c r="T1411" s="172"/>
      <c r="AT1411" s="167" t="s">
        <v>353</v>
      </c>
      <c r="AU1411" s="167" t="s">
        <v>98</v>
      </c>
      <c r="AV1411" s="13" t="s">
        <v>98</v>
      </c>
      <c r="AW1411" s="13" t="s">
        <v>30</v>
      </c>
      <c r="AX1411" s="13" t="s">
        <v>76</v>
      </c>
      <c r="AY1411" s="167" t="s">
        <v>345</v>
      </c>
    </row>
    <row r="1412" spans="2:51" s="13" customFormat="1">
      <c r="B1412" s="166"/>
      <c r="D1412" s="160" t="s">
        <v>353</v>
      </c>
      <c r="E1412" s="167" t="s">
        <v>1</v>
      </c>
      <c r="F1412" s="168" t="s">
        <v>1916</v>
      </c>
      <c r="H1412" s="169">
        <v>18.099</v>
      </c>
      <c r="I1412" s="170"/>
      <c r="L1412" s="166"/>
      <c r="M1412" s="171"/>
      <c r="T1412" s="172"/>
      <c r="AT1412" s="167" t="s">
        <v>353</v>
      </c>
      <c r="AU1412" s="167" t="s">
        <v>98</v>
      </c>
      <c r="AV1412" s="13" t="s">
        <v>98</v>
      </c>
      <c r="AW1412" s="13" t="s">
        <v>30</v>
      </c>
      <c r="AX1412" s="13" t="s">
        <v>76</v>
      </c>
      <c r="AY1412" s="167" t="s">
        <v>345</v>
      </c>
    </row>
    <row r="1413" spans="2:51" s="13" customFormat="1">
      <c r="B1413" s="166"/>
      <c r="D1413" s="160" t="s">
        <v>353</v>
      </c>
      <c r="E1413" s="167" t="s">
        <v>1</v>
      </c>
      <c r="F1413" s="168" t="s">
        <v>1917</v>
      </c>
      <c r="H1413" s="169">
        <v>2.85</v>
      </c>
      <c r="I1413" s="170"/>
      <c r="L1413" s="166"/>
      <c r="M1413" s="171"/>
      <c r="T1413" s="172"/>
      <c r="AT1413" s="167" t="s">
        <v>353</v>
      </c>
      <c r="AU1413" s="167" t="s">
        <v>98</v>
      </c>
      <c r="AV1413" s="13" t="s">
        <v>98</v>
      </c>
      <c r="AW1413" s="13" t="s">
        <v>30</v>
      </c>
      <c r="AX1413" s="13" t="s">
        <v>76</v>
      </c>
      <c r="AY1413" s="167" t="s">
        <v>345</v>
      </c>
    </row>
    <row r="1414" spans="2:51" s="13" customFormat="1">
      <c r="B1414" s="166"/>
      <c r="D1414" s="160" t="s">
        <v>353</v>
      </c>
      <c r="E1414" s="167" t="s">
        <v>1</v>
      </c>
      <c r="F1414" s="168" t="s">
        <v>1918</v>
      </c>
      <c r="H1414" s="169">
        <v>7.2</v>
      </c>
      <c r="I1414" s="170"/>
      <c r="L1414" s="166"/>
      <c r="M1414" s="171"/>
      <c r="T1414" s="172"/>
      <c r="AT1414" s="167" t="s">
        <v>353</v>
      </c>
      <c r="AU1414" s="167" t="s">
        <v>98</v>
      </c>
      <c r="AV1414" s="13" t="s">
        <v>98</v>
      </c>
      <c r="AW1414" s="13" t="s">
        <v>30</v>
      </c>
      <c r="AX1414" s="13" t="s">
        <v>76</v>
      </c>
      <c r="AY1414" s="167" t="s">
        <v>345</v>
      </c>
    </row>
    <row r="1415" spans="2:51" s="13" customFormat="1">
      <c r="B1415" s="166"/>
      <c r="D1415" s="160" t="s">
        <v>353</v>
      </c>
      <c r="E1415" s="167" t="s">
        <v>1</v>
      </c>
      <c r="F1415" s="168" t="s">
        <v>1919</v>
      </c>
      <c r="H1415" s="169">
        <v>6.1749999999999998</v>
      </c>
      <c r="I1415" s="170"/>
      <c r="L1415" s="166"/>
      <c r="M1415" s="171"/>
      <c r="T1415" s="172"/>
      <c r="AT1415" s="167" t="s">
        <v>353</v>
      </c>
      <c r="AU1415" s="167" t="s">
        <v>98</v>
      </c>
      <c r="AV1415" s="13" t="s">
        <v>98</v>
      </c>
      <c r="AW1415" s="13" t="s">
        <v>30</v>
      </c>
      <c r="AX1415" s="13" t="s">
        <v>76</v>
      </c>
      <c r="AY1415" s="167" t="s">
        <v>345</v>
      </c>
    </row>
    <row r="1416" spans="2:51" s="13" customFormat="1">
      <c r="B1416" s="166"/>
      <c r="D1416" s="160" t="s">
        <v>353</v>
      </c>
      <c r="E1416" s="167" t="s">
        <v>1</v>
      </c>
      <c r="F1416" s="168" t="s">
        <v>1920</v>
      </c>
      <c r="H1416" s="169">
        <v>7.9</v>
      </c>
      <c r="I1416" s="170"/>
      <c r="L1416" s="166"/>
      <c r="M1416" s="171"/>
      <c r="T1416" s="172"/>
      <c r="AT1416" s="167" t="s">
        <v>353</v>
      </c>
      <c r="AU1416" s="167" t="s">
        <v>98</v>
      </c>
      <c r="AV1416" s="13" t="s">
        <v>98</v>
      </c>
      <c r="AW1416" s="13" t="s">
        <v>30</v>
      </c>
      <c r="AX1416" s="13" t="s">
        <v>76</v>
      </c>
      <c r="AY1416" s="167" t="s">
        <v>345</v>
      </c>
    </row>
    <row r="1417" spans="2:51" s="13" customFormat="1">
      <c r="B1417" s="166"/>
      <c r="D1417" s="160" t="s">
        <v>353</v>
      </c>
      <c r="E1417" s="167" t="s">
        <v>1</v>
      </c>
      <c r="F1417" s="168" t="s">
        <v>1921</v>
      </c>
      <c r="H1417" s="169">
        <v>6.1749999999999998</v>
      </c>
      <c r="I1417" s="170"/>
      <c r="L1417" s="166"/>
      <c r="M1417" s="171"/>
      <c r="T1417" s="172"/>
      <c r="AT1417" s="167" t="s">
        <v>353</v>
      </c>
      <c r="AU1417" s="167" t="s">
        <v>98</v>
      </c>
      <c r="AV1417" s="13" t="s">
        <v>98</v>
      </c>
      <c r="AW1417" s="13" t="s">
        <v>30</v>
      </c>
      <c r="AX1417" s="13" t="s">
        <v>76</v>
      </c>
      <c r="AY1417" s="167" t="s">
        <v>345</v>
      </c>
    </row>
    <row r="1418" spans="2:51" s="13" customFormat="1">
      <c r="B1418" s="166"/>
      <c r="D1418" s="160" t="s">
        <v>353</v>
      </c>
      <c r="E1418" s="167" t="s">
        <v>1</v>
      </c>
      <c r="F1418" s="168" t="s">
        <v>1922</v>
      </c>
      <c r="H1418" s="169">
        <v>7.9</v>
      </c>
      <c r="I1418" s="170"/>
      <c r="L1418" s="166"/>
      <c r="M1418" s="171"/>
      <c r="T1418" s="172"/>
      <c r="AT1418" s="167" t="s">
        <v>353</v>
      </c>
      <c r="AU1418" s="167" t="s">
        <v>98</v>
      </c>
      <c r="AV1418" s="13" t="s">
        <v>98</v>
      </c>
      <c r="AW1418" s="13" t="s">
        <v>30</v>
      </c>
      <c r="AX1418" s="13" t="s">
        <v>76</v>
      </c>
      <c r="AY1418" s="167" t="s">
        <v>345</v>
      </c>
    </row>
    <row r="1419" spans="2:51" s="13" customFormat="1">
      <c r="B1419" s="166"/>
      <c r="D1419" s="160" t="s">
        <v>353</v>
      </c>
      <c r="E1419" s="167" t="s">
        <v>1</v>
      </c>
      <c r="F1419" s="168" t="s">
        <v>1923</v>
      </c>
      <c r="H1419" s="169">
        <v>6.1749999999999998</v>
      </c>
      <c r="I1419" s="170"/>
      <c r="L1419" s="166"/>
      <c r="M1419" s="171"/>
      <c r="T1419" s="172"/>
      <c r="AT1419" s="167" t="s">
        <v>353</v>
      </c>
      <c r="AU1419" s="167" t="s">
        <v>98</v>
      </c>
      <c r="AV1419" s="13" t="s">
        <v>98</v>
      </c>
      <c r="AW1419" s="13" t="s">
        <v>30</v>
      </c>
      <c r="AX1419" s="13" t="s">
        <v>76</v>
      </c>
      <c r="AY1419" s="167" t="s">
        <v>345</v>
      </c>
    </row>
    <row r="1420" spans="2:51" s="13" customFormat="1">
      <c r="B1420" s="166"/>
      <c r="D1420" s="160" t="s">
        <v>353</v>
      </c>
      <c r="E1420" s="167" t="s">
        <v>1</v>
      </c>
      <c r="F1420" s="168" t="s">
        <v>1924</v>
      </c>
      <c r="H1420" s="169">
        <v>7.9</v>
      </c>
      <c r="I1420" s="170"/>
      <c r="L1420" s="166"/>
      <c r="M1420" s="171"/>
      <c r="T1420" s="172"/>
      <c r="AT1420" s="167" t="s">
        <v>353</v>
      </c>
      <c r="AU1420" s="167" t="s">
        <v>98</v>
      </c>
      <c r="AV1420" s="13" t="s">
        <v>98</v>
      </c>
      <c r="AW1420" s="13" t="s">
        <v>30</v>
      </c>
      <c r="AX1420" s="13" t="s">
        <v>76</v>
      </c>
      <c r="AY1420" s="167" t="s">
        <v>345</v>
      </c>
    </row>
    <row r="1421" spans="2:51" s="13" customFormat="1">
      <c r="B1421" s="166"/>
      <c r="D1421" s="160" t="s">
        <v>353</v>
      </c>
      <c r="E1421" s="167" t="s">
        <v>1</v>
      </c>
      <c r="F1421" s="168" t="s">
        <v>1925</v>
      </c>
      <c r="H1421" s="169">
        <v>6.1749999999999998</v>
      </c>
      <c r="I1421" s="170"/>
      <c r="L1421" s="166"/>
      <c r="M1421" s="171"/>
      <c r="T1421" s="172"/>
      <c r="AT1421" s="167" t="s">
        <v>353</v>
      </c>
      <c r="AU1421" s="167" t="s">
        <v>98</v>
      </c>
      <c r="AV1421" s="13" t="s">
        <v>98</v>
      </c>
      <c r="AW1421" s="13" t="s">
        <v>30</v>
      </c>
      <c r="AX1421" s="13" t="s">
        <v>76</v>
      </c>
      <c r="AY1421" s="167" t="s">
        <v>345</v>
      </c>
    </row>
    <row r="1422" spans="2:51" s="13" customFormat="1">
      <c r="B1422" s="166"/>
      <c r="D1422" s="160" t="s">
        <v>353</v>
      </c>
      <c r="E1422" s="167" t="s">
        <v>1</v>
      </c>
      <c r="F1422" s="168" t="s">
        <v>1926</v>
      </c>
      <c r="H1422" s="169">
        <v>7.9</v>
      </c>
      <c r="I1422" s="170"/>
      <c r="L1422" s="166"/>
      <c r="M1422" s="171"/>
      <c r="T1422" s="172"/>
      <c r="AT1422" s="167" t="s">
        <v>353</v>
      </c>
      <c r="AU1422" s="167" t="s">
        <v>98</v>
      </c>
      <c r="AV1422" s="13" t="s">
        <v>98</v>
      </c>
      <c r="AW1422" s="13" t="s">
        <v>30</v>
      </c>
      <c r="AX1422" s="13" t="s">
        <v>76</v>
      </c>
      <c r="AY1422" s="167" t="s">
        <v>345</v>
      </c>
    </row>
    <row r="1423" spans="2:51" s="13" customFormat="1">
      <c r="B1423" s="166"/>
      <c r="D1423" s="160" t="s">
        <v>353</v>
      </c>
      <c r="E1423" s="167" t="s">
        <v>1</v>
      </c>
      <c r="F1423" s="168" t="s">
        <v>1927</v>
      </c>
      <c r="H1423" s="169">
        <v>6.1749999999999998</v>
      </c>
      <c r="I1423" s="170"/>
      <c r="L1423" s="166"/>
      <c r="M1423" s="171"/>
      <c r="T1423" s="172"/>
      <c r="AT1423" s="167" t="s">
        <v>353</v>
      </c>
      <c r="AU1423" s="167" t="s">
        <v>98</v>
      </c>
      <c r="AV1423" s="13" t="s">
        <v>98</v>
      </c>
      <c r="AW1423" s="13" t="s">
        <v>30</v>
      </c>
      <c r="AX1423" s="13" t="s">
        <v>76</v>
      </c>
      <c r="AY1423" s="167" t="s">
        <v>345</v>
      </c>
    </row>
    <row r="1424" spans="2:51" s="14" customFormat="1">
      <c r="B1424" s="173"/>
      <c r="D1424" s="160" t="s">
        <v>353</v>
      </c>
      <c r="E1424" s="174" t="s">
        <v>224</v>
      </c>
      <c r="F1424" s="175" t="s">
        <v>358</v>
      </c>
      <c r="H1424" s="176">
        <v>113.79</v>
      </c>
      <c r="I1424" s="177"/>
      <c r="L1424" s="173"/>
      <c r="M1424" s="178"/>
      <c r="T1424" s="179"/>
      <c r="AT1424" s="174" t="s">
        <v>353</v>
      </c>
      <c r="AU1424" s="174" t="s">
        <v>98</v>
      </c>
      <c r="AV1424" s="14" t="s">
        <v>359</v>
      </c>
      <c r="AW1424" s="14" t="s">
        <v>30</v>
      </c>
      <c r="AX1424" s="14" t="s">
        <v>84</v>
      </c>
      <c r="AY1424" s="174" t="s">
        <v>345</v>
      </c>
    </row>
    <row r="1425" spans="2:65" s="1" customFormat="1" ht="37.9" customHeight="1">
      <c r="B1425" s="32"/>
      <c r="C1425" s="145" t="s">
        <v>1928</v>
      </c>
      <c r="D1425" s="145" t="s">
        <v>347</v>
      </c>
      <c r="E1425" s="146" t="s">
        <v>1929</v>
      </c>
      <c r="F1425" s="147" t="s">
        <v>1930</v>
      </c>
      <c r="G1425" s="148" t="s">
        <v>350</v>
      </c>
      <c r="H1425" s="149">
        <v>692.74900000000002</v>
      </c>
      <c r="I1425" s="150"/>
      <c r="J1425" s="149">
        <f>ROUND(I1425*H1425,3)</f>
        <v>0</v>
      </c>
      <c r="K1425" s="151"/>
      <c r="L1425" s="32"/>
      <c r="M1425" s="152" t="s">
        <v>1</v>
      </c>
      <c r="N1425" s="153" t="s">
        <v>42</v>
      </c>
      <c r="P1425" s="154">
        <f>O1425*H1425</f>
        <v>0</v>
      </c>
      <c r="Q1425" s="154">
        <v>0</v>
      </c>
      <c r="R1425" s="154">
        <f>Q1425*H1425</f>
        <v>0</v>
      </c>
      <c r="S1425" s="154">
        <v>0.01</v>
      </c>
      <c r="T1425" s="155">
        <f>S1425*H1425</f>
        <v>6.9274900000000006</v>
      </c>
      <c r="AR1425" s="156" t="s">
        <v>351</v>
      </c>
      <c r="AT1425" s="156" t="s">
        <v>347</v>
      </c>
      <c r="AU1425" s="156" t="s">
        <v>98</v>
      </c>
      <c r="AY1425" s="17" t="s">
        <v>345</v>
      </c>
      <c r="BE1425" s="157">
        <f>IF(N1425="základná",J1425,0)</f>
        <v>0</v>
      </c>
      <c r="BF1425" s="157">
        <f>IF(N1425="znížená",J1425,0)</f>
        <v>0</v>
      </c>
      <c r="BG1425" s="157">
        <f>IF(N1425="zákl. prenesená",J1425,0)</f>
        <v>0</v>
      </c>
      <c r="BH1425" s="157">
        <f>IF(N1425="zníž. prenesená",J1425,0)</f>
        <v>0</v>
      </c>
      <c r="BI1425" s="157">
        <f>IF(N1425="nulová",J1425,0)</f>
        <v>0</v>
      </c>
      <c r="BJ1425" s="17" t="s">
        <v>98</v>
      </c>
      <c r="BK1425" s="158">
        <f>ROUND(I1425*H1425,3)</f>
        <v>0</v>
      </c>
      <c r="BL1425" s="17" t="s">
        <v>351</v>
      </c>
      <c r="BM1425" s="156" t="s">
        <v>1931</v>
      </c>
    </row>
    <row r="1426" spans="2:65" s="13" customFormat="1">
      <c r="B1426" s="166"/>
      <c r="D1426" s="160" t="s">
        <v>353</v>
      </c>
      <c r="E1426" s="167" t="s">
        <v>1</v>
      </c>
      <c r="F1426" s="168" t="s">
        <v>198</v>
      </c>
      <c r="H1426" s="169">
        <v>692.74900000000002</v>
      </c>
      <c r="I1426" s="170"/>
      <c r="L1426" s="166"/>
      <c r="M1426" s="171"/>
      <c r="T1426" s="172"/>
      <c r="AT1426" s="167" t="s">
        <v>353</v>
      </c>
      <c r="AU1426" s="167" t="s">
        <v>98</v>
      </c>
      <c r="AV1426" s="13" t="s">
        <v>98</v>
      </c>
      <c r="AW1426" s="13" t="s">
        <v>30</v>
      </c>
      <c r="AX1426" s="13" t="s">
        <v>84</v>
      </c>
      <c r="AY1426" s="167" t="s">
        <v>345</v>
      </c>
    </row>
    <row r="1427" spans="2:65" s="1" customFormat="1" ht="33" customHeight="1">
      <c r="B1427" s="32"/>
      <c r="C1427" s="145" t="s">
        <v>1932</v>
      </c>
      <c r="D1427" s="145" t="s">
        <v>347</v>
      </c>
      <c r="E1427" s="146" t="s">
        <v>1933</v>
      </c>
      <c r="F1427" s="147" t="s">
        <v>1934</v>
      </c>
      <c r="G1427" s="148" t="s">
        <v>350</v>
      </c>
      <c r="H1427" s="149">
        <v>98.284999999999997</v>
      </c>
      <c r="I1427" s="150"/>
      <c r="J1427" s="149">
        <f>ROUND(I1427*H1427,3)</f>
        <v>0</v>
      </c>
      <c r="K1427" s="151"/>
      <c r="L1427" s="32"/>
      <c r="M1427" s="152" t="s">
        <v>1</v>
      </c>
      <c r="N1427" s="153" t="s">
        <v>42</v>
      </c>
      <c r="P1427" s="154">
        <f>O1427*H1427</f>
        <v>0</v>
      </c>
      <c r="Q1427" s="154">
        <v>0</v>
      </c>
      <c r="R1427" s="154">
        <f>Q1427*H1427</f>
        <v>0</v>
      </c>
      <c r="S1427" s="154">
        <v>4.5999999999999999E-2</v>
      </c>
      <c r="T1427" s="155">
        <f>S1427*H1427</f>
        <v>4.5211100000000002</v>
      </c>
      <c r="AR1427" s="156" t="s">
        <v>351</v>
      </c>
      <c r="AT1427" s="156" t="s">
        <v>347</v>
      </c>
      <c r="AU1427" s="156" t="s">
        <v>98</v>
      </c>
      <c r="AY1427" s="17" t="s">
        <v>345</v>
      </c>
      <c r="BE1427" s="157">
        <f>IF(N1427="základná",J1427,0)</f>
        <v>0</v>
      </c>
      <c r="BF1427" s="157">
        <f>IF(N1427="znížená",J1427,0)</f>
        <v>0</v>
      </c>
      <c r="BG1427" s="157">
        <f>IF(N1427="zákl. prenesená",J1427,0)</f>
        <v>0</v>
      </c>
      <c r="BH1427" s="157">
        <f>IF(N1427="zníž. prenesená",J1427,0)</f>
        <v>0</v>
      </c>
      <c r="BI1427" s="157">
        <f>IF(N1427="nulová",J1427,0)</f>
        <v>0</v>
      </c>
      <c r="BJ1427" s="17" t="s">
        <v>98</v>
      </c>
      <c r="BK1427" s="158">
        <f>ROUND(I1427*H1427,3)</f>
        <v>0</v>
      </c>
      <c r="BL1427" s="17" t="s">
        <v>351</v>
      </c>
      <c r="BM1427" s="156" t="s">
        <v>1935</v>
      </c>
    </row>
    <row r="1428" spans="2:65" s="12" customFormat="1">
      <c r="B1428" s="159"/>
      <c r="D1428" s="160" t="s">
        <v>353</v>
      </c>
      <c r="E1428" s="161" t="s">
        <v>1</v>
      </c>
      <c r="F1428" s="162" t="s">
        <v>1936</v>
      </c>
      <c r="H1428" s="161" t="s">
        <v>1</v>
      </c>
      <c r="I1428" s="163"/>
      <c r="L1428" s="159"/>
      <c r="M1428" s="164"/>
      <c r="T1428" s="165"/>
      <c r="AT1428" s="161" t="s">
        <v>353</v>
      </c>
      <c r="AU1428" s="161" t="s">
        <v>98</v>
      </c>
      <c r="AV1428" s="12" t="s">
        <v>84</v>
      </c>
      <c r="AW1428" s="12" t="s">
        <v>30</v>
      </c>
      <c r="AX1428" s="12" t="s">
        <v>76</v>
      </c>
      <c r="AY1428" s="161" t="s">
        <v>345</v>
      </c>
    </row>
    <row r="1429" spans="2:65" s="13" customFormat="1">
      <c r="B1429" s="166"/>
      <c r="D1429" s="160" t="s">
        <v>353</v>
      </c>
      <c r="E1429" s="167" t="s">
        <v>1</v>
      </c>
      <c r="F1429" s="168" t="s">
        <v>895</v>
      </c>
      <c r="H1429" s="169">
        <v>67.375</v>
      </c>
      <c r="I1429" s="170"/>
      <c r="L1429" s="166"/>
      <c r="M1429" s="171"/>
      <c r="T1429" s="172"/>
      <c r="AT1429" s="167" t="s">
        <v>353</v>
      </c>
      <c r="AU1429" s="167" t="s">
        <v>98</v>
      </c>
      <c r="AV1429" s="13" t="s">
        <v>98</v>
      </c>
      <c r="AW1429" s="13" t="s">
        <v>30</v>
      </c>
      <c r="AX1429" s="13" t="s">
        <v>76</v>
      </c>
      <c r="AY1429" s="167" t="s">
        <v>345</v>
      </c>
    </row>
    <row r="1430" spans="2:65" s="13" customFormat="1">
      <c r="B1430" s="166"/>
      <c r="D1430" s="160" t="s">
        <v>353</v>
      </c>
      <c r="E1430" s="167" t="s">
        <v>1</v>
      </c>
      <c r="F1430" s="168" t="s">
        <v>1937</v>
      </c>
      <c r="H1430" s="169">
        <v>30.55</v>
      </c>
      <c r="I1430" s="170"/>
      <c r="L1430" s="166"/>
      <c r="M1430" s="171"/>
      <c r="T1430" s="172"/>
      <c r="AT1430" s="167" t="s">
        <v>353</v>
      </c>
      <c r="AU1430" s="167" t="s">
        <v>98</v>
      </c>
      <c r="AV1430" s="13" t="s">
        <v>98</v>
      </c>
      <c r="AW1430" s="13" t="s">
        <v>30</v>
      </c>
      <c r="AX1430" s="13" t="s">
        <v>76</v>
      </c>
      <c r="AY1430" s="167" t="s">
        <v>345</v>
      </c>
    </row>
    <row r="1431" spans="2:65" s="13" customFormat="1">
      <c r="B1431" s="166"/>
      <c r="D1431" s="160" t="s">
        <v>353</v>
      </c>
      <c r="E1431" s="167" t="s">
        <v>1</v>
      </c>
      <c r="F1431" s="168" t="s">
        <v>1938</v>
      </c>
      <c r="H1431" s="169">
        <v>0.36</v>
      </c>
      <c r="I1431" s="170"/>
      <c r="L1431" s="166"/>
      <c r="M1431" s="171"/>
      <c r="T1431" s="172"/>
      <c r="AT1431" s="167" t="s">
        <v>353</v>
      </c>
      <c r="AU1431" s="167" t="s">
        <v>98</v>
      </c>
      <c r="AV1431" s="13" t="s">
        <v>98</v>
      </c>
      <c r="AW1431" s="13" t="s">
        <v>30</v>
      </c>
      <c r="AX1431" s="13" t="s">
        <v>76</v>
      </c>
      <c r="AY1431" s="167" t="s">
        <v>345</v>
      </c>
    </row>
    <row r="1432" spans="2:65" s="15" customFormat="1">
      <c r="B1432" s="180"/>
      <c r="D1432" s="160" t="s">
        <v>353</v>
      </c>
      <c r="E1432" s="181" t="s">
        <v>1</v>
      </c>
      <c r="F1432" s="182" t="s">
        <v>365</v>
      </c>
      <c r="H1432" s="183">
        <v>98.284999999999997</v>
      </c>
      <c r="I1432" s="184"/>
      <c r="L1432" s="180"/>
      <c r="M1432" s="185"/>
      <c r="T1432" s="186"/>
      <c r="AT1432" s="181" t="s">
        <v>353</v>
      </c>
      <c r="AU1432" s="181" t="s">
        <v>98</v>
      </c>
      <c r="AV1432" s="15" t="s">
        <v>351</v>
      </c>
      <c r="AW1432" s="15" t="s">
        <v>30</v>
      </c>
      <c r="AX1432" s="15" t="s">
        <v>84</v>
      </c>
      <c r="AY1432" s="181" t="s">
        <v>345</v>
      </c>
    </row>
    <row r="1433" spans="2:65" s="1" customFormat="1" ht="37.9" customHeight="1">
      <c r="B1433" s="32"/>
      <c r="C1433" s="145" t="s">
        <v>1939</v>
      </c>
      <c r="D1433" s="145" t="s">
        <v>347</v>
      </c>
      <c r="E1433" s="146" t="s">
        <v>1940</v>
      </c>
      <c r="F1433" s="147" t="s">
        <v>1941</v>
      </c>
      <c r="G1433" s="148" t="s">
        <v>350</v>
      </c>
      <c r="H1433" s="149">
        <v>113.07599999999999</v>
      </c>
      <c r="I1433" s="150"/>
      <c r="J1433" s="149">
        <f>ROUND(I1433*H1433,3)</f>
        <v>0</v>
      </c>
      <c r="K1433" s="151"/>
      <c r="L1433" s="32"/>
      <c r="M1433" s="152" t="s">
        <v>1</v>
      </c>
      <c r="N1433" s="153" t="s">
        <v>42</v>
      </c>
      <c r="P1433" s="154">
        <f>O1433*H1433</f>
        <v>0</v>
      </c>
      <c r="Q1433" s="154">
        <v>0</v>
      </c>
      <c r="R1433" s="154">
        <f>Q1433*H1433</f>
        <v>0</v>
      </c>
      <c r="S1433" s="154">
        <v>2.9000000000000001E-2</v>
      </c>
      <c r="T1433" s="155">
        <f>S1433*H1433</f>
        <v>3.279204</v>
      </c>
      <c r="AR1433" s="156" t="s">
        <v>351</v>
      </c>
      <c r="AT1433" s="156" t="s">
        <v>347</v>
      </c>
      <c r="AU1433" s="156" t="s">
        <v>98</v>
      </c>
      <c r="AY1433" s="17" t="s">
        <v>345</v>
      </c>
      <c r="BE1433" s="157">
        <f>IF(N1433="základná",J1433,0)</f>
        <v>0</v>
      </c>
      <c r="BF1433" s="157">
        <f>IF(N1433="znížená",J1433,0)</f>
        <v>0</v>
      </c>
      <c r="BG1433" s="157">
        <f>IF(N1433="zákl. prenesená",J1433,0)</f>
        <v>0</v>
      </c>
      <c r="BH1433" s="157">
        <f>IF(N1433="zníž. prenesená",J1433,0)</f>
        <v>0</v>
      </c>
      <c r="BI1433" s="157">
        <f>IF(N1433="nulová",J1433,0)</f>
        <v>0</v>
      </c>
      <c r="BJ1433" s="17" t="s">
        <v>98</v>
      </c>
      <c r="BK1433" s="158">
        <f>ROUND(I1433*H1433,3)</f>
        <v>0</v>
      </c>
      <c r="BL1433" s="17" t="s">
        <v>351</v>
      </c>
      <c r="BM1433" s="156" t="s">
        <v>1942</v>
      </c>
    </row>
    <row r="1434" spans="2:65" s="13" customFormat="1">
      <c r="B1434" s="166"/>
      <c r="D1434" s="160" t="s">
        <v>353</v>
      </c>
      <c r="E1434" s="167" t="s">
        <v>1</v>
      </c>
      <c r="F1434" s="168" t="s">
        <v>177</v>
      </c>
      <c r="H1434" s="169">
        <v>113.07599999999999</v>
      </c>
      <c r="I1434" s="170"/>
      <c r="L1434" s="166"/>
      <c r="M1434" s="171"/>
      <c r="T1434" s="172"/>
      <c r="AT1434" s="167" t="s">
        <v>353</v>
      </c>
      <c r="AU1434" s="167" t="s">
        <v>98</v>
      </c>
      <c r="AV1434" s="13" t="s">
        <v>98</v>
      </c>
      <c r="AW1434" s="13" t="s">
        <v>30</v>
      </c>
      <c r="AX1434" s="13" t="s">
        <v>84</v>
      </c>
      <c r="AY1434" s="167" t="s">
        <v>345</v>
      </c>
    </row>
    <row r="1435" spans="2:65" s="1" customFormat="1" ht="24.2" customHeight="1">
      <c r="B1435" s="32"/>
      <c r="C1435" s="145" t="s">
        <v>1943</v>
      </c>
      <c r="D1435" s="145" t="s">
        <v>347</v>
      </c>
      <c r="E1435" s="146" t="s">
        <v>1944</v>
      </c>
      <c r="F1435" s="147" t="s">
        <v>1945</v>
      </c>
      <c r="G1435" s="148" t="s">
        <v>350</v>
      </c>
      <c r="H1435" s="149">
        <v>81.039000000000001</v>
      </c>
      <c r="I1435" s="150"/>
      <c r="J1435" s="149">
        <f>ROUND(I1435*H1435,3)</f>
        <v>0</v>
      </c>
      <c r="K1435" s="151"/>
      <c r="L1435" s="32"/>
      <c r="M1435" s="152" t="s">
        <v>1</v>
      </c>
      <c r="N1435" s="153" t="s">
        <v>42</v>
      </c>
      <c r="P1435" s="154">
        <f>O1435*H1435</f>
        <v>0</v>
      </c>
      <c r="Q1435" s="154">
        <v>0</v>
      </c>
      <c r="R1435" s="154">
        <f>Q1435*H1435</f>
        <v>0</v>
      </c>
      <c r="S1435" s="154">
        <v>1.4E-2</v>
      </c>
      <c r="T1435" s="155">
        <f>S1435*H1435</f>
        <v>1.1345460000000001</v>
      </c>
      <c r="AR1435" s="156" t="s">
        <v>351</v>
      </c>
      <c r="AT1435" s="156" t="s">
        <v>347</v>
      </c>
      <c r="AU1435" s="156" t="s">
        <v>98</v>
      </c>
      <c r="AY1435" s="17" t="s">
        <v>345</v>
      </c>
      <c r="BE1435" s="157">
        <f>IF(N1435="základná",J1435,0)</f>
        <v>0</v>
      </c>
      <c r="BF1435" s="157">
        <f>IF(N1435="znížená",J1435,0)</f>
        <v>0</v>
      </c>
      <c r="BG1435" s="157">
        <f>IF(N1435="zákl. prenesená",J1435,0)</f>
        <v>0</v>
      </c>
      <c r="BH1435" s="157">
        <f>IF(N1435="zníž. prenesená",J1435,0)</f>
        <v>0</v>
      </c>
      <c r="BI1435" s="157">
        <f>IF(N1435="nulová",J1435,0)</f>
        <v>0</v>
      </c>
      <c r="BJ1435" s="17" t="s">
        <v>98</v>
      </c>
      <c r="BK1435" s="158">
        <f>ROUND(I1435*H1435,3)</f>
        <v>0</v>
      </c>
      <c r="BL1435" s="17" t="s">
        <v>351</v>
      </c>
      <c r="BM1435" s="156" t="s">
        <v>1946</v>
      </c>
    </row>
    <row r="1436" spans="2:65" s="13" customFormat="1">
      <c r="B1436" s="166"/>
      <c r="D1436" s="160" t="s">
        <v>353</v>
      </c>
      <c r="E1436" s="167" t="s">
        <v>1</v>
      </c>
      <c r="F1436" s="168" t="s">
        <v>173</v>
      </c>
      <c r="H1436" s="169">
        <v>81.039000000000001</v>
      </c>
      <c r="I1436" s="170"/>
      <c r="L1436" s="166"/>
      <c r="M1436" s="171"/>
      <c r="T1436" s="172"/>
      <c r="AT1436" s="167" t="s">
        <v>353</v>
      </c>
      <c r="AU1436" s="167" t="s">
        <v>98</v>
      </c>
      <c r="AV1436" s="13" t="s">
        <v>98</v>
      </c>
      <c r="AW1436" s="13" t="s">
        <v>30</v>
      </c>
      <c r="AX1436" s="13" t="s">
        <v>84</v>
      </c>
      <c r="AY1436" s="167" t="s">
        <v>345</v>
      </c>
    </row>
    <row r="1437" spans="2:65" s="1" customFormat="1" ht="37.9" customHeight="1">
      <c r="B1437" s="32"/>
      <c r="C1437" s="145" t="s">
        <v>1947</v>
      </c>
      <c r="D1437" s="145" t="s">
        <v>347</v>
      </c>
      <c r="E1437" s="146" t="s">
        <v>1948</v>
      </c>
      <c r="F1437" s="147" t="s">
        <v>1949</v>
      </c>
      <c r="G1437" s="148" t="s">
        <v>350</v>
      </c>
      <c r="H1437" s="149">
        <v>76.465000000000003</v>
      </c>
      <c r="I1437" s="150"/>
      <c r="J1437" s="149">
        <f>ROUND(I1437*H1437,3)</f>
        <v>0</v>
      </c>
      <c r="K1437" s="151"/>
      <c r="L1437" s="32"/>
      <c r="M1437" s="152" t="s">
        <v>1</v>
      </c>
      <c r="N1437" s="153" t="s">
        <v>42</v>
      </c>
      <c r="P1437" s="154">
        <f>O1437*H1437</f>
        <v>0</v>
      </c>
      <c r="Q1437" s="154">
        <v>0</v>
      </c>
      <c r="R1437" s="154">
        <f>Q1437*H1437</f>
        <v>0</v>
      </c>
      <c r="S1437" s="154">
        <v>6.8000000000000005E-2</v>
      </c>
      <c r="T1437" s="155">
        <f>S1437*H1437</f>
        <v>5.1996200000000004</v>
      </c>
      <c r="AR1437" s="156" t="s">
        <v>351</v>
      </c>
      <c r="AT1437" s="156" t="s">
        <v>347</v>
      </c>
      <c r="AU1437" s="156" t="s">
        <v>98</v>
      </c>
      <c r="AY1437" s="17" t="s">
        <v>345</v>
      </c>
      <c r="BE1437" s="157">
        <f>IF(N1437="základná",J1437,0)</f>
        <v>0</v>
      </c>
      <c r="BF1437" s="157">
        <f>IF(N1437="znížená",J1437,0)</f>
        <v>0</v>
      </c>
      <c r="BG1437" s="157">
        <f>IF(N1437="zákl. prenesená",J1437,0)</f>
        <v>0</v>
      </c>
      <c r="BH1437" s="157">
        <f>IF(N1437="zníž. prenesená",J1437,0)</f>
        <v>0</v>
      </c>
      <c r="BI1437" s="157">
        <f>IF(N1437="nulová",J1437,0)</f>
        <v>0</v>
      </c>
      <c r="BJ1437" s="17" t="s">
        <v>98</v>
      </c>
      <c r="BK1437" s="158">
        <f>ROUND(I1437*H1437,3)</f>
        <v>0</v>
      </c>
      <c r="BL1437" s="17" t="s">
        <v>351</v>
      </c>
      <c r="BM1437" s="156" t="s">
        <v>1950</v>
      </c>
    </row>
    <row r="1438" spans="2:65" s="12" customFormat="1">
      <c r="B1438" s="159"/>
      <c r="D1438" s="160" t="s">
        <v>353</v>
      </c>
      <c r="E1438" s="161" t="s">
        <v>1</v>
      </c>
      <c r="F1438" s="162" t="s">
        <v>1951</v>
      </c>
      <c r="H1438" s="161" t="s">
        <v>1</v>
      </c>
      <c r="I1438" s="163"/>
      <c r="L1438" s="159"/>
      <c r="M1438" s="164"/>
      <c r="T1438" s="165"/>
      <c r="AT1438" s="161" t="s">
        <v>353</v>
      </c>
      <c r="AU1438" s="161" t="s">
        <v>98</v>
      </c>
      <c r="AV1438" s="12" t="s">
        <v>84</v>
      </c>
      <c r="AW1438" s="12" t="s">
        <v>30</v>
      </c>
      <c r="AX1438" s="12" t="s">
        <v>76</v>
      </c>
      <c r="AY1438" s="161" t="s">
        <v>345</v>
      </c>
    </row>
    <row r="1439" spans="2:65" s="13" customFormat="1">
      <c r="B1439" s="166"/>
      <c r="D1439" s="160" t="s">
        <v>353</v>
      </c>
      <c r="E1439" s="167" t="s">
        <v>1</v>
      </c>
      <c r="F1439" s="168" t="s">
        <v>1952</v>
      </c>
      <c r="H1439" s="169">
        <v>2.0249999999999999</v>
      </c>
      <c r="I1439" s="170"/>
      <c r="L1439" s="166"/>
      <c r="M1439" s="171"/>
      <c r="T1439" s="172"/>
      <c r="AT1439" s="167" t="s">
        <v>353</v>
      </c>
      <c r="AU1439" s="167" t="s">
        <v>98</v>
      </c>
      <c r="AV1439" s="13" t="s">
        <v>98</v>
      </c>
      <c r="AW1439" s="13" t="s">
        <v>30</v>
      </c>
      <c r="AX1439" s="13" t="s">
        <v>76</v>
      </c>
      <c r="AY1439" s="167" t="s">
        <v>345</v>
      </c>
    </row>
    <row r="1440" spans="2:65" s="13" customFormat="1">
      <c r="B1440" s="166"/>
      <c r="D1440" s="160" t="s">
        <v>353</v>
      </c>
      <c r="E1440" s="167" t="s">
        <v>1</v>
      </c>
      <c r="F1440" s="168" t="s">
        <v>1953</v>
      </c>
      <c r="H1440" s="169">
        <v>9.8249999999999993</v>
      </c>
      <c r="I1440" s="170"/>
      <c r="L1440" s="166"/>
      <c r="M1440" s="171"/>
      <c r="T1440" s="172"/>
      <c r="AT1440" s="167" t="s">
        <v>353</v>
      </c>
      <c r="AU1440" s="167" t="s">
        <v>98</v>
      </c>
      <c r="AV1440" s="13" t="s">
        <v>98</v>
      </c>
      <c r="AW1440" s="13" t="s">
        <v>30</v>
      </c>
      <c r="AX1440" s="13" t="s">
        <v>76</v>
      </c>
      <c r="AY1440" s="167" t="s">
        <v>345</v>
      </c>
    </row>
    <row r="1441" spans="2:51" s="13" customFormat="1">
      <c r="B1441" s="166"/>
      <c r="D1441" s="160" t="s">
        <v>353</v>
      </c>
      <c r="E1441" s="167" t="s">
        <v>1</v>
      </c>
      <c r="F1441" s="168" t="s">
        <v>1954</v>
      </c>
      <c r="H1441" s="169">
        <v>4.42</v>
      </c>
      <c r="I1441" s="170"/>
      <c r="L1441" s="166"/>
      <c r="M1441" s="171"/>
      <c r="T1441" s="172"/>
      <c r="AT1441" s="167" t="s">
        <v>353</v>
      </c>
      <c r="AU1441" s="167" t="s">
        <v>98</v>
      </c>
      <c r="AV1441" s="13" t="s">
        <v>98</v>
      </c>
      <c r="AW1441" s="13" t="s">
        <v>30</v>
      </c>
      <c r="AX1441" s="13" t="s">
        <v>76</v>
      </c>
      <c r="AY1441" s="167" t="s">
        <v>345</v>
      </c>
    </row>
    <row r="1442" spans="2:51" s="13" customFormat="1">
      <c r="B1442" s="166"/>
      <c r="D1442" s="160" t="s">
        <v>353</v>
      </c>
      <c r="E1442" s="167" t="s">
        <v>1</v>
      </c>
      <c r="F1442" s="168" t="s">
        <v>1955</v>
      </c>
      <c r="H1442" s="169">
        <v>5.5129999999999999</v>
      </c>
      <c r="I1442" s="170"/>
      <c r="L1442" s="166"/>
      <c r="M1442" s="171"/>
      <c r="T1442" s="172"/>
      <c r="AT1442" s="167" t="s">
        <v>353</v>
      </c>
      <c r="AU1442" s="167" t="s">
        <v>98</v>
      </c>
      <c r="AV1442" s="13" t="s">
        <v>98</v>
      </c>
      <c r="AW1442" s="13" t="s">
        <v>30</v>
      </c>
      <c r="AX1442" s="13" t="s">
        <v>76</v>
      </c>
      <c r="AY1442" s="167" t="s">
        <v>345</v>
      </c>
    </row>
    <row r="1443" spans="2:51" s="13" customFormat="1">
      <c r="B1443" s="166"/>
      <c r="D1443" s="160" t="s">
        <v>353</v>
      </c>
      <c r="E1443" s="167" t="s">
        <v>1</v>
      </c>
      <c r="F1443" s="168" t="s">
        <v>1956</v>
      </c>
      <c r="H1443" s="169">
        <v>2.4300000000000002</v>
      </c>
      <c r="I1443" s="170"/>
      <c r="L1443" s="166"/>
      <c r="M1443" s="171"/>
      <c r="T1443" s="172"/>
      <c r="AT1443" s="167" t="s">
        <v>353</v>
      </c>
      <c r="AU1443" s="167" t="s">
        <v>98</v>
      </c>
      <c r="AV1443" s="13" t="s">
        <v>98</v>
      </c>
      <c r="AW1443" s="13" t="s">
        <v>30</v>
      </c>
      <c r="AX1443" s="13" t="s">
        <v>76</v>
      </c>
      <c r="AY1443" s="167" t="s">
        <v>345</v>
      </c>
    </row>
    <row r="1444" spans="2:51" s="13" customFormat="1">
      <c r="B1444" s="166"/>
      <c r="D1444" s="160" t="s">
        <v>353</v>
      </c>
      <c r="E1444" s="167" t="s">
        <v>1</v>
      </c>
      <c r="F1444" s="168" t="s">
        <v>1957</v>
      </c>
      <c r="H1444" s="169">
        <v>4.42</v>
      </c>
      <c r="I1444" s="170"/>
      <c r="L1444" s="166"/>
      <c r="M1444" s="171"/>
      <c r="T1444" s="172"/>
      <c r="AT1444" s="167" t="s">
        <v>353</v>
      </c>
      <c r="AU1444" s="167" t="s">
        <v>98</v>
      </c>
      <c r="AV1444" s="13" t="s">
        <v>98</v>
      </c>
      <c r="AW1444" s="13" t="s">
        <v>30</v>
      </c>
      <c r="AX1444" s="13" t="s">
        <v>76</v>
      </c>
      <c r="AY1444" s="167" t="s">
        <v>345</v>
      </c>
    </row>
    <row r="1445" spans="2:51" s="13" customFormat="1">
      <c r="B1445" s="166"/>
      <c r="D1445" s="160" t="s">
        <v>353</v>
      </c>
      <c r="E1445" s="167" t="s">
        <v>1</v>
      </c>
      <c r="F1445" s="168" t="s">
        <v>1958</v>
      </c>
      <c r="H1445" s="169">
        <v>2.0249999999999999</v>
      </c>
      <c r="I1445" s="170"/>
      <c r="L1445" s="166"/>
      <c r="M1445" s="171"/>
      <c r="T1445" s="172"/>
      <c r="AT1445" s="167" t="s">
        <v>353</v>
      </c>
      <c r="AU1445" s="167" t="s">
        <v>98</v>
      </c>
      <c r="AV1445" s="13" t="s">
        <v>98</v>
      </c>
      <c r="AW1445" s="13" t="s">
        <v>30</v>
      </c>
      <c r="AX1445" s="13" t="s">
        <v>76</v>
      </c>
      <c r="AY1445" s="167" t="s">
        <v>345</v>
      </c>
    </row>
    <row r="1446" spans="2:51" s="13" customFormat="1">
      <c r="B1446" s="166"/>
      <c r="D1446" s="160" t="s">
        <v>353</v>
      </c>
      <c r="E1446" s="167" t="s">
        <v>1</v>
      </c>
      <c r="F1446" s="168" t="s">
        <v>1959</v>
      </c>
      <c r="H1446" s="169">
        <v>5.5129999999999999</v>
      </c>
      <c r="I1446" s="170"/>
      <c r="L1446" s="166"/>
      <c r="M1446" s="171"/>
      <c r="T1446" s="172"/>
      <c r="AT1446" s="167" t="s">
        <v>353</v>
      </c>
      <c r="AU1446" s="167" t="s">
        <v>98</v>
      </c>
      <c r="AV1446" s="13" t="s">
        <v>98</v>
      </c>
      <c r="AW1446" s="13" t="s">
        <v>30</v>
      </c>
      <c r="AX1446" s="13" t="s">
        <v>76</v>
      </c>
      <c r="AY1446" s="167" t="s">
        <v>345</v>
      </c>
    </row>
    <row r="1447" spans="2:51" s="13" customFormat="1">
      <c r="B1447" s="166"/>
      <c r="D1447" s="160" t="s">
        <v>353</v>
      </c>
      <c r="E1447" s="167" t="s">
        <v>1</v>
      </c>
      <c r="F1447" s="168" t="s">
        <v>1960</v>
      </c>
      <c r="H1447" s="169">
        <v>4.42</v>
      </c>
      <c r="I1447" s="170"/>
      <c r="L1447" s="166"/>
      <c r="M1447" s="171"/>
      <c r="T1447" s="172"/>
      <c r="AT1447" s="167" t="s">
        <v>353</v>
      </c>
      <c r="AU1447" s="167" t="s">
        <v>98</v>
      </c>
      <c r="AV1447" s="13" t="s">
        <v>98</v>
      </c>
      <c r="AW1447" s="13" t="s">
        <v>30</v>
      </c>
      <c r="AX1447" s="13" t="s">
        <v>76</v>
      </c>
      <c r="AY1447" s="167" t="s">
        <v>345</v>
      </c>
    </row>
    <row r="1448" spans="2:51" s="13" customFormat="1">
      <c r="B1448" s="166"/>
      <c r="D1448" s="160" t="s">
        <v>353</v>
      </c>
      <c r="E1448" s="167" t="s">
        <v>1</v>
      </c>
      <c r="F1448" s="168" t="s">
        <v>1961</v>
      </c>
      <c r="H1448" s="169">
        <v>2.0249999999999999</v>
      </c>
      <c r="I1448" s="170"/>
      <c r="L1448" s="166"/>
      <c r="M1448" s="171"/>
      <c r="T1448" s="172"/>
      <c r="AT1448" s="167" t="s">
        <v>353</v>
      </c>
      <c r="AU1448" s="167" t="s">
        <v>98</v>
      </c>
      <c r="AV1448" s="13" t="s">
        <v>98</v>
      </c>
      <c r="AW1448" s="13" t="s">
        <v>30</v>
      </c>
      <c r="AX1448" s="13" t="s">
        <v>76</v>
      </c>
      <c r="AY1448" s="167" t="s">
        <v>345</v>
      </c>
    </row>
    <row r="1449" spans="2:51" s="13" customFormat="1">
      <c r="B1449" s="166"/>
      <c r="D1449" s="160" t="s">
        <v>353</v>
      </c>
      <c r="E1449" s="167" t="s">
        <v>1</v>
      </c>
      <c r="F1449" s="168" t="s">
        <v>1962</v>
      </c>
      <c r="H1449" s="169">
        <v>5.5129999999999999</v>
      </c>
      <c r="I1449" s="170"/>
      <c r="L1449" s="166"/>
      <c r="M1449" s="171"/>
      <c r="T1449" s="172"/>
      <c r="AT1449" s="167" t="s">
        <v>353</v>
      </c>
      <c r="AU1449" s="167" t="s">
        <v>98</v>
      </c>
      <c r="AV1449" s="13" t="s">
        <v>98</v>
      </c>
      <c r="AW1449" s="13" t="s">
        <v>30</v>
      </c>
      <c r="AX1449" s="13" t="s">
        <v>76</v>
      </c>
      <c r="AY1449" s="167" t="s">
        <v>345</v>
      </c>
    </row>
    <row r="1450" spans="2:51" s="13" customFormat="1">
      <c r="B1450" s="166"/>
      <c r="D1450" s="160" t="s">
        <v>353</v>
      </c>
      <c r="E1450" s="167" t="s">
        <v>1</v>
      </c>
      <c r="F1450" s="168" t="s">
        <v>1963</v>
      </c>
      <c r="H1450" s="169">
        <v>4.42</v>
      </c>
      <c r="I1450" s="170"/>
      <c r="L1450" s="166"/>
      <c r="M1450" s="171"/>
      <c r="T1450" s="172"/>
      <c r="AT1450" s="167" t="s">
        <v>353</v>
      </c>
      <c r="AU1450" s="167" t="s">
        <v>98</v>
      </c>
      <c r="AV1450" s="13" t="s">
        <v>98</v>
      </c>
      <c r="AW1450" s="13" t="s">
        <v>30</v>
      </c>
      <c r="AX1450" s="13" t="s">
        <v>76</v>
      </c>
      <c r="AY1450" s="167" t="s">
        <v>345</v>
      </c>
    </row>
    <row r="1451" spans="2:51" s="13" customFormat="1">
      <c r="B1451" s="166"/>
      <c r="D1451" s="160" t="s">
        <v>353</v>
      </c>
      <c r="E1451" s="167" t="s">
        <v>1</v>
      </c>
      <c r="F1451" s="168" t="s">
        <v>1964</v>
      </c>
      <c r="H1451" s="169">
        <v>2.0249999999999999</v>
      </c>
      <c r="I1451" s="170"/>
      <c r="L1451" s="166"/>
      <c r="M1451" s="171"/>
      <c r="T1451" s="172"/>
      <c r="AT1451" s="167" t="s">
        <v>353</v>
      </c>
      <c r="AU1451" s="167" t="s">
        <v>98</v>
      </c>
      <c r="AV1451" s="13" t="s">
        <v>98</v>
      </c>
      <c r="AW1451" s="13" t="s">
        <v>30</v>
      </c>
      <c r="AX1451" s="13" t="s">
        <v>76</v>
      </c>
      <c r="AY1451" s="167" t="s">
        <v>345</v>
      </c>
    </row>
    <row r="1452" spans="2:51" s="13" customFormat="1">
      <c r="B1452" s="166"/>
      <c r="D1452" s="160" t="s">
        <v>353</v>
      </c>
      <c r="E1452" s="167" t="s">
        <v>1</v>
      </c>
      <c r="F1452" s="168" t="s">
        <v>1965</v>
      </c>
      <c r="H1452" s="169">
        <v>5.5129999999999999</v>
      </c>
      <c r="I1452" s="170"/>
      <c r="L1452" s="166"/>
      <c r="M1452" s="171"/>
      <c r="T1452" s="172"/>
      <c r="AT1452" s="167" t="s">
        <v>353</v>
      </c>
      <c r="AU1452" s="167" t="s">
        <v>98</v>
      </c>
      <c r="AV1452" s="13" t="s">
        <v>98</v>
      </c>
      <c r="AW1452" s="13" t="s">
        <v>30</v>
      </c>
      <c r="AX1452" s="13" t="s">
        <v>76</v>
      </c>
      <c r="AY1452" s="167" t="s">
        <v>345</v>
      </c>
    </row>
    <row r="1453" spans="2:51" s="13" customFormat="1">
      <c r="B1453" s="166"/>
      <c r="D1453" s="160" t="s">
        <v>353</v>
      </c>
      <c r="E1453" s="167" t="s">
        <v>1</v>
      </c>
      <c r="F1453" s="168" t="s">
        <v>1966</v>
      </c>
      <c r="H1453" s="169">
        <v>4.42</v>
      </c>
      <c r="I1453" s="170"/>
      <c r="L1453" s="166"/>
      <c r="M1453" s="171"/>
      <c r="T1453" s="172"/>
      <c r="AT1453" s="167" t="s">
        <v>353</v>
      </c>
      <c r="AU1453" s="167" t="s">
        <v>98</v>
      </c>
      <c r="AV1453" s="13" t="s">
        <v>98</v>
      </c>
      <c r="AW1453" s="13" t="s">
        <v>30</v>
      </c>
      <c r="AX1453" s="13" t="s">
        <v>76</v>
      </c>
      <c r="AY1453" s="167" t="s">
        <v>345</v>
      </c>
    </row>
    <row r="1454" spans="2:51" s="13" customFormat="1">
      <c r="B1454" s="166"/>
      <c r="D1454" s="160" t="s">
        <v>353</v>
      </c>
      <c r="E1454" s="167" t="s">
        <v>1</v>
      </c>
      <c r="F1454" s="168" t="s">
        <v>1967</v>
      </c>
      <c r="H1454" s="169">
        <v>2.0249999999999999</v>
      </c>
      <c r="I1454" s="170"/>
      <c r="L1454" s="166"/>
      <c r="M1454" s="171"/>
      <c r="T1454" s="172"/>
      <c r="AT1454" s="167" t="s">
        <v>353</v>
      </c>
      <c r="AU1454" s="167" t="s">
        <v>98</v>
      </c>
      <c r="AV1454" s="13" t="s">
        <v>98</v>
      </c>
      <c r="AW1454" s="13" t="s">
        <v>30</v>
      </c>
      <c r="AX1454" s="13" t="s">
        <v>76</v>
      </c>
      <c r="AY1454" s="167" t="s">
        <v>345</v>
      </c>
    </row>
    <row r="1455" spans="2:51" s="13" customFormat="1">
      <c r="B1455" s="166"/>
      <c r="D1455" s="160" t="s">
        <v>353</v>
      </c>
      <c r="E1455" s="167" t="s">
        <v>1</v>
      </c>
      <c r="F1455" s="168" t="s">
        <v>1968</v>
      </c>
      <c r="H1455" s="169">
        <v>5.5129999999999999</v>
      </c>
      <c r="I1455" s="170"/>
      <c r="L1455" s="166"/>
      <c r="M1455" s="171"/>
      <c r="T1455" s="172"/>
      <c r="AT1455" s="167" t="s">
        <v>353</v>
      </c>
      <c r="AU1455" s="167" t="s">
        <v>98</v>
      </c>
      <c r="AV1455" s="13" t="s">
        <v>98</v>
      </c>
      <c r="AW1455" s="13" t="s">
        <v>30</v>
      </c>
      <c r="AX1455" s="13" t="s">
        <v>76</v>
      </c>
      <c r="AY1455" s="167" t="s">
        <v>345</v>
      </c>
    </row>
    <row r="1456" spans="2:51" s="13" customFormat="1">
      <c r="B1456" s="166"/>
      <c r="D1456" s="160" t="s">
        <v>353</v>
      </c>
      <c r="E1456" s="167" t="s">
        <v>1</v>
      </c>
      <c r="F1456" s="168" t="s">
        <v>1969</v>
      </c>
      <c r="H1456" s="169">
        <v>4.42</v>
      </c>
      <c r="I1456" s="170"/>
      <c r="L1456" s="166"/>
      <c r="M1456" s="171"/>
      <c r="T1456" s="172"/>
      <c r="AT1456" s="167" t="s">
        <v>353</v>
      </c>
      <c r="AU1456" s="167" t="s">
        <v>98</v>
      </c>
      <c r="AV1456" s="13" t="s">
        <v>98</v>
      </c>
      <c r="AW1456" s="13" t="s">
        <v>30</v>
      </c>
      <c r="AX1456" s="13" t="s">
        <v>76</v>
      </c>
      <c r="AY1456" s="167" t="s">
        <v>345</v>
      </c>
    </row>
    <row r="1457" spans="2:65" s="15" customFormat="1">
      <c r="B1457" s="180"/>
      <c r="D1457" s="160" t="s">
        <v>353</v>
      </c>
      <c r="E1457" s="181" t="s">
        <v>1</v>
      </c>
      <c r="F1457" s="182" t="s">
        <v>365</v>
      </c>
      <c r="H1457" s="183">
        <v>76.465000000000003</v>
      </c>
      <c r="I1457" s="184"/>
      <c r="L1457" s="180"/>
      <c r="M1457" s="185"/>
      <c r="T1457" s="186"/>
      <c r="AT1457" s="181" t="s">
        <v>353</v>
      </c>
      <c r="AU1457" s="181" t="s">
        <v>98</v>
      </c>
      <c r="AV1457" s="15" t="s">
        <v>351</v>
      </c>
      <c r="AW1457" s="15" t="s">
        <v>30</v>
      </c>
      <c r="AX1457" s="15" t="s">
        <v>84</v>
      </c>
      <c r="AY1457" s="181" t="s">
        <v>345</v>
      </c>
    </row>
    <row r="1458" spans="2:65" s="1" customFormat="1" ht="37.9" customHeight="1">
      <c r="B1458" s="32"/>
      <c r="C1458" s="145" t="s">
        <v>1970</v>
      </c>
      <c r="D1458" s="145" t="s">
        <v>347</v>
      </c>
      <c r="E1458" s="146" t="s">
        <v>1971</v>
      </c>
      <c r="F1458" s="147" t="s">
        <v>1972</v>
      </c>
      <c r="G1458" s="148" t="s">
        <v>350</v>
      </c>
      <c r="H1458" s="149">
        <v>67.343000000000004</v>
      </c>
      <c r="I1458" s="150"/>
      <c r="J1458" s="149">
        <f>ROUND(I1458*H1458,3)</f>
        <v>0</v>
      </c>
      <c r="K1458" s="151"/>
      <c r="L1458" s="32"/>
      <c r="M1458" s="152" t="s">
        <v>1</v>
      </c>
      <c r="N1458" s="153" t="s">
        <v>42</v>
      </c>
      <c r="P1458" s="154">
        <f>O1458*H1458</f>
        <v>0</v>
      </c>
      <c r="Q1458" s="154">
        <v>0</v>
      </c>
      <c r="R1458" s="154">
        <f>Q1458*H1458</f>
        <v>0</v>
      </c>
      <c r="S1458" s="154">
        <v>8.8999999999999996E-2</v>
      </c>
      <c r="T1458" s="155">
        <f>S1458*H1458</f>
        <v>5.9935270000000003</v>
      </c>
      <c r="AR1458" s="156" t="s">
        <v>351</v>
      </c>
      <c r="AT1458" s="156" t="s">
        <v>347</v>
      </c>
      <c r="AU1458" s="156" t="s">
        <v>98</v>
      </c>
      <c r="AY1458" s="17" t="s">
        <v>345</v>
      </c>
      <c r="BE1458" s="157">
        <f>IF(N1458="základná",J1458,0)</f>
        <v>0</v>
      </c>
      <c r="BF1458" s="157">
        <f>IF(N1458="znížená",J1458,0)</f>
        <v>0</v>
      </c>
      <c r="BG1458" s="157">
        <f>IF(N1458="zákl. prenesená",J1458,0)</f>
        <v>0</v>
      </c>
      <c r="BH1458" s="157">
        <f>IF(N1458="zníž. prenesená",J1458,0)</f>
        <v>0</v>
      </c>
      <c r="BI1458" s="157">
        <f>IF(N1458="nulová",J1458,0)</f>
        <v>0</v>
      </c>
      <c r="BJ1458" s="17" t="s">
        <v>98</v>
      </c>
      <c r="BK1458" s="158">
        <f>ROUND(I1458*H1458,3)</f>
        <v>0</v>
      </c>
      <c r="BL1458" s="17" t="s">
        <v>351</v>
      </c>
      <c r="BM1458" s="156" t="s">
        <v>1973</v>
      </c>
    </row>
    <row r="1459" spans="2:65" s="12" customFormat="1">
      <c r="B1459" s="159"/>
      <c r="D1459" s="160" t="s">
        <v>353</v>
      </c>
      <c r="E1459" s="161" t="s">
        <v>1</v>
      </c>
      <c r="F1459" s="162" t="s">
        <v>1974</v>
      </c>
      <c r="H1459" s="161" t="s">
        <v>1</v>
      </c>
      <c r="I1459" s="163"/>
      <c r="L1459" s="159"/>
      <c r="M1459" s="164"/>
      <c r="T1459" s="165"/>
      <c r="AT1459" s="161" t="s">
        <v>353</v>
      </c>
      <c r="AU1459" s="161" t="s">
        <v>98</v>
      </c>
      <c r="AV1459" s="12" t="s">
        <v>84</v>
      </c>
      <c r="AW1459" s="12" t="s">
        <v>30</v>
      </c>
      <c r="AX1459" s="12" t="s">
        <v>76</v>
      </c>
      <c r="AY1459" s="161" t="s">
        <v>345</v>
      </c>
    </row>
    <row r="1460" spans="2:65" s="12" customFormat="1">
      <c r="B1460" s="159"/>
      <c r="D1460" s="160" t="s">
        <v>353</v>
      </c>
      <c r="E1460" s="161" t="s">
        <v>1</v>
      </c>
      <c r="F1460" s="162" t="s">
        <v>1975</v>
      </c>
      <c r="H1460" s="161" t="s">
        <v>1</v>
      </c>
      <c r="I1460" s="163"/>
      <c r="L1460" s="159"/>
      <c r="M1460" s="164"/>
      <c r="T1460" s="165"/>
      <c r="AT1460" s="161" t="s">
        <v>353</v>
      </c>
      <c r="AU1460" s="161" t="s">
        <v>98</v>
      </c>
      <c r="AV1460" s="12" t="s">
        <v>84</v>
      </c>
      <c r="AW1460" s="12" t="s">
        <v>30</v>
      </c>
      <c r="AX1460" s="12" t="s">
        <v>76</v>
      </c>
      <c r="AY1460" s="161" t="s">
        <v>345</v>
      </c>
    </row>
    <row r="1461" spans="2:65" s="13" customFormat="1">
      <c r="B1461" s="166"/>
      <c r="D1461" s="160" t="s">
        <v>353</v>
      </c>
      <c r="E1461" s="167" t="s">
        <v>1</v>
      </c>
      <c r="F1461" s="168" t="s">
        <v>1976</v>
      </c>
      <c r="H1461" s="169">
        <v>45.625</v>
      </c>
      <c r="I1461" s="170"/>
      <c r="L1461" s="166"/>
      <c r="M1461" s="171"/>
      <c r="T1461" s="172"/>
      <c r="AT1461" s="167" t="s">
        <v>353</v>
      </c>
      <c r="AU1461" s="167" t="s">
        <v>98</v>
      </c>
      <c r="AV1461" s="13" t="s">
        <v>98</v>
      </c>
      <c r="AW1461" s="13" t="s">
        <v>30</v>
      </c>
      <c r="AX1461" s="13" t="s">
        <v>76</v>
      </c>
      <c r="AY1461" s="167" t="s">
        <v>345</v>
      </c>
    </row>
    <row r="1462" spans="2:65" s="13" customFormat="1">
      <c r="B1462" s="166"/>
      <c r="D1462" s="160" t="s">
        <v>353</v>
      </c>
      <c r="E1462" s="167" t="s">
        <v>1</v>
      </c>
      <c r="F1462" s="168" t="s">
        <v>1977</v>
      </c>
      <c r="H1462" s="169">
        <v>-19.739999999999998</v>
      </c>
      <c r="I1462" s="170"/>
      <c r="L1462" s="166"/>
      <c r="M1462" s="171"/>
      <c r="T1462" s="172"/>
      <c r="AT1462" s="167" t="s">
        <v>353</v>
      </c>
      <c r="AU1462" s="167" t="s">
        <v>98</v>
      </c>
      <c r="AV1462" s="13" t="s">
        <v>98</v>
      </c>
      <c r="AW1462" s="13" t="s">
        <v>30</v>
      </c>
      <c r="AX1462" s="13" t="s">
        <v>76</v>
      </c>
      <c r="AY1462" s="167" t="s">
        <v>345</v>
      </c>
    </row>
    <row r="1463" spans="2:65" s="13" customFormat="1">
      <c r="B1463" s="166"/>
      <c r="D1463" s="160" t="s">
        <v>353</v>
      </c>
      <c r="E1463" s="167" t="s">
        <v>1</v>
      </c>
      <c r="F1463" s="168" t="s">
        <v>1978</v>
      </c>
      <c r="H1463" s="169">
        <v>10.464</v>
      </c>
      <c r="I1463" s="170"/>
      <c r="L1463" s="166"/>
      <c r="M1463" s="171"/>
      <c r="T1463" s="172"/>
      <c r="AT1463" s="167" t="s">
        <v>353</v>
      </c>
      <c r="AU1463" s="167" t="s">
        <v>98</v>
      </c>
      <c r="AV1463" s="13" t="s">
        <v>98</v>
      </c>
      <c r="AW1463" s="13" t="s">
        <v>30</v>
      </c>
      <c r="AX1463" s="13" t="s">
        <v>76</v>
      </c>
      <c r="AY1463" s="167" t="s">
        <v>345</v>
      </c>
    </row>
    <row r="1464" spans="2:65" s="12" customFormat="1">
      <c r="B1464" s="159"/>
      <c r="D1464" s="160" t="s">
        <v>353</v>
      </c>
      <c r="E1464" s="161" t="s">
        <v>1</v>
      </c>
      <c r="F1464" s="162" t="s">
        <v>361</v>
      </c>
      <c r="H1464" s="161" t="s">
        <v>1</v>
      </c>
      <c r="I1464" s="163"/>
      <c r="L1464" s="159"/>
      <c r="M1464" s="164"/>
      <c r="T1464" s="165"/>
      <c r="AT1464" s="161" t="s">
        <v>353</v>
      </c>
      <c r="AU1464" s="161" t="s">
        <v>98</v>
      </c>
      <c r="AV1464" s="12" t="s">
        <v>84</v>
      </c>
      <c r="AW1464" s="12" t="s">
        <v>30</v>
      </c>
      <c r="AX1464" s="12" t="s">
        <v>76</v>
      </c>
      <c r="AY1464" s="161" t="s">
        <v>345</v>
      </c>
    </row>
    <row r="1465" spans="2:65" s="13" customFormat="1">
      <c r="B1465" s="166"/>
      <c r="D1465" s="160" t="s">
        <v>353</v>
      </c>
      <c r="E1465" s="167" t="s">
        <v>1</v>
      </c>
      <c r="F1465" s="168" t="s">
        <v>1979</v>
      </c>
      <c r="H1465" s="169">
        <v>10.220000000000001</v>
      </c>
      <c r="I1465" s="170"/>
      <c r="L1465" s="166"/>
      <c r="M1465" s="171"/>
      <c r="T1465" s="172"/>
      <c r="AT1465" s="167" t="s">
        <v>353</v>
      </c>
      <c r="AU1465" s="167" t="s">
        <v>98</v>
      </c>
      <c r="AV1465" s="13" t="s">
        <v>98</v>
      </c>
      <c r="AW1465" s="13" t="s">
        <v>30</v>
      </c>
      <c r="AX1465" s="13" t="s">
        <v>76</v>
      </c>
      <c r="AY1465" s="167" t="s">
        <v>345</v>
      </c>
    </row>
    <row r="1466" spans="2:65" s="12" customFormat="1">
      <c r="B1466" s="159"/>
      <c r="D1466" s="160" t="s">
        <v>353</v>
      </c>
      <c r="E1466" s="161" t="s">
        <v>1</v>
      </c>
      <c r="F1466" s="162" t="s">
        <v>363</v>
      </c>
      <c r="H1466" s="161" t="s">
        <v>1</v>
      </c>
      <c r="I1466" s="163"/>
      <c r="L1466" s="159"/>
      <c r="M1466" s="164"/>
      <c r="T1466" s="165"/>
      <c r="AT1466" s="161" t="s">
        <v>353</v>
      </c>
      <c r="AU1466" s="161" t="s">
        <v>98</v>
      </c>
      <c r="AV1466" s="12" t="s">
        <v>84</v>
      </c>
      <c r="AW1466" s="12" t="s">
        <v>30</v>
      </c>
      <c r="AX1466" s="12" t="s">
        <v>76</v>
      </c>
      <c r="AY1466" s="161" t="s">
        <v>345</v>
      </c>
    </row>
    <row r="1467" spans="2:65" s="13" customFormat="1">
      <c r="B1467" s="166"/>
      <c r="D1467" s="160" t="s">
        <v>353</v>
      </c>
      <c r="E1467" s="167" t="s">
        <v>1</v>
      </c>
      <c r="F1467" s="168" t="s">
        <v>1980</v>
      </c>
      <c r="H1467" s="169">
        <v>12.005000000000001</v>
      </c>
      <c r="I1467" s="170"/>
      <c r="L1467" s="166"/>
      <c r="M1467" s="171"/>
      <c r="T1467" s="172"/>
      <c r="AT1467" s="167" t="s">
        <v>353</v>
      </c>
      <c r="AU1467" s="167" t="s">
        <v>98</v>
      </c>
      <c r="AV1467" s="13" t="s">
        <v>98</v>
      </c>
      <c r="AW1467" s="13" t="s">
        <v>30</v>
      </c>
      <c r="AX1467" s="13" t="s">
        <v>76</v>
      </c>
      <c r="AY1467" s="167" t="s">
        <v>345</v>
      </c>
    </row>
    <row r="1468" spans="2:65" s="13" customFormat="1">
      <c r="B1468" s="166"/>
      <c r="D1468" s="160" t="s">
        <v>353</v>
      </c>
      <c r="E1468" s="167" t="s">
        <v>1</v>
      </c>
      <c r="F1468" s="168" t="s">
        <v>1981</v>
      </c>
      <c r="H1468" s="169">
        <v>0.3</v>
      </c>
      <c r="I1468" s="170"/>
      <c r="L1468" s="166"/>
      <c r="M1468" s="171"/>
      <c r="T1468" s="172"/>
      <c r="AT1468" s="167" t="s">
        <v>353</v>
      </c>
      <c r="AU1468" s="167" t="s">
        <v>98</v>
      </c>
      <c r="AV1468" s="13" t="s">
        <v>98</v>
      </c>
      <c r="AW1468" s="13" t="s">
        <v>30</v>
      </c>
      <c r="AX1468" s="13" t="s">
        <v>76</v>
      </c>
      <c r="AY1468" s="167" t="s">
        <v>345</v>
      </c>
    </row>
    <row r="1469" spans="2:65" s="12" customFormat="1">
      <c r="B1469" s="159"/>
      <c r="D1469" s="160" t="s">
        <v>353</v>
      </c>
      <c r="E1469" s="161" t="s">
        <v>1</v>
      </c>
      <c r="F1469" s="162" t="s">
        <v>1104</v>
      </c>
      <c r="H1469" s="161" t="s">
        <v>1</v>
      </c>
      <c r="I1469" s="163"/>
      <c r="L1469" s="159"/>
      <c r="M1469" s="164"/>
      <c r="T1469" s="165"/>
      <c r="AT1469" s="161" t="s">
        <v>353</v>
      </c>
      <c r="AU1469" s="161" t="s">
        <v>98</v>
      </c>
      <c r="AV1469" s="12" t="s">
        <v>84</v>
      </c>
      <c r="AW1469" s="12" t="s">
        <v>30</v>
      </c>
      <c r="AX1469" s="12" t="s">
        <v>76</v>
      </c>
      <c r="AY1469" s="161" t="s">
        <v>345</v>
      </c>
    </row>
    <row r="1470" spans="2:65" s="13" customFormat="1">
      <c r="B1470" s="166"/>
      <c r="D1470" s="160" t="s">
        <v>353</v>
      </c>
      <c r="E1470" s="167" t="s">
        <v>1</v>
      </c>
      <c r="F1470" s="168" t="s">
        <v>1982</v>
      </c>
      <c r="H1470" s="169">
        <v>6.1189999999999998</v>
      </c>
      <c r="I1470" s="170"/>
      <c r="L1470" s="166"/>
      <c r="M1470" s="171"/>
      <c r="T1470" s="172"/>
      <c r="AT1470" s="167" t="s">
        <v>353</v>
      </c>
      <c r="AU1470" s="167" t="s">
        <v>98</v>
      </c>
      <c r="AV1470" s="13" t="s">
        <v>98</v>
      </c>
      <c r="AW1470" s="13" t="s">
        <v>30</v>
      </c>
      <c r="AX1470" s="13" t="s">
        <v>76</v>
      </c>
      <c r="AY1470" s="167" t="s">
        <v>345</v>
      </c>
    </row>
    <row r="1471" spans="2:65" s="14" customFormat="1">
      <c r="B1471" s="173"/>
      <c r="D1471" s="160" t="s">
        <v>353</v>
      </c>
      <c r="E1471" s="174" t="s">
        <v>1</v>
      </c>
      <c r="F1471" s="175" t="s">
        <v>358</v>
      </c>
      <c r="H1471" s="176">
        <v>64.992999999999995</v>
      </c>
      <c r="I1471" s="177"/>
      <c r="L1471" s="173"/>
      <c r="M1471" s="178"/>
      <c r="T1471" s="179"/>
      <c r="AT1471" s="174" t="s">
        <v>353</v>
      </c>
      <c r="AU1471" s="174" t="s">
        <v>98</v>
      </c>
      <c r="AV1471" s="14" t="s">
        <v>359</v>
      </c>
      <c r="AW1471" s="14" t="s">
        <v>30</v>
      </c>
      <c r="AX1471" s="14" t="s">
        <v>76</v>
      </c>
      <c r="AY1471" s="174" t="s">
        <v>345</v>
      </c>
    </row>
    <row r="1472" spans="2:65" s="12" customFormat="1">
      <c r="B1472" s="159"/>
      <c r="D1472" s="160" t="s">
        <v>353</v>
      </c>
      <c r="E1472" s="161" t="s">
        <v>1</v>
      </c>
      <c r="F1472" s="162" t="s">
        <v>961</v>
      </c>
      <c r="H1472" s="161" t="s">
        <v>1</v>
      </c>
      <c r="I1472" s="163"/>
      <c r="L1472" s="159"/>
      <c r="M1472" s="164"/>
      <c r="T1472" s="165"/>
      <c r="AT1472" s="161" t="s">
        <v>353</v>
      </c>
      <c r="AU1472" s="161" t="s">
        <v>98</v>
      </c>
      <c r="AV1472" s="12" t="s">
        <v>84</v>
      </c>
      <c r="AW1472" s="12" t="s">
        <v>30</v>
      </c>
      <c r="AX1472" s="12" t="s">
        <v>76</v>
      </c>
      <c r="AY1472" s="161" t="s">
        <v>345</v>
      </c>
    </row>
    <row r="1473" spans="2:65" s="13" customFormat="1">
      <c r="B1473" s="166"/>
      <c r="D1473" s="160" t="s">
        <v>353</v>
      </c>
      <c r="E1473" s="167" t="s">
        <v>1</v>
      </c>
      <c r="F1473" s="168" t="s">
        <v>962</v>
      </c>
      <c r="H1473" s="169">
        <v>0.45</v>
      </c>
      <c r="I1473" s="170"/>
      <c r="L1473" s="166"/>
      <c r="M1473" s="171"/>
      <c r="T1473" s="172"/>
      <c r="AT1473" s="167" t="s">
        <v>353</v>
      </c>
      <c r="AU1473" s="167" t="s">
        <v>98</v>
      </c>
      <c r="AV1473" s="13" t="s">
        <v>98</v>
      </c>
      <c r="AW1473" s="13" t="s">
        <v>30</v>
      </c>
      <c r="AX1473" s="13" t="s">
        <v>76</v>
      </c>
      <c r="AY1473" s="167" t="s">
        <v>345</v>
      </c>
    </row>
    <row r="1474" spans="2:65" s="13" customFormat="1">
      <c r="B1474" s="166"/>
      <c r="D1474" s="160" t="s">
        <v>353</v>
      </c>
      <c r="E1474" s="167" t="s">
        <v>1</v>
      </c>
      <c r="F1474" s="168" t="s">
        <v>963</v>
      </c>
      <c r="H1474" s="169">
        <v>0.18</v>
      </c>
      <c r="I1474" s="170"/>
      <c r="L1474" s="166"/>
      <c r="M1474" s="171"/>
      <c r="T1474" s="172"/>
      <c r="AT1474" s="167" t="s">
        <v>353</v>
      </c>
      <c r="AU1474" s="167" t="s">
        <v>98</v>
      </c>
      <c r="AV1474" s="13" t="s">
        <v>98</v>
      </c>
      <c r="AW1474" s="13" t="s">
        <v>30</v>
      </c>
      <c r="AX1474" s="13" t="s">
        <v>76</v>
      </c>
      <c r="AY1474" s="167" t="s">
        <v>345</v>
      </c>
    </row>
    <row r="1475" spans="2:65" s="13" customFormat="1">
      <c r="B1475" s="166"/>
      <c r="D1475" s="160" t="s">
        <v>353</v>
      </c>
      <c r="E1475" s="167" t="s">
        <v>1</v>
      </c>
      <c r="F1475" s="168" t="s">
        <v>964</v>
      </c>
      <c r="H1475" s="169">
        <v>2.5</v>
      </c>
      <c r="I1475" s="170"/>
      <c r="L1475" s="166"/>
      <c r="M1475" s="171"/>
      <c r="T1475" s="172"/>
      <c r="AT1475" s="167" t="s">
        <v>353</v>
      </c>
      <c r="AU1475" s="167" t="s">
        <v>98</v>
      </c>
      <c r="AV1475" s="13" t="s">
        <v>98</v>
      </c>
      <c r="AW1475" s="13" t="s">
        <v>30</v>
      </c>
      <c r="AX1475" s="13" t="s">
        <v>76</v>
      </c>
      <c r="AY1475" s="167" t="s">
        <v>345</v>
      </c>
    </row>
    <row r="1476" spans="2:65" s="13" customFormat="1">
      <c r="B1476" s="166"/>
      <c r="D1476" s="160" t="s">
        <v>353</v>
      </c>
      <c r="E1476" s="167" t="s">
        <v>1</v>
      </c>
      <c r="F1476" s="168" t="s">
        <v>966</v>
      </c>
      <c r="H1476" s="169">
        <v>0.48</v>
      </c>
      <c r="I1476" s="170"/>
      <c r="L1476" s="166"/>
      <c r="M1476" s="171"/>
      <c r="T1476" s="172"/>
      <c r="AT1476" s="167" t="s">
        <v>353</v>
      </c>
      <c r="AU1476" s="167" t="s">
        <v>98</v>
      </c>
      <c r="AV1476" s="13" t="s">
        <v>98</v>
      </c>
      <c r="AW1476" s="13" t="s">
        <v>30</v>
      </c>
      <c r="AX1476" s="13" t="s">
        <v>76</v>
      </c>
      <c r="AY1476" s="167" t="s">
        <v>345</v>
      </c>
    </row>
    <row r="1477" spans="2:65" s="13" customFormat="1">
      <c r="B1477" s="166"/>
      <c r="D1477" s="160" t="s">
        <v>353</v>
      </c>
      <c r="E1477" s="167" t="s">
        <v>1</v>
      </c>
      <c r="F1477" s="168" t="s">
        <v>967</v>
      </c>
      <c r="H1477" s="169">
        <v>-0.54</v>
      </c>
      <c r="I1477" s="170"/>
      <c r="L1477" s="166"/>
      <c r="M1477" s="171"/>
      <c r="T1477" s="172"/>
      <c r="AT1477" s="167" t="s">
        <v>353</v>
      </c>
      <c r="AU1477" s="167" t="s">
        <v>98</v>
      </c>
      <c r="AV1477" s="13" t="s">
        <v>98</v>
      </c>
      <c r="AW1477" s="13" t="s">
        <v>30</v>
      </c>
      <c r="AX1477" s="13" t="s">
        <v>76</v>
      </c>
      <c r="AY1477" s="167" t="s">
        <v>345</v>
      </c>
    </row>
    <row r="1478" spans="2:65" s="13" customFormat="1">
      <c r="B1478" s="166"/>
      <c r="D1478" s="160" t="s">
        <v>353</v>
      </c>
      <c r="E1478" s="167" t="s">
        <v>1</v>
      </c>
      <c r="F1478" s="168" t="s">
        <v>968</v>
      </c>
      <c r="H1478" s="169">
        <v>-0.72</v>
      </c>
      <c r="I1478" s="170"/>
      <c r="L1478" s="166"/>
      <c r="M1478" s="171"/>
      <c r="T1478" s="172"/>
      <c r="AT1478" s="167" t="s">
        <v>353</v>
      </c>
      <c r="AU1478" s="167" t="s">
        <v>98</v>
      </c>
      <c r="AV1478" s="13" t="s">
        <v>98</v>
      </c>
      <c r="AW1478" s="13" t="s">
        <v>30</v>
      </c>
      <c r="AX1478" s="13" t="s">
        <v>76</v>
      </c>
      <c r="AY1478" s="167" t="s">
        <v>345</v>
      </c>
    </row>
    <row r="1479" spans="2:65" s="14" customFormat="1">
      <c r="B1479" s="173"/>
      <c r="D1479" s="160" t="s">
        <v>353</v>
      </c>
      <c r="E1479" s="174" t="s">
        <v>210</v>
      </c>
      <c r="F1479" s="175" t="s">
        <v>358</v>
      </c>
      <c r="H1479" s="176">
        <v>2.35</v>
      </c>
      <c r="I1479" s="177"/>
      <c r="L1479" s="173"/>
      <c r="M1479" s="178"/>
      <c r="T1479" s="179"/>
      <c r="AT1479" s="174" t="s">
        <v>353</v>
      </c>
      <c r="AU1479" s="174" t="s">
        <v>98</v>
      </c>
      <c r="AV1479" s="14" t="s">
        <v>359</v>
      </c>
      <c r="AW1479" s="14" t="s">
        <v>30</v>
      </c>
      <c r="AX1479" s="14" t="s">
        <v>76</v>
      </c>
      <c r="AY1479" s="174" t="s">
        <v>345</v>
      </c>
    </row>
    <row r="1480" spans="2:65" s="15" customFormat="1">
      <c r="B1480" s="180"/>
      <c r="D1480" s="160" t="s">
        <v>353</v>
      </c>
      <c r="E1480" s="181" t="s">
        <v>1</v>
      </c>
      <c r="F1480" s="182" t="s">
        <v>365</v>
      </c>
      <c r="H1480" s="183">
        <v>67.343000000000004</v>
      </c>
      <c r="I1480" s="184"/>
      <c r="L1480" s="180"/>
      <c r="M1480" s="185"/>
      <c r="T1480" s="186"/>
      <c r="AT1480" s="181" t="s">
        <v>353</v>
      </c>
      <c r="AU1480" s="181" t="s">
        <v>98</v>
      </c>
      <c r="AV1480" s="15" t="s">
        <v>351</v>
      </c>
      <c r="AW1480" s="15" t="s">
        <v>30</v>
      </c>
      <c r="AX1480" s="15" t="s">
        <v>84</v>
      </c>
      <c r="AY1480" s="181" t="s">
        <v>345</v>
      </c>
    </row>
    <row r="1481" spans="2:65" s="1" customFormat="1" ht="24.2" customHeight="1">
      <c r="B1481" s="32"/>
      <c r="C1481" s="145" t="s">
        <v>1983</v>
      </c>
      <c r="D1481" s="145" t="s">
        <v>347</v>
      </c>
      <c r="E1481" s="146" t="s">
        <v>1984</v>
      </c>
      <c r="F1481" s="147" t="s">
        <v>1985</v>
      </c>
      <c r="G1481" s="148" t="s">
        <v>460</v>
      </c>
      <c r="H1481" s="149">
        <v>230.566</v>
      </c>
      <c r="I1481" s="150"/>
      <c r="J1481" s="149">
        <f>ROUND(I1481*H1481,3)</f>
        <v>0</v>
      </c>
      <c r="K1481" s="151"/>
      <c r="L1481" s="32"/>
      <c r="M1481" s="152" t="s">
        <v>1</v>
      </c>
      <c r="N1481" s="153" t="s">
        <v>42</v>
      </c>
      <c r="P1481" s="154">
        <f>O1481*H1481</f>
        <v>0</v>
      </c>
      <c r="Q1481" s="154">
        <v>0</v>
      </c>
      <c r="R1481" s="154">
        <f>Q1481*H1481</f>
        <v>0</v>
      </c>
      <c r="S1481" s="154">
        <v>0</v>
      </c>
      <c r="T1481" s="155">
        <f>S1481*H1481</f>
        <v>0</v>
      </c>
      <c r="AR1481" s="156" t="s">
        <v>351</v>
      </c>
      <c r="AT1481" s="156" t="s">
        <v>347</v>
      </c>
      <c r="AU1481" s="156" t="s">
        <v>98</v>
      </c>
      <c r="AY1481" s="17" t="s">
        <v>345</v>
      </c>
      <c r="BE1481" s="157">
        <f>IF(N1481="základná",J1481,0)</f>
        <v>0</v>
      </c>
      <c r="BF1481" s="157">
        <f>IF(N1481="znížená",J1481,0)</f>
        <v>0</v>
      </c>
      <c r="BG1481" s="157">
        <f>IF(N1481="zákl. prenesená",J1481,0)</f>
        <v>0</v>
      </c>
      <c r="BH1481" s="157">
        <f>IF(N1481="zníž. prenesená",J1481,0)</f>
        <v>0</v>
      </c>
      <c r="BI1481" s="157">
        <f>IF(N1481="nulová",J1481,0)</f>
        <v>0</v>
      </c>
      <c r="BJ1481" s="17" t="s">
        <v>98</v>
      </c>
      <c r="BK1481" s="158">
        <f>ROUND(I1481*H1481,3)</f>
        <v>0</v>
      </c>
      <c r="BL1481" s="17" t="s">
        <v>351</v>
      </c>
      <c r="BM1481" s="156" t="s">
        <v>1986</v>
      </c>
    </row>
    <row r="1482" spans="2:65" s="1" customFormat="1" ht="24.2" customHeight="1">
      <c r="B1482" s="32"/>
      <c r="C1482" s="145" t="s">
        <v>1987</v>
      </c>
      <c r="D1482" s="145" t="s">
        <v>347</v>
      </c>
      <c r="E1482" s="146" t="s">
        <v>1988</v>
      </c>
      <c r="F1482" s="147" t="s">
        <v>1989</v>
      </c>
      <c r="G1482" s="148" t="s">
        <v>460</v>
      </c>
      <c r="H1482" s="149">
        <v>461.13200000000001</v>
      </c>
      <c r="I1482" s="150"/>
      <c r="J1482" s="149">
        <f>ROUND(I1482*H1482,3)</f>
        <v>0</v>
      </c>
      <c r="K1482" s="151"/>
      <c r="L1482" s="32"/>
      <c r="M1482" s="152" t="s">
        <v>1</v>
      </c>
      <c r="N1482" s="153" t="s">
        <v>42</v>
      </c>
      <c r="P1482" s="154">
        <f>O1482*H1482</f>
        <v>0</v>
      </c>
      <c r="Q1482" s="154">
        <v>0</v>
      </c>
      <c r="R1482" s="154">
        <f>Q1482*H1482</f>
        <v>0</v>
      </c>
      <c r="S1482" s="154">
        <v>0</v>
      </c>
      <c r="T1482" s="155">
        <f>S1482*H1482</f>
        <v>0</v>
      </c>
      <c r="AR1482" s="156" t="s">
        <v>351</v>
      </c>
      <c r="AT1482" s="156" t="s">
        <v>347</v>
      </c>
      <c r="AU1482" s="156" t="s">
        <v>98</v>
      </c>
      <c r="AY1482" s="17" t="s">
        <v>345</v>
      </c>
      <c r="BE1482" s="157">
        <f>IF(N1482="základná",J1482,0)</f>
        <v>0</v>
      </c>
      <c r="BF1482" s="157">
        <f>IF(N1482="znížená",J1482,0)</f>
        <v>0</v>
      </c>
      <c r="BG1482" s="157">
        <f>IF(N1482="zákl. prenesená",J1482,0)</f>
        <v>0</v>
      </c>
      <c r="BH1482" s="157">
        <f>IF(N1482="zníž. prenesená",J1482,0)</f>
        <v>0</v>
      </c>
      <c r="BI1482" s="157">
        <f>IF(N1482="nulová",J1482,0)</f>
        <v>0</v>
      </c>
      <c r="BJ1482" s="17" t="s">
        <v>98</v>
      </c>
      <c r="BK1482" s="158">
        <f>ROUND(I1482*H1482,3)</f>
        <v>0</v>
      </c>
      <c r="BL1482" s="17" t="s">
        <v>351</v>
      </c>
      <c r="BM1482" s="156" t="s">
        <v>1990</v>
      </c>
    </row>
    <row r="1483" spans="2:65" s="13" customFormat="1">
      <c r="B1483" s="166"/>
      <c r="D1483" s="160" t="s">
        <v>353</v>
      </c>
      <c r="F1483" s="168" t="s">
        <v>1991</v>
      </c>
      <c r="H1483" s="169">
        <v>461.13200000000001</v>
      </c>
      <c r="I1483" s="170"/>
      <c r="L1483" s="166"/>
      <c r="M1483" s="171"/>
      <c r="T1483" s="172"/>
      <c r="AT1483" s="167" t="s">
        <v>353</v>
      </c>
      <c r="AU1483" s="167" t="s">
        <v>98</v>
      </c>
      <c r="AV1483" s="13" t="s">
        <v>98</v>
      </c>
      <c r="AW1483" s="13" t="s">
        <v>4</v>
      </c>
      <c r="AX1483" s="13" t="s">
        <v>84</v>
      </c>
      <c r="AY1483" s="167" t="s">
        <v>345</v>
      </c>
    </row>
    <row r="1484" spans="2:65" s="1" customFormat="1" ht="21.75" customHeight="1">
      <c r="B1484" s="32"/>
      <c r="C1484" s="145" t="s">
        <v>1992</v>
      </c>
      <c r="D1484" s="145" t="s">
        <v>347</v>
      </c>
      <c r="E1484" s="146" t="s">
        <v>1993</v>
      </c>
      <c r="F1484" s="147" t="s">
        <v>1994</v>
      </c>
      <c r="G1484" s="148" t="s">
        <v>460</v>
      </c>
      <c r="H1484" s="149">
        <v>230.566</v>
      </c>
      <c r="I1484" s="150"/>
      <c r="J1484" s="149">
        <f>ROUND(I1484*H1484,3)</f>
        <v>0</v>
      </c>
      <c r="K1484" s="151"/>
      <c r="L1484" s="32"/>
      <c r="M1484" s="152" t="s">
        <v>1</v>
      </c>
      <c r="N1484" s="153" t="s">
        <v>42</v>
      </c>
      <c r="P1484" s="154">
        <f>O1484*H1484</f>
        <v>0</v>
      </c>
      <c r="Q1484" s="154">
        <v>0</v>
      </c>
      <c r="R1484" s="154">
        <f>Q1484*H1484</f>
        <v>0</v>
      </c>
      <c r="S1484" s="154">
        <v>0</v>
      </c>
      <c r="T1484" s="155">
        <f>S1484*H1484</f>
        <v>0</v>
      </c>
      <c r="AR1484" s="156" t="s">
        <v>351</v>
      </c>
      <c r="AT1484" s="156" t="s">
        <v>347</v>
      </c>
      <c r="AU1484" s="156" t="s">
        <v>98</v>
      </c>
      <c r="AY1484" s="17" t="s">
        <v>345</v>
      </c>
      <c r="BE1484" s="157">
        <f>IF(N1484="základná",J1484,0)</f>
        <v>0</v>
      </c>
      <c r="BF1484" s="157">
        <f>IF(N1484="znížená",J1484,0)</f>
        <v>0</v>
      </c>
      <c r="BG1484" s="157">
        <f>IF(N1484="zákl. prenesená",J1484,0)</f>
        <v>0</v>
      </c>
      <c r="BH1484" s="157">
        <f>IF(N1484="zníž. prenesená",J1484,0)</f>
        <v>0</v>
      </c>
      <c r="BI1484" s="157">
        <f>IF(N1484="nulová",J1484,0)</f>
        <v>0</v>
      </c>
      <c r="BJ1484" s="17" t="s">
        <v>98</v>
      </c>
      <c r="BK1484" s="158">
        <f>ROUND(I1484*H1484,3)</f>
        <v>0</v>
      </c>
      <c r="BL1484" s="17" t="s">
        <v>351</v>
      </c>
      <c r="BM1484" s="156" t="s">
        <v>1995</v>
      </c>
    </row>
    <row r="1485" spans="2:65" s="1" customFormat="1" ht="24.2" customHeight="1">
      <c r="B1485" s="32"/>
      <c r="C1485" s="145" t="s">
        <v>1996</v>
      </c>
      <c r="D1485" s="145" t="s">
        <v>347</v>
      </c>
      <c r="E1485" s="146" t="s">
        <v>1997</v>
      </c>
      <c r="F1485" s="147" t="s">
        <v>1998</v>
      </c>
      <c r="G1485" s="148" t="s">
        <v>460</v>
      </c>
      <c r="H1485" s="149">
        <v>3227.924</v>
      </c>
      <c r="I1485" s="150"/>
      <c r="J1485" s="149">
        <f>ROUND(I1485*H1485,3)</f>
        <v>0</v>
      </c>
      <c r="K1485" s="151"/>
      <c r="L1485" s="32"/>
      <c r="M1485" s="152" t="s">
        <v>1</v>
      </c>
      <c r="N1485" s="153" t="s">
        <v>42</v>
      </c>
      <c r="P1485" s="154">
        <f>O1485*H1485</f>
        <v>0</v>
      </c>
      <c r="Q1485" s="154">
        <v>0</v>
      </c>
      <c r="R1485" s="154">
        <f>Q1485*H1485</f>
        <v>0</v>
      </c>
      <c r="S1485" s="154">
        <v>0</v>
      </c>
      <c r="T1485" s="155">
        <f>S1485*H1485</f>
        <v>0</v>
      </c>
      <c r="AR1485" s="156" t="s">
        <v>351</v>
      </c>
      <c r="AT1485" s="156" t="s">
        <v>347</v>
      </c>
      <c r="AU1485" s="156" t="s">
        <v>98</v>
      </c>
      <c r="AY1485" s="17" t="s">
        <v>345</v>
      </c>
      <c r="BE1485" s="157">
        <f>IF(N1485="základná",J1485,0)</f>
        <v>0</v>
      </c>
      <c r="BF1485" s="157">
        <f>IF(N1485="znížená",J1485,0)</f>
        <v>0</v>
      </c>
      <c r="BG1485" s="157">
        <f>IF(N1485="zákl. prenesená",J1485,0)</f>
        <v>0</v>
      </c>
      <c r="BH1485" s="157">
        <f>IF(N1485="zníž. prenesená",J1485,0)</f>
        <v>0</v>
      </c>
      <c r="BI1485" s="157">
        <f>IF(N1485="nulová",J1485,0)</f>
        <v>0</v>
      </c>
      <c r="BJ1485" s="17" t="s">
        <v>98</v>
      </c>
      <c r="BK1485" s="158">
        <f>ROUND(I1485*H1485,3)</f>
        <v>0</v>
      </c>
      <c r="BL1485" s="17" t="s">
        <v>351</v>
      </c>
      <c r="BM1485" s="156" t="s">
        <v>1999</v>
      </c>
    </row>
    <row r="1486" spans="2:65" s="13" customFormat="1">
      <c r="B1486" s="166"/>
      <c r="D1486" s="160" t="s">
        <v>353</v>
      </c>
      <c r="F1486" s="168" t="s">
        <v>2000</v>
      </c>
      <c r="H1486" s="169">
        <v>3227.924</v>
      </c>
      <c r="I1486" s="170"/>
      <c r="L1486" s="166"/>
      <c r="M1486" s="171"/>
      <c r="T1486" s="172"/>
      <c r="AT1486" s="167" t="s">
        <v>353</v>
      </c>
      <c r="AU1486" s="167" t="s">
        <v>98</v>
      </c>
      <c r="AV1486" s="13" t="s">
        <v>98</v>
      </c>
      <c r="AW1486" s="13" t="s">
        <v>4</v>
      </c>
      <c r="AX1486" s="13" t="s">
        <v>84</v>
      </c>
      <c r="AY1486" s="167" t="s">
        <v>345</v>
      </c>
    </row>
    <row r="1487" spans="2:65" s="1" customFormat="1" ht="24.2" customHeight="1">
      <c r="B1487" s="32"/>
      <c r="C1487" s="145" t="s">
        <v>2001</v>
      </c>
      <c r="D1487" s="145" t="s">
        <v>347</v>
      </c>
      <c r="E1487" s="146" t="s">
        <v>2002</v>
      </c>
      <c r="F1487" s="147" t="s">
        <v>2003</v>
      </c>
      <c r="G1487" s="148" t="s">
        <v>460</v>
      </c>
      <c r="H1487" s="149">
        <v>230.566</v>
      </c>
      <c r="I1487" s="150"/>
      <c r="J1487" s="149">
        <f>ROUND(I1487*H1487,3)</f>
        <v>0</v>
      </c>
      <c r="K1487" s="151"/>
      <c r="L1487" s="32"/>
      <c r="M1487" s="152" t="s">
        <v>1</v>
      </c>
      <c r="N1487" s="153" t="s">
        <v>42</v>
      </c>
      <c r="P1487" s="154">
        <f>O1487*H1487</f>
        <v>0</v>
      </c>
      <c r="Q1487" s="154">
        <v>0</v>
      </c>
      <c r="R1487" s="154">
        <f>Q1487*H1487</f>
        <v>0</v>
      </c>
      <c r="S1487" s="154">
        <v>0</v>
      </c>
      <c r="T1487" s="155">
        <f>S1487*H1487</f>
        <v>0</v>
      </c>
      <c r="AR1487" s="156" t="s">
        <v>351</v>
      </c>
      <c r="AT1487" s="156" t="s">
        <v>347</v>
      </c>
      <c r="AU1487" s="156" t="s">
        <v>98</v>
      </c>
      <c r="AY1487" s="17" t="s">
        <v>345</v>
      </c>
      <c r="BE1487" s="157">
        <f>IF(N1487="základná",J1487,0)</f>
        <v>0</v>
      </c>
      <c r="BF1487" s="157">
        <f>IF(N1487="znížená",J1487,0)</f>
        <v>0</v>
      </c>
      <c r="BG1487" s="157">
        <f>IF(N1487="zákl. prenesená",J1487,0)</f>
        <v>0</v>
      </c>
      <c r="BH1487" s="157">
        <f>IF(N1487="zníž. prenesená",J1487,0)</f>
        <v>0</v>
      </c>
      <c r="BI1487" s="157">
        <f>IF(N1487="nulová",J1487,0)</f>
        <v>0</v>
      </c>
      <c r="BJ1487" s="17" t="s">
        <v>98</v>
      </c>
      <c r="BK1487" s="158">
        <f>ROUND(I1487*H1487,3)</f>
        <v>0</v>
      </c>
      <c r="BL1487" s="17" t="s">
        <v>351</v>
      </c>
      <c r="BM1487" s="156" t="s">
        <v>2004</v>
      </c>
    </row>
    <row r="1488" spans="2:65" s="1" customFormat="1" ht="24.2" customHeight="1">
      <c r="B1488" s="32"/>
      <c r="C1488" s="145" t="s">
        <v>2005</v>
      </c>
      <c r="D1488" s="145" t="s">
        <v>347</v>
      </c>
      <c r="E1488" s="146" t="s">
        <v>2006</v>
      </c>
      <c r="F1488" s="147" t="s">
        <v>2007</v>
      </c>
      <c r="G1488" s="148" t="s">
        <v>460</v>
      </c>
      <c r="H1488" s="149">
        <v>461.13200000000001</v>
      </c>
      <c r="I1488" s="150"/>
      <c r="J1488" s="149">
        <f>ROUND(I1488*H1488,3)</f>
        <v>0</v>
      </c>
      <c r="K1488" s="151"/>
      <c r="L1488" s="32"/>
      <c r="M1488" s="152" t="s">
        <v>1</v>
      </c>
      <c r="N1488" s="153" t="s">
        <v>42</v>
      </c>
      <c r="P1488" s="154">
        <f>O1488*H1488</f>
        <v>0</v>
      </c>
      <c r="Q1488" s="154">
        <v>0</v>
      </c>
      <c r="R1488" s="154">
        <f>Q1488*H1488</f>
        <v>0</v>
      </c>
      <c r="S1488" s="154">
        <v>0</v>
      </c>
      <c r="T1488" s="155">
        <f>S1488*H1488</f>
        <v>0</v>
      </c>
      <c r="AR1488" s="156" t="s">
        <v>351</v>
      </c>
      <c r="AT1488" s="156" t="s">
        <v>347</v>
      </c>
      <c r="AU1488" s="156" t="s">
        <v>98</v>
      </c>
      <c r="AY1488" s="17" t="s">
        <v>345</v>
      </c>
      <c r="BE1488" s="157">
        <f>IF(N1488="základná",J1488,0)</f>
        <v>0</v>
      </c>
      <c r="BF1488" s="157">
        <f>IF(N1488="znížená",J1488,0)</f>
        <v>0</v>
      </c>
      <c r="BG1488" s="157">
        <f>IF(N1488="zákl. prenesená",J1488,0)</f>
        <v>0</v>
      </c>
      <c r="BH1488" s="157">
        <f>IF(N1488="zníž. prenesená",J1488,0)</f>
        <v>0</v>
      </c>
      <c r="BI1488" s="157">
        <f>IF(N1488="nulová",J1488,0)</f>
        <v>0</v>
      </c>
      <c r="BJ1488" s="17" t="s">
        <v>98</v>
      </c>
      <c r="BK1488" s="158">
        <f>ROUND(I1488*H1488,3)</f>
        <v>0</v>
      </c>
      <c r="BL1488" s="17" t="s">
        <v>351</v>
      </c>
      <c r="BM1488" s="156" t="s">
        <v>2008</v>
      </c>
    </row>
    <row r="1489" spans="2:65" s="13" customFormat="1">
      <c r="B1489" s="166"/>
      <c r="D1489" s="160" t="s">
        <v>353</v>
      </c>
      <c r="F1489" s="168" t="s">
        <v>1991</v>
      </c>
      <c r="H1489" s="169">
        <v>461.13200000000001</v>
      </c>
      <c r="I1489" s="170"/>
      <c r="L1489" s="166"/>
      <c r="M1489" s="171"/>
      <c r="T1489" s="172"/>
      <c r="AT1489" s="167" t="s">
        <v>353</v>
      </c>
      <c r="AU1489" s="167" t="s">
        <v>98</v>
      </c>
      <c r="AV1489" s="13" t="s">
        <v>98</v>
      </c>
      <c r="AW1489" s="13" t="s">
        <v>4</v>
      </c>
      <c r="AX1489" s="13" t="s">
        <v>84</v>
      </c>
      <c r="AY1489" s="167" t="s">
        <v>345</v>
      </c>
    </row>
    <row r="1490" spans="2:65" s="1" customFormat="1" ht="21.75" customHeight="1">
      <c r="B1490" s="32"/>
      <c r="C1490" s="145" t="s">
        <v>2009</v>
      </c>
      <c r="D1490" s="145" t="s">
        <v>347</v>
      </c>
      <c r="E1490" s="146" t="s">
        <v>2010</v>
      </c>
      <c r="F1490" s="147" t="s">
        <v>2011</v>
      </c>
      <c r="G1490" s="148" t="s">
        <v>460</v>
      </c>
      <c r="H1490" s="149">
        <v>230.566</v>
      </c>
      <c r="I1490" s="150"/>
      <c r="J1490" s="149">
        <f>ROUND(I1490*H1490,3)</f>
        <v>0</v>
      </c>
      <c r="K1490" s="151"/>
      <c r="L1490" s="32"/>
      <c r="M1490" s="152" t="s">
        <v>1</v>
      </c>
      <c r="N1490" s="153" t="s">
        <v>42</v>
      </c>
      <c r="P1490" s="154">
        <f>O1490*H1490</f>
        <v>0</v>
      </c>
      <c r="Q1490" s="154">
        <v>0</v>
      </c>
      <c r="R1490" s="154">
        <f>Q1490*H1490</f>
        <v>0</v>
      </c>
      <c r="S1490" s="154">
        <v>0</v>
      </c>
      <c r="T1490" s="155">
        <f>S1490*H1490</f>
        <v>0</v>
      </c>
      <c r="AR1490" s="156" t="s">
        <v>351</v>
      </c>
      <c r="AT1490" s="156" t="s">
        <v>347</v>
      </c>
      <c r="AU1490" s="156" t="s">
        <v>98</v>
      </c>
      <c r="AY1490" s="17" t="s">
        <v>345</v>
      </c>
      <c r="BE1490" s="157">
        <f>IF(N1490="základná",J1490,0)</f>
        <v>0</v>
      </c>
      <c r="BF1490" s="157">
        <f>IF(N1490="znížená",J1490,0)</f>
        <v>0</v>
      </c>
      <c r="BG1490" s="157">
        <f>IF(N1490="zákl. prenesená",J1490,0)</f>
        <v>0</v>
      </c>
      <c r="BH1490" s="157">
        <f>IF(N1490="zníž. prenesená",J1490,0)</f>
        <v>0</v>
      </c>
      <c r="BI1490" s="157">
        <f>IF(N1490="nulová",J1490,0)</f>
        <v>0</v>
      </c>
      <c r="BJ1490" s="17" t="s">
        <v>98</v>
      </c>
      <c r="BK1490" s="158">
        <f>ROUND(I1490*H1490,3)</f>
        <v>0</v>
      </c>
      <c r="BL1490" s="17" t="s">
        <v>351</v>
      </c>
      <c r="BM1490" s="156" t="s">
        <v>2012</v>
      </c>
    </row>
    <row r="1491" spans="2:65" s="11" customFormat="1" ht="22.9" customHeight="1">
      <c r="B1491" s="133"/>
      <c r="D1491" s="134" t="s">
        <v>75</v>
      </c>
      <c r="E1491" s="143" t="s">
        <v>983</v>
      </c>
      <c r="F1491" s="143" t="s">
        <v>2013</v>
      </c>
      <c r="I1491" s="136"/>
      <c r="J1491" s="144">
        <f>BK1491</f>
        <v>0</v>
      </c>
      <c r="L1491" s="133"/>
      <c r="M1491" s="138"/>
      <c r="P1491" s="139">
        <f>P1492</f>
        <v>0</v>
      </c>
      <c r="R1491" s="139">
        <f>R1492</f>
        <v>0</v>
      </c>
      <c r="T1491" s="140">
        <f>T1492</f>
        <v>0</v>
      </c>
      <c r="AR1491" s="134" t="s">
        <v>84</v>
      </c>
      <c r="AT1491" s="141" t="s">
        <v>75</v>
      </c>
      <c r="AU1491" s="141" t="s">
        <v>84</v>
      </c>
      <c r="AY1491" s="134" t="s">
        <v>345</v>
      </c>
      <c r="BK1491" s="142">
        <f>BK1492</f>
        <v>0</v>
      </c>
    </row>
    <row r="1492" spans="2:65" s="1" customFormat="1" ht="24.2" customHeight="1">
      <c r="B1492" s="32"/>
      <c r="C1492" s="145" t="s">
        <v>2014</v>
      </c>
      <c r="D1492" s="145" t="s">
        <v>347</v>
      </c>
      <c r="E1492" s="146" t="s">
        <v>2015</v>
      </c>
      <c r="F1492" s="147" t="s">
        <v>2016</v>
      </c>
      <c r="G1492" s="148" t="s">
        <v>460</v>
      </c>
      <c r="H1492" s="149">
        <v>358.10700000000003</v>
      </c>
      <c r="I1492" s="150"/>
      <c r="J1492" s="149">
        <f>ROUND(I1492*H1492,3)</f>
        <v>0</v>
      </c>
      <c r="K1492" s="151"/>
      <c r="L1492" s="32"/>
      <c r="M1492" s="152" t="s">
        <v>1</v>
      </c>
      <c r="N1492" s="153" t="s">
        <v>42</v>
      </c>
      <c r="P1492" s="154">
        <f>O1492*H1492</f>
        <v>0</v>
      </c>
      <c r="Q1492" s="154">
        <v>0</v>
      </c>
      <c r="R1492" s="154">
        <f>Q1492*H1492</f>
        <v>0</v>
      </c>
      <c r="S1492" s="154">
        <v>0</v>
      </c>
      <c r="T1492" s="155">
        <f>S1492*H1492</f>
        <v>0</v>
      </c>
      <c r="AR1492" s="156" t="s">
        <v>351</v>
      </c>
      <c r="AT1492" s="156" t="s">
        <v>347</v>
      </c>
      <c r="AU1492" s="156" t="s">
        <v>98</v>
      </c>
      <c r="AY1492" s="17" t="s">
        <v>345</v>
      </c>
      <c r="BE1492" s="157">
        <f>IF(N1492="základná",J1492,0)</f>
        <v>0</v>
      </c>
      <c r="BF1492" s="157">
        <f>IF(N1492="znížená",J1492,0)</f>
        <v>0</v>
      </c>
      <c r="BG1492" s="157">
        <f>IF(N1492="zákl. prenesená",J1492,0)</f>
        <v>0</v>
      </c>
      <c r="BH1492" s="157">
        <f>IF(N1492="zníž. prenesená",J1492,0)</f>
        <v>0</v>
      </c>
      <c r="BI1492" s="157">
        <f>IF(N1492="nulová",J1492,0)</f>
        <v>0</v>
      </c>
      <c r="BJ1492" s="17" t="s">
        <v>98</v>
      </c>
      <c r="BK1492" s="158">
        <f>ROUND(I1492*H1492,3)</f>
        <v>0</v>
      </c>
      <c r="BL1492" s="17" t="s">
        <v>351</v>
      </c>
      <c r="BM1492" s="156" t="s">
        <v>2017</v>
      </c>
    </row>
    <row r="1493" spans="2:65" s="11" customFormat="1" ht="25.9" customHeight="1">
      <c r="B1493" s="133"/>
      <c r="D1493" s="134" t="s">
        <v>75</v>
      </c>
      <c r="E1493" s="135" t="s">
        <v>2018</v>
      </c>
      <c r="F1493" s="135" t="s">
        <v>2019</v>
      </c>
      <c r="I1493" s="136"/>
      <c r="J1493" s="137">
        <f>BK1493</f>
        <v>0</v>
      </c>
      <c r="L1493" s="133"/>
      <c r="M1493" s="138"/>
      <c r="P1493" s="139">
        <f>P1494+P1537+P1666+P1722+P1742+P1746+P1762+P1772+P1796+P1832+P1932+P1977+P1985+P2104+P2113+P2211+P2217+P2241+P2291+P2303</f>
        <v>0</v>
      </c>
      <c r="R1493" s="139">
        <f>R1494+R1537+R1666+R1722+R1742+R1746+R1762+R1772+R1796+R1832+R1932+R1977+R1985+R2104+R2113+R2211+R2217+R2241+R2291+R2303</f>
        <v>32.770848870000002</v>
      </c>
      <c r="T1493" s="140">
        <f>T1494+T1537+T1666+T1722+T1742+T1746+T1762+T1772+T1796+T1832+T1932+T1977+T1985+T2104+T2113+T2211+T2217+T2241+T2291+T2303</f>
        <v>5.3634205599999998</v>
      </c>
      <c r="AR1493" s="134" t="s">
        <v>98</v>
      </c>
      <c r="AT1493" s="141" t="s">
        <v>75</v>
      </c>
      <c r="AU1493" s="141" t="s">
        <v>76</v>
      </c>
      <c r="AY1493" s="134" t="s">
        <v>345</v>
      </c>
      <c r="BK1493" s="142">
        <f>BK1494+BK1537+BK1666+BK1722+BK1742+BK1746+BK1762+BK1772+BK1796+BK1832+BK1932+BK1977+BK1985+BK2104+BK2113+BK2211+BK2217+BK2241+BK2291+BK2303</f>
        <v>0</v>
      </c>
    </row>
    <row r="1494" spans="2:65" s="11" customFormat="1" ht="22.9" customHeight="1">
      <c r="B1494" s="133"/>
      <c r="D1494" s="134" t="s">
        <v>75</v>
      </c>
      <c r="E1494" s="143" t="s">
        <v>2020</v>
      </c>
      <c r="F1494" s="143" t="s">
        <v>2021</v>
      </c>
      <c r="I1494" s="136"/>
      <c r="J1494" s="144">
        <f>BK1494</f>
        <v>0</v>
      </c>
      <c r="L1494" s="133"/>
      <c r="M1494" s="138"/>
      <c r="P1494" s="139">
        <f>SUM(P1495:P1536)</f>
        <v>0</v>
      </c>
      <c r="R1494" s="139">
        <f>SUM(R1495:R1536)</f>
        <v>1.8968611</v>
      </c>
      <c r="T1494" s="140">
        <f>SUM(T1495:T1536)</f>
        <v>0</v>
      </c>
      <c r="AR1494" s="134" t="s">
        <v>98</v>
      </c>
      <c r="AT1494" s="141" t="s">
        <v>75</v>
      </c>
      <c r="AU1494" s="141" t="s">
        <v>84</v>
      </c>
      <c r="AY1494" s="134" t="s">
        <v>345</v>
      </c>
      <c r="BK1494" s="142">
        <f>SUM(BK1495:BK1536)</f>
        <v>0</v>
      </c>
    </row>
    <row r="1495" spans="2:65" s="1" customFormat="1" ht="49.15" customHeight="1">
      <c r="B1495" s="32"/>
      <c r="C1495" s="145" t="s">
        <v>2022</v>
      </c>
      <c r="D1495" s="145" t="s">
        <v>347</v>
      </c>
      <c r="E1495" s="146" t="s">
        <v>2023</v>
      </c>
      <c r="F1495" s="147" t="s">
        <v>2024</v>
      </c>
      <c r="G1495" s="148" t="s">
        <v>350</v>
      </c>
      <c r="H1495" s="149">
        <v>81.039000000000001</v>
      </c>
      <c r="I1495" s="150"/>
      <c r="J1495" s="149">
        <f>ROUND(I1495*H1495,3)</f>
        <v>0</v>
      </c>
      <c r="K1495" s="151"/>
      <c r="L1495" s="32"/>
      <c r="M1495" s="152" t="s">
        <v>1</v>
      </c>
      <c r="N1495" s="153" t="s">
        <v>42</v>
      </c>
      <c r="P1495" s="154">
        <f>O1495*H1495</f>
        <v>0</v>
      </c>
      <c r="Q1495" s="154">
        <v>3.5000000000000001E-3</v>
      </c>
      <c r="R1495" s="154">
        <f>Q1495*H1495</f>
        <v>0.28363650000000001</v>
      </c>
      <c r="S1495" s="154">
        <v>0</v>
      </c>
      <c r="T1495" s="155">
        <f>S1495*H1495</f>
        <v>0</v>
      </c>
      <c r="AR1495" s="156" t="s">
        <v>453</v>
      </c>
      <c r="AT1495" s="156" t="s">
        <v>347</v>
      </c>
      <c r="AU1495" s="156" t="s">
        <v>98</v>
      </c>
      <c r="AY1495" s="17" t="s">
        <v>345</v>
      </c>
      <c r="BE1495" s="157">
        <f>IF(N1495="základná",J1495,0)</f>
        <v>0</v>
      </c>
      <c r="BF1495" s="157">
        <f>IF(N1495="znížená",J1495,0)</f>
        <v>0</v>
      </c>
      <c r="BG1495" s="157">
        <f>IF(N1495="zákl. prenesená",J1495,0)</f>
        <v>0</v>
      </c>
      <c r="BH1495" s="157">
        <f>IF(N1495="zníž. prenesená",J1495,0)</f>
        <v>0</v>
      </c>
      <c r="BI1495" s="157">
        <f>IF(N1495="nulová",J1495,0)</f>
        <v>0</v>
      </c>
      <c r="BJ1495" s="17" t="s">
        <v>98</v>
      </c>
      <c r="BK1495" s="158">
        <f>ROUND(I1495*H1495,3)</f>
        <v>0</v>
      </c>
      <c r="BL1495" s="17" t="s">
        <v>453</v>
      </c>
      <c r="BM1495" s="156" t="s">
        <v>2025</v>
      </c>
    </row>
    <row r="1496" spans="2:65" s="12" customFormat="1">
      <c r="B1496" s="159"/>
      <c r="D1496" s="160" t="s">
        <v>353</v>
      </c>
      <c r="E1496" s="161" t="s">
        <v>1</v>
      </c>
      <c r="F1496" s="162" t="s">
        <v>696</v>
      </c>
      <c r="H1496" s="161" t="s">
        <v>1</v>
      </c>
      <c r="I1496" s="163"/>
      <c r="L1496" s="159"/>
      <c r="M1496" s="164"/>
      <c r="T1496" s="165"/>
      <c r="AT1496" s="161" t="s">
        <v>353</v>
      </c>
      <c r="AU1496" s="161" t="s">
        <v>98</v>
      </c>
      <c r="AV1496" s="12" t="s">
        <v>84</v>
      </c>
      <c r="AW1496" s="12" t="s">
        <v>30</v>
      </c>
      <c r="AX1496" s="12" t="s">
        <v>76</v>
      </c>
      <c r="AY1496" s="161" t="s">
        <v>345</v>
      </c>
    </row>
    <row r="1497" spans="2:65" s="12" customFormat="1">
      <c r="B1497" s="159"/>
      <c r="D1497" s="160" t="s">
        <v>353</v>
      </c>
      <c r="E1497" s="161" t="s">
        <v>1</v>
      </c>
      <c r="F1497" s="162" t="s">
        <v>361</v>
      </c>
      <c r="H1497" s="161" t="s">
        <v>1</v>
      </c>
      <c r="I1497" s="163"/>
      <c r="L1497" s="159"/>
      <c r="M1497" s="164"/>
      <c r="T1497" s="165"/>
      <c r="AT1497" s="161" t="s">
        <v>353</v>
      </c>
      <c r="AU1497" s="161" t="s">
        <v>98</v>
      </c>
      <c r="AV1497" s="12" t="s">
        <v>84</v>
      </c>
      <c r="AW1497" s="12" t="s">
        <v>30</v>
      </c>
      <c r="AX1497" s="12" t="s">
        <v>76</v>
      </c>
      <c r="AY1497" s="161" t="s">
        <v>345</v>
      </c>
    </row>
    <row r="1498" spans="2:65" s="13" customFormat="1">
      <c r="B1498" s="166"/>
      <c r="D1498" s="160" t="s">
        <v>353</v>
      </c>
      <c r="E1498" s="167" t="s">
        <v>1</v>
      </c>
      <c r="F1498" s="168" t="s">
        <v>2026</v>
      </c>
      <c r="H1498" s="169">
        <v>3.3</v>
      </c>
      <c r="I1498" s="170"/>
      <c r="L1498" s="166"/>
      <c r="M1498" s="171"/>
      <c r="T1498" s="172"/>
      <c r="AT1498" s="167" t="s">
        <v>353</v>
      </c>
      <c r="AU1498" s="167" t="s">
        <v>98</v>
      </c>
      <c r="AV1498" s="13" t="s">
        <v>98</v>
      </c>
      <c r="AW1498" s="13" t="s">
        <v>30</v>
      </c>
      <c r="AX1498" s="13" t="s">
        <v>76</v>
      </c>
      <c r="AY1498" s="167" t="s">
        <v>345</v>
      </c>
    </row>
    <row r="1499" spans="2:65" s="13" customFormat="1">
      <c r="B1499" s="166"/>
      <c r="D1499" s="160" t="s">
        <v>353</v>
      </c>
      <c r="E1499" s="167" t="s">
        <v>1</v>
      </c>
      <c r="F1499" s="168" t="s">
        <v>2027</v>
      </c>
      <c r="H1499" s="169">
        <v>3.77</v>
      </c>
      <c r="I1499" s="170"/>
      <c r="L1499" s="166"/>
      <c r="M1499" s="171"/>
      <c r="T1499" s="172"/>
      <c r="AT1499" s="167" t="s">
        <v>353</v>
      </c>
      <c r="AU1499" s="167" t="s">
        <v>98</v>
      </c>
      <c r="AV1499" s="13" t="s">
        <v>98</v>
      </c>
      <c r="AW1499" s="13" t="s">
        <v>30</v>
      </c>
      <c r="AX1499" s="13" t="s">
        <v>76</v>
      </c>
      <c r="AY1499" s="167" t="s">
        <v>345</v>
      </c>
    </row>
    <row r="1500" spans="2:65" s="13" customFormat="1">
      <c r="B1500" s="166"/>
      <c r="D1500" s="160" t="s">
        <v>353</v>
      </c>
      <c r="E1500" s="167" t="s">
        <v>1</v>
      </c>
      <c r="F1500" s="168" t="s">
        <v>2028</v>
      </c>
      <c r="H1500" s="169">
        <v>6.63</v>
      </c>
      <c r="I1500" s="170"/>
      <c r="L1500" s="166"/>
      <c r="M1500" s="171"/>
      <c r="T1500" s="172"/>
      <c r="AT1500" s="167" t="s">
        <v>353</v>
      </c>
      <c r="AU1500" s="167" t="s">
        <v>98</v>
      </c>
      <c r="AV1500" s="13" t="s">
        <v>98</v>
      </c>
      <c r="AW1500" s="13" t="s">
        <v>30</v>
      </c>
      <c r="AX1500" s="13" t="s">
        <v>76</v>
      </c>
      <c r="AY1500" s="167" t="s">
        <v>345</v>
      </c>
    </row>
    <row r="1501" spans="2:65" s="13" customFormat="1">
      <c r="B1501" s="166"/>
      <c r="D1501" s="160" t="s">
        <v>353</v>
      </c>
      <c r="E1501" s="167" t="s">
        <v>1</v>
      </c>
      <c r="F1501" s="168" t="s">
        <v>2029</v>
      </c>
      <c r="H1501" s="169">
        <v>7.8650000000000002</v>
      </c>
      <c r="I1501" s="170"/>
      <c r="L1501" s="166"/>
      <c r="M1501" s="171"/>
      <c r="T1501" s="172"/>
      <c r="AT1501" s="167" t="s">
        <v>353</v>
      </c>
      <c r="AU1501" s="167" t="s">
        <v>98</v>
      </c>
      <c r="AV1501" s="13" t="s">
        <v>98</v>
      </c>
      <c r="AW1501" s="13" t="s">
        <v>30</v>
      </c>
      <c r="AX1501" s="13" t="s">
        <v>76</v>
      </c>
      <c r="AY1501" s="167" t="s">
        <v>345</v>
      </c>
    </row>
    <row r="1502" spans="2:65" s="13" customFormat="1">
      <c r="B1502" s="166"/>
      <c r="D1502" s="160" t="s">
        <v>353</v>
      </c>
      <c r="E1502" s="167" t="s">
        <v>1</v>
      </c>
      <c r="F1502" s="168" t="s">
        <v>2030</v>
      </c>
      <c r="H1502" s="169">
        <v>3.47</v>
      </c>
      <c r="I1502" s="170"/>
      <c r="L1502" s="166"/>
      <c r="M1502" s="171"/>
      <c r="T1502" s="172"/>
      <c r="AT1502" s="167" t="s">
        <v>353</v>
      </c>
      <c r="AU1502" s="167" t="s">
        <v>98</v>
      </c>
      <c r="AV1502" s="13" t="s">
        <v>98</v>
      </c>
      <c r="AW1502" s="13" t="s">
        <v>30</v>
      </c>
      <c r="AX1502" s="13" t="s">
        <v>76</v>
      </c>
      <c r="AY1502" s="167" t="s">
        <v>345</v>
      </c>
    </row>
    <row r="1503" spans="2:65" s="13" customFormat="1">
      <c r="B1503" s="166"/>
      <c r="D1503" s="160" t="s">
        <v>353</v>
      </c>
      <c r="E1503" s="167" t="s">
        <v>1</v>
      </c>
      <c r="F1503" s="168" t="s">
        <v>2031</v>
      </c>
      <c r="H1503" s="169">
        <v>4.665</v>
      </c>
      <c r="I1503" s="170"/>
      <c r="L1503" s="166"/>
      <c r="M1503" s="171"/>
      <c r="T1503" s="172"/>
      <c r="AT1503" s="167" t="s">
        <v>353</v>
      </c>
      <c r="AU1503" s="167" t="s">
        <v>98</v>
      </c>
      <c r="AV1503" s="13" t="s">
        <v>98</v>
      </c>
      <c r="AW1503" s="13" t="s">
        <v>30</v>
      </c>
      <c r="AX1503" s="13" t="s">
        <v>76</v>
      </c>
      <c r="AY1503" s="167" t="s">
        <v>345</v>
      </c>
    </row>
    <row r="1504" spans="2:65" s="13" customFormat="1">
      <c r="B1504" s="166"/>
      <c r="D1504" s="160" t="s">
        <v>353</v>
      </c>
      <c r="E1504" s="167" t="s">
        <v>1</v>
      </c>
      <c r="F1504" s="168" t="s">
        <v>2032</v>
      </c>
      <c r="H1504" s="169">
        <v>4.66</v>
      </c>
      <c r="I1504" s="170"/>
      <c r="L1504" s="166"/>
      <c r="M1504" s="171"/>
      <c r="T1504" s="172"/>
      <c r="AT1504" s="167" t="s">
        <v>353</v>
      </c>
      <c r="AU1504" s="167" t="s">
        <v>98</v>
      </c>
      <c r="AV1504" s="13" t="s">
        <v>98</v>
      </c>
      <c r="AW1504" s="13" t="s">
        <v>30</v>
      </c>
      <c r="AX1504" s="13" t="s">
        <v>76</v>
      </c>
      <c r="AY1504" s="167" t="s">
        <v>345</v>
      </c>
    </row>
    <row r="1505" spans="2:65" s="12" customFormat="1">
      <c r="B1505" s="159"/>
      <c r="D1505" s="160" t="s">
        <v>353</v>
      </c>
      <c r="E1505" s="161" t="s">
        <v>1</v>
      </c>
      <c r="F1505" s="162" t="s">
        <v>928</v>
      </c>
      <c r="H1505" s="161" t="s">
        <v>1</v>
      </c>
      <c r="I1505" s="163"/>
      <c r="L1505" s="159"/>
      <c r="M1505" s="164"/>
      <c r="T1505" s="165"/>
      <c r="AT1505" s="161" t="s">
        <v>353</v>
      </c>
      <c r="AU1505" s="161" t="s">
        <v>98</v>
      </c>
      <c r="AV1505" s="12" t="s">
        <v>84</v>
      </c>
      <c r="AW1505" s="12" t="s">
        <v>30</v>
      </c>
      <c r="AX1505" s="12" t="s">
        <v>76</v>
      </c>
      <c r="AY1505" s="161" t="s">
        <v>345</v>
      </c>
    </row>
    <row r="1506" spans="2:65" s="13" customFormat="1">
      <c r="B1506" s="166"/>
      <c r="D1506" s="160" t="s">
        <v>353</v>
      </c>
      <c r="E1506" s="167" t="s">
        <v>1</v>
      </c>
      <c r="F1506" s="168" t="s">
        <v>2033</v>
      </c>
      <c r="H1506" s="169">
        <v>6.8339999999999996</v>
      </c>
      <c r="I1506" s="170"/>
      <c r="L1506" s="166"/>
      <c r="M1506" s="171"/>
      <c r="T1506" s="172"/>
      <c r="AT1506" s="167" t="s">
        <v>353</v>
      </c>
      <c r="AU1506" s="167" t="s">
        <v>98</v>
      </c>
      <c r="AV1506" s="13" t="s">
        <v>98</v>
      </c>
      <c r="AW1506" s="13" t="s">
        <v>30</v>
      </c>
      <c r="AX1506" s="13" t="s">
        <v>76</v>
      </c>
      <c r="AY1506" s="167" t="s">
        <v>345</v>
      </c>
    </row>
    <row r="1507" spans="2:65" s="13" customFormat="1">
      <c r="B1507" s="166"/>
      <c r="D1507" s="160" t="s">
        <v>353</v>
      </c>
      <c r="E1507" s="167" t="s">
        <v>1</v>
      </c>
      <c r="F1507" s="168" t="s">
        <v>2034</v>
      </c>
      <c r="H1507" s="169">
        <v>5.56</v>
      </c>
      <c r="I1507" s="170"/>
      <c r="L1507" s="166"/>
      <c r="M1507" s="171"/>
      <c r="T1507" s="172"/>
      <c r="AT1507" s="167" t="s">
        <v>353</v>
      </c>
      <c r="AU1507" s="167" t="s">
        <v>98</v>
      </c>
      <c r="AV1507" s="13" t="s">
        <v>98</v>
      </c>
      <c r="AW1507" s="13" t="s">
        <v>30</v>
      </c>
      <c r="AX1507" s="13" t="s">
        <v>76</v>
      </c>
      <c r="AY1507" s="167" t="s">
        <v>345</v>
      </c>
    </row>
    <row r="1508" spans="2:65" s="13" customFormat="1">
      <c r="B1508" s="166"/>
      <c r="D1508" s="160" t="s">
        <v>353</v>
      </c>
      <c r="E1508" s="167" t="s">
        <v>1</v>
      </c>
      <c r="F1508" s="168" t="s">
        <v>2035</v>
      </c>
      <c r="H1508" s="169">
        <v>6.66</v>
      </c>
      <c r="I1508" s="170"/>
      <c r="L1508" s="166"/>
      <c r="M1508" s="171"/>
      <c r="T1508" s="172"/>
      <c r="AT1508" s="167" t="s">
        <v>353</v>
      </c>
      <c r="AU1508" s="167" t="s">
        <v>98</v>
      </c>
      <c r="AV1508" s="13" t="s">
        <v>98</v>
      </c>
      <c r="AW1508" s="13" t="s">
        <v>30</v>
      </c>
      <c r="AX1508" s="13" t="s">
        <v>76</v>
      </c>
      <c r="AY1508" s="167" t="s">
        <v>345</v>
      </c>
    </row>
    <row r="1509" spans="2:65" s="13" customFormat="1">
      <c r="B1509" s="166"/>
      <c r="D1509" s="160" t="s">
        <v>353</v>
      </c>
      <c r="E1509" s="167" t="s">
        <v>1</v>
      </c>
      <c r="F1509" s="168" t="s">
        <v>2036</v>
      </c>
      <c r="H1509" s="169">
        <v>7.49</v>
      </c>
      <c r="I1509" s="170"/>
      <c r="L1509" s="166"/>
      <c r="M1509" s="171"/>
      <c r="T1509" s="172"/>
      <c r="AT1509" s="167" t="s">
        <v>353</v>
      </c>
      <c r="AU1509" s="167" t="s">
        <v>98</v>
      </c>
      <c r="AV1509" s="13" t="s">
        <v>98</v>
      </c>
      <c r="AW1509" s="13" t="s">
        <v>30</v>
      </c>
      <c r="AX1509" s="13" t="s">
        <v>76</v>
      </c>
      <c r="AY1509" s="167" t="s">
        <v>345</v>
      </c>
    </row>
    <row r="1510" spans="2:65" s="13" customFormat="1">
      <c r="B1510" s="166"/>
      <c r="D1510" s="160" t="s">
        <v>353</v>
      </c>
      <c r="E1510" s="167" t="s">
        <v>1</v>
      </c>
      <c r="F1510" s="168" t="s">
        <v>2037</v>
      </c>
      <c r="H1510" s="169">
        <v>3.34</v>
      </c>
      <c r="I1510" s="170"/>
      <c r="L1510" s="166"/>
      <c r="M1510" s="171"/>
      <c r="T1510" s="172"/>
      <c r="AT1510" s="167" t="s">
        <v>353</v>
      </c>
      <c r="AU1510" s="167" t="s">
        <v>98</v>
      </c>
      <c r="AV1510" s="13" t="s">
        <v>98</v>
      </c>
      <c r="AW1510" s="13" t="s">
        <v>30</v>
      </c>
      <c r="AX1510" s="13" t="s">
        <v>76</v>
      </c>
      <c r="AY1510" s="167" t="s">
        <v>345</v>
      </c>
    </row>
    <row r="1511" spans="2:65" s="13" customFormat="1">
      <c r="B1511" s="166"/>
      <c r="D1511" s="160" t="s">
        <v>353</v>
      </c>
      <c r="E1511" s="167" t="s">
        <v>1</v>
      </c>
      <c r="F1511" s="168" t="s">
        <v>2038</v>
      </c>
      <c r="H1511" s="169">
        <v>4.4649999999999999</v>
      </c>
      <c r="I1511" s="170"/>
      <c r="L1511" s="166"/>
      <c r="M1511" s="171"/>
      <c r="T1511" s="172"/>
      <c r="AT1511" s="167" t="s">
        <v>353</v>
      </c>
      <c r="AU1511" s="167" t="s">
        <v>98</v>
      </c>
      <c r="AV1511" s="13" t="s">
        <v>98</v>
      </c>
      <c r="AW1511" s="13" t="s">
        <v>30</v>
      </c>
      <c r="AX1511" s="13" t="s">
        <v>76</v>
      </c>
      <c r="AY1511" s="167" t="s">
        <v>345</v>
      </c>
    </row>
    <row r="1512" spans="2:65" s="13" customFormat="1">
      <c r="B1512" s="166"/>
      <c r="D1512" s="160" t="s">
        <v>353</v>
      </c>
      <c r="E1512" s="167" t="s">
        <v>1</v>
      </c>
      <c r="F1512" s="168" t="s">
        <v>2039</v>
      </c>
      <c r="H1512" s="169">
        <v>11.18</v>
      </c>
      <c r="I1512" s="170"/>
      <c r="L1512" s="166"/>
      <c r="M1512" s="171"/>
      <c r="T1512" s="172"/>
      <c r="AT1512" s="167" t="s">
        <v>353</v>
      </c>
      <c r="AU1512" s="167" t="s">
        <v>98</v>
      </c>
      <c r="AV1512" s="13" t="s">
        <v>98</v>
      </c>
      <c r="AW1512" s="13" t="s">
        <v>30</v>
      </c>
      <c r="AX1512" s="13" t="s">
        <v>76</v>
      </c>
      <c r="AY1512" s="167" t="s">
        <v>345</v>
      </c>
    </row>
    <row r="1513" spans="2:65" s="13" customFormat="1">
      <c r="B1513" s="166"/>
      <c r="D1513" s="160" t="s">
        <v>353</v>
      </c>
      <c r="E1513" s="167" t="s">
        <v>1</v>
      </c>
      <c r="F1513" s="168" t="s">
        <v>2040</v>
      </c>
      <c r="H1513" s="169">
        <v>1.1499999999999999</v>
      </c>
      <c r="I1513" s="170"/>
      <c r="L1513" s="166"/>
      <c r="M1513" s="171"/>
      <c r="T1513" s="172"/>
      <c r="AT1513" s="167" t="s">
        <v>353</v>
      </c>
      <c r="AU1513" s="167" t="s">
        <v>98</v>
      </c>
      <c r="AV1513" s="13" t="s">
        <v>98</v>
      </c>
      <c r="AW1513" s="13" t="s">
        <v>30</v>
      </c>
      <c r="AX1513" s="13" t="s">
        <v>76</v>
      </c>
      <c r="AY1513" s="167" t="s">
        <v>345</v>
      </c>
    </row>
    <row r="1514" spans="2:65" s="15" customFormat="1">
      <c r="B1514" s="180"/>
      <c r="D1514" s="160" t="s">
        <v>353</v>
      </c>
      <c r="E1514" s="181" t="s">
        <v>173</v>
      </c>
      <c r="F1514" s="182" t="s">
        <v>365</v>
      </c>
      <c r="H1514" s="183">
        <v>81.039000000000001</v>
      </c>
      <c r="I1514" s="184"/>
      <c r="L1514" s="180"/>
      <c r="M1514" s="185"/>
      <c r="T1514" s="186"/>
      <c r="AT1514" s="181" t="s">
        <v>353</v>
      </c>
      <c r="AU1514" s="181" t="s">
        <v>98</v>
      </c>
      <c r="AV1514" s="15" t="s">
        <v>351</v>
      </c>
      <c r="AW1514" s="15" t="s">
        <v>30</v>
      </c>
      <c r="AX1514" s="15" t="s">
        <v>84</v>
      </c>
      <c r="AY1514" s="181" t="s">
        <v>345</v>
      </c>
    </row>
    <row r="1515" spans="2:65" s="1" customFormat="1" ht="24.2" customHeight="1">
      <c r="B1515" s="32"/>
      <c r="C1515" s="145" t="s">
        <v>2041</v>
      </c>
      <c r="D1515" s="145" t="s">
        <v>347</v>
      </c>
      <c r="E1515" s="146" t="s">
        <v>2042</v>
      </c>
      <c r="F1515" s="147" t="s">
        <v>2043</v>
      </c>
      <c r="G1515" s="148" t="s">
        <v>350</v>
      </c>
      <c r="H1515" s="149">
        <v>20.68</v>
      </c>
      <c r="I1515" s="150"/>
      <c r="J1515" s="149">
        <f>ROUND(I1515*H1515,3)</f>
        <v>0</v>
      </c>
      <c r="K1515" s="151"/>
      <c r="L1515" s="32"/>
      <c r="M1515" s="152" t="s">
        <v>1</v>
      </c>
      <c r="N1515" s="153" t="s">
        <v>42</v>
      </c>
      <c r="P1515" s="154">
        <f>O1515*H1515</f>
        <v>0</v>
      </c>
      <c r="Q1515" s="154">
        <v>2.7000000000000001E-3</v>
      </c>
      <c r="R1515" s="154">
        <f>Q1515*H1515</f>
        <v>5.5836000000000004E-2</v>
      </c>
      <c r="S1515" s="154">
        <v>0</v>
      </c>
      <c r="T1515" s="155">
        <f>S1515*H1515</f>
        <v>0</v>
      </c>
      <c r="AR1515" s="156" t="s">
        <v>453</v>
      </c>
      <c r="AT1515" s="156" t="s">
        <v>347</v>
      </c>
      <c r="AU1515" s="156" t="s">
        <v>98</v>
      </c>
      <c r="AY1515" s="17" t="s">
        <v>345</v>
      </c>
      <c r="BE1515" s="157">
        <f>IF(N1515="základná",J1515,0)</f>
        <v>0</v>
      </c>
      <c r="BF1515" s="157">
        <f>IF(N1515="znížená",J1515,0)</f>
        <v>0</v>
      </c>
      <c r="BG1515" s="157">
        <f>IF(N1515="zákl. prenesená",J1515,0)</f>
        <v>0</v>
      </c>
      <c r="BH1515" s="157">
        <f>IF(N1515="zníž. prenesená",J1515,0)</f>
        <v>0</v>
      </c>
      <c r="BI1515" s="157">
        <f>IF(N1515="nulová",J1515,0)</f>
        <v>0</v>
      </c>
      <c r="BJ1515" s="17" t="s">
        <v>98</v>
      </c>
      <c r="BK1515" s="158">
        <f>ROUND(I1515*H1515,3)</f>
        <v>0</v>
      </c>
      <c r="BL1515" s="17" t="s">
        <v>453</v>
      </c>
      <c r="BM1515" s="156" t="s">
        <v>2044</v>
      </c>
    </row>
    <row r="1516" spans="2:65" s="12" customFormat="1">
      <c r="B1516" s="159"/>
      <c r="D1516" s="160" t="s">
        <v>353</v>
      </c>
      <c r="E1516" s="161" t="s">
        <v>1</v>
      </c>
      <c r="F1516" s="162" t="s">
        <v>2045</v>
      </c>
      <c r="H1516" s="161" t="s">
        <v>1</v>
      </c>
      <c r="I1516" s="163"/>
      <c r="L1516" s="159"/>
      <c r="M1516" s="164"/>
      <c r="T1516" s="165"/>
      <c r="AT1516" s="161" t="s">
        <v>353</v>
      </c>
      <c r="AU1516" s="161" t="s">
        <v>98</v>
      </c>
      <c r="AV1516" s="12" t="s">
        <v>84</v>
      </c>
      <c r="AW1516" s="12" t="s">
        <v>30</v>
      </c>
      <c r="AX1516" s="12" t="s">
        <v>76</v>
      </c>
      <c r="AY1516" s="161" t="s">
        <v>345</v>
      </c>
    </row>
    <row r="1517" spans="2:65" s="13" customFormat="1">
      <c r="B1517" s="166"/>
      <c r="D1517" s="160" t="s">
        <v>353</v>
      </c>
      <c r="E1517" s="167" t="s">
        <v>1</v>
      </c>
      <c r="F1517" s="168" t="s">
        <v>2046</v>
      </c>
      <c r="H1517" s="169">
        <v>11.88</v>
      </c>
      <c r="I1517" s="170"/>
      <c r="L1517" s="166"/>
      <c r="M1517" s="171"/>
      <c r="T1517" s="172"/>
      <c r="AT1517" s="167" t="s">
        <v>353</v>
      </c>
      <c r="AU1517" s="167" t="s">
        <v>98</v>
      </c>
      <c r="AV1517" s="13" t="s">
        <v>98</v>
      </c>
      <c r="AW1517" s="13" t="s">
        <v>30</v>
      </c>
      <c r="AX1517" s="13" t="s">
        <v>76</v>
      </c>
      <c r="AY1517" s="167" t="s">
        <v>345</v>
      </c>
    </row>
    <row r="1518" spans="2:65" s="14" customFormat="1">
      <c r="B1518" s="173"/>
      <c r="D1518" s="160" t="s">
        <v>353</v>
      </c>
      <c r="E1518" s="174" t="s">
        <v>184</v>
      </c>
      <c r="F1518" s="175" t="s">
        <v>358</v>
      </c>
      <c r="H1518" s="176">
        <v>11.88</v>
      </c>
      <c r="I1518" s="177"/>
      <c r="L1518" s="173"/>
      <c r="M1518" s="178"/>
      <c r="T1518" s="179"/>
      <c r="AT1518" s="174" t="s">
        <v>353</v>
      </c>
      <c r="AU1518" s="174" t="s">
        <v>98</v>
      </c>
      <c r="AV1518" s="14" t="s">
        <v>359</v>
      </c>
      <c r="AW1518" s="14" t="s">
        <v>30</v>
      </c>
      <c r="AX1518" s="14" t="s">
        <v>76</v>
      </c>
      <c r="AY1518" s="174" t="s">
        <v>345</v>
      </c>
    </row>
    <row r="1519" spans="2:65" s="13" customFormat="1">
      <c r="B1519" s="166"/>
      <c r="D1519" s="160" t="s">
        <v>353</v>
      </c>
      <c r="E1519" s="167" t="s">
        <v>1</v>
      </c>
      <c r="F1519" s="168" t="s">
        <v>248</v>
      </c>
      <c r="H1519" s="169">
        <v>8.8000000000000007</v>
      </c>
      <c r="I1519" s="170"/>
      <c r="L1519" s="166"/>
      <c r="M1519" s="171"/>
      <c r="T1519" s="172"/>
      <c r="AT1519" s="167" t="s">
        <v>353</v>
      </c>
      <c r="AU1519" s="167" t="s">
        <v>98</v>
      </c>
      <c r="AV1519" s="13" t="s">
        <v>98</v>
      </c>
      <c r="AW1519" s="13" t="s">
        <v>30</v>
      </c>
      <c r="AX1519" s="13" t="s">
        <v>76</v>
      </c>
      <c r="AY1519" s="167" t="s">
        <v>345</v>
      </c>
    </row>
    <row r="1520" spans="2:65" s="15" customFormat="1">
      <c r="B1520" s="180"/>
      <c r="D1520" s="160" t="s">
        <v>353</v>
      </c>
      <c r="E1520" s="181" t="s">
        <v>1</v>
      </c>
      <c r="F1520" s="182" t="s">
        <v>365</v>
      </c>
      <c r="H1520" s="183">
        <v>20.68</v>
      </c>
      <c r="I1520" s="184"/>
      <c r="L1520" s="180"/>
      <c r="M1520" s="185"/>
      <c r="T1520" s="186"/>
      <c r="AT1520" s="181" t="s">
        <v>353</v>
      </c>
      <c r="AU1520" s="181" t="s">
        <v>98</v>
      </c>
      <c r="AV1520" s="15" t="s">
        <v>351</v>
      </c>
      <c r="AW1520" s="15" t="s">
        <v>30</v>
      </c>
      <c r="AX1520" s="15" t="s">
        <v>84</v>
      </c>
      <c r="AY1520" s="181" t="s">
        <v>345</v>
      </c>
    </row>
    <row r="1521" spans="2:65" s="1" customFormat="1" ht="69.75" customHeight="1">
      <c r="B1521" s="32"/>
      <c r="C1521" s="145" t="s">
        <v>2047</v>
      </c>
      <c r="D1521" s="145" t="s">
        <v>347</v>
      </c>
      <c r="E1521" s="146" t="s">
        <v>2048</v>
      </c>
      <c r="F1521" s="147" t="s">
        <v>2049</v>
      </c>
      <c r="G1521" s="148" t="s">
        <v>350</v>
      </c>
      <c r="H1521" s="149">
        <v>171.90700000000001</v>
      </c>
      <c r="I1521" s="150"/>
      <c r="J1521" s="149">
        <f>ROUND(I1521*H1521,3)</f>
        <v>0</v>
      </c>
      <c r="K1521" s="151"/>
      <c r="L1521" s="32"/>
      <c r="M1521" s="152" t="s">
        <v>1</v>
      </c>
      <c r="N1521" s="153" t="s">
        <v>42</v>
      </c>
      <c r="P1521" s="154">
        <f>O1521*H1521</f>
        <v>0</v>
      </c>
      <c r="Q1521" s="154">
        <v>4.5199999999999997E-3</v>
      </c>
      <c r="R1521" s="154">
        <f>Q1521*H1521</f>
        <v>0.77701964000000001</v>
      </c>
      <c r="S1521" s="154">
        <v>0</v>
      </c>
      <c r="T1521" s="155">
        <f>S1521*H1521</f>
        <v>0</v>
      </c>
      <c r="AR1521" s="156" t="s">
        <v>453</v>
      </c>
      <c r="AT1521" s="156" t="s">
        <v>347</v>
      </c>
      <c r="AU1521" s="156" t="s">
        <v>98</v>
      </c>
      <c r="AY1521" s="17" t="s">
        <v>345</v>
      </c>
      <c r="BE1521" s="157">
        <f>IF(N1521="základná",J1521,0)</f>
        <v>0</v>
      </c>
      <c r="BF1521" s="157">
        <f>IF(N1521="znížená",J1521,0)</f>
        <v>0</v>
      </c>
      <c r="BG1521" s="157">
        <f>IF(N1521="zákl. prenesená",J1521,0)</f>
        <v>0</v>
      </c>
      <c r="BH1521" s="157">
        <f>IF(N1521="zníž. prenesená",J1521,0)</f>
        <v>0</v>
      </c>
      <c r="BI1521" s="157">
        <f>IF(N1521="nulová",J1521,0)</f>
        <v>0</v>
      </c>
      <c r="BJ1521" s="17" t="s">
        <v>98</v>
      </c>
      <c r="BK1521" s="158">
        <f>ROUND(I1521*H1521,3)</f>
        <v>0</v>
      </c>
      <c r="BL1521" s="17" t="s">
        <v>453</v>
      </c>
      <c r="BM1521" s="156" t="s">
        <v>2050</v>
      </c>
    </row>
    <row r="1522" spans="2:65" s="13" customFormat="1">
      <c r="B1522" s="166"/>
      <c r="D1522" s="160" t="s">
        <v>353</v>
      </c>
      <c r="E1522" s="167" t="s">
        <v>1</v>
      </c>
      <c r="F1522" s="168" t="s">
        <v>2051</v>
      </c>
      <c r="H1522" s="169">
        <v>171.90700000000001</v>
      </c>
      <c r="I1522" s="170"/>
      <c r="L1522" s="166"/>
      <c r="M1522" s="171"/>
      <c r="T1522" s="172"/>
      <c r="AT1522" s="167" t="s">
        <v>353</v>
      </c>
      <c r="AU1522" s="167" t="s">
        <v>98</v>
      </c>
      <c r="AV1522" s="13" t="s">
        <v>98</v>
      </c>
      <c r="AW1522" s="13" t="s">
        <v>30</v>
      </c>
      <c r="AX1522" s="13" t="s">
        <v>84</v>
      </c>
      <c r="AY1522" s="167" t="s">
        <v>345</v>
      </c>
    </row>
    <row r="1523" spans="2:65" s="1" customFormat="1" ht="66.75" customHeight="1">
      <c r="B1523" s="32"/>
      <c r="C1523" s="145" t="s">
        <v>2052</v>
      </c>
      <c r="D1523" s="145" t="s">
        <v>347</v>
      </c>
      <c r="E1523" s="146" t="s">
        <v>2053</v>
      </c>
      <c r="F1523" s="147" t="s">
        <v>2054</v>
      </c>
      <c r="G1523" s="148" t="s">
        <v>350</v>
      </c>
      <c r="H1523" s="149">
        <v>172.648</v>
      </c>
      <c r="I1523" s="150"/>
      <c r="J1523" s="149">
        <f>ROUND(I1523*H1523,3)</f>
        <v>0</v>
      </c>
      <c r="K1523" s="151"/>
      <c r="L1523" s="32"/>
      <c r="M1523" s="152" t="s">
        <v>1</v>
      </c>
      <c r="N1523" s="153" t="s">
        <v>42</v>
      </c>
      <c r="P1523" s="154">
        <f>O1523*H1523</f>
        <v>0</v>
      </c>
      <c r="Q1523" s="154">
        <v>4.5199999999999997E-3</v>
      </c>
      <c r="R1523" s="154">
        <f>Q1523*H1523</f>
        <v>0.78036895999999989</v>
      </c>
      <c r="S1523" s="154">
        <v>0</v>
      </c>
      <c r="T1523" s="155">
        <f>S1523*H1523</f>
        <v>0</v>
      </c>
      <c r="AR1523" s="156" t="s">
        <v>453</v>
      </c>
      <c r="AT1523" s="156" t="s">
        <v>347</v>
      </c>
      <c r="AU1523" s="156" t="s">
        <v>98</v>
      </c>
      <c r="AY1523" s="17" t="s">
        <v>345</v>
      </c>
      <c r="BE1523" s="157">
        <f>IF(N1523="základná",J1523,0)</f>
        <v>0</v>
      </c>
      <c r="BF1523" s="157">
        <f>IF(N1523="znížená",J1523,0)</f>
        <v>0</v>
      </c>
      <c r="BG1523" s="157">
        <f>IF(N1523="zákl. prenesená",J1523,0)</f>
        <v>0</v>
      </c>
      <c r="BH1523" s="157">
        <f>IF(N1523="zníž. prenesená",J1523,0)</f>
        <v>0</v>
      </c>
      <c r="BI1523" s="157">
        <f>IF(N1523="nulová",J1523,0)</f>
        <v>0</v>
      </c>
      <c r="BJ1523" s="17" t="s">
        <v>98</v>
      </c>
      <c r="BK1523" s="158">
        <f>ROUND(I1523*H1523,3)</f>
        <v>0</v>
      </c>
      <c r="BL1523" s="17" t="s">
        <v>453</v>
      </c>
      <c r="BM1523" s="156" t="s">
        <v>2055</v>
      </c>
    </row>
    <row r="1524" spans="2:65" s="13" customFormat="1">
      <c r="B1524" s="166"/>
      <c r="D1524" s="160" t="s">
        <v>353</v>
      </c>
      <c r="E1524" s="167" t="s">
        <v>1</v>
      </c>
      <c r="F1524" s="168" t="s">
        <v>171</v>
      </c>
      <c r="H1524" s="169">
        <v>26.632999999999999</v>
      </c>
      <c r="I1524" s="170"/>
      <c r="L1524" s="166"/>
      <c r="M1524" s="171"/>
      <c r="T1524" s="172"/>
      <c r="AT1524" s="167" t="s">
        <v>353</v>
      </c>
      <c r="AU1524" s="167" t="s">
        <v>98</v>
      </c>
      <c r="AV1524" s="13" t="s">
        <v>98</v>
      </c>
      <c r="AW1524" s="13" t="s">
        <v>30</v>
      </c>
      <c r="AX1524" s="13" t="s">
        <v>76</v>
      </c>
      <c r="AY1524" s="167" t="s">
        <v>345</v>
      </c>
    </row>
    <row r="1525" spans="2:65" s="12" customFormat="1">
      <c r="B1525" s="159"/>
      <c r="D1525" s="160" t="s">
        <v>353</v>
      </c>
      <c r="E1525" s="161" t="s">
        <v>1</v>
      </c>
      <c r="F1525" s="162" t="s">
        <v>2056</v>
      </c>
      <c r="H1525" s="161" t="s">
        <v>1</v>
      </c>
      <c r="I1525" s="163"/>
      <c r="L1525" s="159"/>
      <c r="M1525" s="164"/>
      <c r="T1525" s="165"/>
      <c r="AT1525" s="161" t="s">
        <v>353</v>
      </c>
      <c r="AU1525" s="161" t="s">
        <v>98</v>
      </c>
      <c r="AV1525" s="12" t="s">
        <v>84</v>
      </c>
      <c r="AW1525" s="12" t="s">
        <v>30</v>
      </c>
      <c r="AX1525" s="12" t="s">
        <v>76</v>
      </c>
      <c r="AY1525" s="161" t="s">
        <v>345</v>
      </c>
    </row>
    <row r="1526" spans="2:65" s="13" customFormat="1">
      <c r="B1526" s="166"/>
      <c r="D1526" s="160" t="s">
        <v>353</v>
      </c>
      <c r="E1526" s="167" t="s">
        <v>1</v>
      </c>
      <c r="F1526" s="168" t="s">
        <v>2057</v>
      </c>
      <c r="H1526" s="169">
        <v>50.771999999999998</v>
      </c>
      <c r="I1526" s="170"/>
      <c r="L1526" s="166"/>
      <c r="M1526" s="171"/>
      <c r="T1526" s="172"/>
      <c r="AT1526" s="167" t="s">
        <v>353</v>
      </c>
      <c r="AU1526" s="167" t="s">
        <v>98</v>
      </c>
      <c r="AV1526" s="13" t="s">
        <v>98</v>
      </c>
      <c r="AW1526" s="13" t="s">
        <v>30</v>
      </c>
      <c r="AX1526" s="13" t="s">
        <v>76</v>
      </c>
      <c r="AY1526" s="167" t="s">
        <v>345</v>
      </c>
    </row>
    <row r="1527" spans="2:65" s="13" customFormat="1">
      <c r="B1527" s="166"/>
      <c r="D1527" s="160" t="s">
        <v>353</v>
      </c>
      <c r="E1527" s="167" t="s">
        <v>1</v>
      </c>
      <c r="F1527" s="168" t="s">
        <v>2058</v>
      </c>
      <c r="H1527" s="169">
        <v>0.72</v>
      </c>
      <c r="I1527" s="170"/>
      <c r="L1527" s="166"/>
      <c r="M1527" s="171"/>
      <c r="T1527" s="172"/>
      <c r="AT1527" s="167" t="s">
        <v>353</v>
      </c>
      <c r="AU1527" s="167" t="s">
        <v>98</v>
      </c>
      <c r="AV1527" s="13" t="s">
        <v>98</v>
      </c>
      <c r="AW1527" s="13" t="s">
        <v>30</v>
      </c>
      <c r="AX1527" s="13" t="s">
        <v>76</v>
      </c>
      <c r="AY1527" s="167" t="s">
        <v>345</v>
      </c>
    </row>
    <row r="1528" spans="2:65" s="13" customFormat="1">
      <c r="B1528" s="166"/>
      <c r="D1528" s="160" t="s">
        <v>353</v>
      </c>
      <c r="E1528" s="167" t="s">
        <v>1</v>
      </c>
      <c r="F1528" s="168" t="s">
        <v>2059</v>
      </c>
      <c r="H1528" s="169">
        <v>14.067</v>
      </c>
      <c r="I1528" s="170"/>
      <c r="L1528" s="166"/>
      <c r="M1528" s="171"/>
      <c r="T1528" s="172"/>
      <c r="AT1528" s="167" t="s">
        <v>353</v>
      </c>
      <c r="AU1528" s="167" t="s">
        <v>98</v>
      </c>
      <c r="AV1528" s="13" t="s">
        <v>98</v>
      </c>
      <c r="AW1528" s="13" t="s">
        <v>30</v>
      </c>
      <c r="AX1528" s="13" t="s">
        <v>76</v>
      </c>
      <c r="AY1528" s="167" t="s">
        <v>345</v>
      </c>
    </row>
    <row r="1529" spans="2:65" s="13" customFormat="1">
      <c r="B1529" s="166"/>
      <c r="D1529" s="160" t="s">
        <v>353</v>
      </c>
      <c r="E1529" s="167" t="s">
        <v>1</v>
      </c>
      <c r="F1529" s="168" t="s">
        <v>2060</v>
      </c>
      <c r="H1529" s="169">
        <v>13.321</v>
      </c>
      <c r="I1529" s="170"/>
      <c r="L1529" s="166"/>
      <c r="M1529" s="171"/>
      <c r="T1529" s="172"/>
      <c r="AT1529" s="167" t="s">
        <v>353</v>
      </c>
      <c r="AU1529" s="167" t="s">
        <v>98</v>
      </c>
      <c r="AV1529" s="13" t="s">
        <v>98</v>
      </c>
      <c r="AW1529" s="13" t="s">
        <v>30</v>
      </c>
      <c r="AX1529" s="13" t="s">
        <v>76</v>
      </c>
      <c r="AY1529" s="167" t="s">
        <v>345</v>
      </c>
    </row>
    <row r="1530" spans="2:65" s="13" customFormat="1">
      <c r="B1530" s="166"/>
      <c r="D1530" s="160" t="s">
        <v>353</v>
      </c>
      <c r="E1530" s="167" t="s">
        <v>1</v>
      </c>
      <c r="F1530" s="168" t="s">
        <v>2061</v>
      </c>
      <c r="H1530" s="169">
        <v>7.7270000000000003</v>
      </c>
      <c r="I1530" s="170"/>
      <c r="L1530" s="166"/>
      <c r="M1530" s="171"/>
      <c r="T1530" s="172"/>
      <c r="AT1530" s="167" t="s">
        <v>353</v>
      </c>
      <c r="AU1530" s="167" t="s">
        <v>98</v>
      </c>
      <c r="AV1530" s="13" t="s">
        <v>98</v>
      </c>
      <c r="AW1530" s="13" t="s">
        <v>30</v>
      </c>
      <c r="AX1530" s="13" t="s">
        <v>76</v>
      </c>
      <c r="AY1530" s="167" t="s">
        <v>345</v>
      </c>
    </row>
    <row r="1531" spans="2:65" s="13" customFormat="1">
      <c r="B1531" s="166"/>
      <c r="D1531" s="160" t="s">
        <v>353</v>
      </c>
      <c r="E1531" s="167" t="s">
        <v>1</v>
      </c>
      <c r="F1531" s="168" t="s">
        <v>2062</v>
      </c>
      <c r="H1531" s="169">
        <v>17.227</v>
      </c>
      <c r="I1531" s="170"/>
      <c r="L1531" s="166"/>
      <c r="M1531" s="171"/>
      <c r="T1531" s="172"/>
      <c r="AT1531" s="167" t="s">
        <v>353</v>
      </c>
      <c r="AU1531" s="167" t="s">
        <v>98</v>
      </c>
      <c r="AV1531" s="13" t="s">
        <v>98</v>
      </c>
      <c r="AW1531" s="13" t="s">
        <v>30</v>
      </c>
      <c r="AX1531" s="13" t="s">
        <v>76</v>
      </c>
      <c r="AY1531" s="167" t="s">
        <v>345</v>
      </c>
    </row>
    <row r="1532" spans="2:65" s="13" customFormat="1">
      <c r="B1532" s="166"/>
      <c r="D1532" s="160" t="s">
        <v>353</v>
      </c>
      <c r="E1532" s="167" t="s">
        <v>1</v>
      </c>
      <c r="F1532" s="168" t="s">
        <v>2063</v>
      </c>
      <c r="H1532" s="169">
        <v>17.227</v>
      </c>
      <c r="I1532" s="170"/>
      <c r="L1532" s="166"/>
      <c r="M1532" s="171"/>
      <c r="T1532" s="172"/>
      <c r="AT1532" s="167" t="s">
        <v>353</v>
      </c>
      <c r="AU1532" s="167" t="s">
        <v>98</v>
      </c>
      <c r="AV1532" s="13" t="s">
        <v>98</v>
      </c>
      <c r="AW1532" s="13" t="s">
        <v>30</v>
      </c>
      <c r="AX1532" s="13" t="s">
        <v>76</v>
      </c>
      <c r="AY1532" s="167" t="s">
        <v>345</v>
      </c>
    </row>
    <row r="1533" spans="2:65" s="13" customFormat="1">
      <c r="B1533" s="166"/>
      <c r="D1533" s="160" t="s">
        <v>353</v>
      </c>
      <c r="E1533" s="167" t="s">
        <v>1</v>
      </c>
      <c r="F1533" s="168" t="s">
        <v>2064</v>
      </c>
      <c r="H1533" s="169">
        <v>7.7270000000000003</v>
      </c>
      <c r="I1533" s="170"/>
      <c r="L1533" s="166"/>
      <c r="M1533" s="171"/>
      <c r="T1533" s="172"/>
      <c r="AT1533" s="167" t="s">
        <v>353</v>
      </c>
      <c r="AU1533" s="167" t="s">
        <v>98</v>
      </c>
      <c r="AV1533" s="13" t="s">
        <v>98</v>
      </c>
      <c r="AW1533" s="13" t="s">
        <v>30</v>
      </c>
      <c r="AX1533" s="13" t="s">
        <v>76</v>
      </c>
      <c r="AY1533" s="167" t="s">
        <v>345</v>
      </c>
    </row>
    <row r="1534" spans="2:65" s="13" customFormat="1">
      <c r="B1534" s="166"/>
      <c r="D1534" s="160" t="s">
        <v>353</v>
      </c>
      <c r="E1534" s="167" t="s">
        <v>1</v>
      </c>
      <c r="F1534" s="168" t="s">
        <v>2065</v>
      </c>
      <c r="H1534" s="169">
        <v>17.227</v>
      </c>
      <c r="I1534" s="170"/>
      <c r="L1534" s="166"/>
      <c r="M1534" s="171"/>
      <c r="T1534" s="172"/>
      <c r="AT1534" s="167" t="s">
        <v>353</v>
      </c>
      <c r="AU1534" s="167" t="s">
        <v>98</v>
      </c>
      <c r="AV1534" s="13" t="s">
        <v>98</v>
      </c>
      <c r="AW1534" s="13" t="s">
        <v>30</v>
      </c>
      <c r="AX1534" s="13" t="s">
        <v>76</v>
      </c>
      <c r="AY1534" s="167" t="s">
        <v>345</v>
      </c>
    </row>
    <row r="1535" spans="2:65" s="15" customFormat="1">
      <c r="B1535" s="180"/>
      <c r="D1535" s="160" t="s">
        <v>353</v>
      </c>
      <c r="E1535" s="181" t="s">
        <v>1</v>
      </c>
      <c r="F1535" s="182" t="s">
        <v>365</v>
      </c>
      <c r="H1535" s="183">
        <v>172.648</v>
      </c>
      <c r="I1535" s="184"/>
      <c r="L1535" s="180"/>
      <c r="M1535" s="185"/>
      <c r="T1535" s="186"/>
      <c r="AT1535" s="181" t="s">
        <v>353</v>
      </c>
      <c r="AU1535" s="181" t="s">
        <v>98</v>
      </c>
      <c r="AV1535" s="15" t="s">
        <v>351</v>
      </c>
      <c r="AW1535" s="15" t="s">
        <v>30</v>
      </c>
      <c r="AX1535" s="15" t="s">
        <v>84</v>
      </c>
      <c r="AY1535" s="181" t="s">
        <v>345</v>
      </c>
    </row>
    <row r="1536" spans="2:65" s="1" customFormat="1" ht="24.2" customHeight="1">
      <c r="B1536" s="32"/>
      <c r="C1536" s="145" t="s">
        <v>2066</v>
      </c>
      <c r="D1536" s="145" t="s">
        <v>347</v>
      </c>
      <c r="E1536" s="146" t="s">
        <v>2067</v>
      </c>
      <c r="F1536" s="147" t="s">
        <v>2068</v>
      </c>
      <c r="G1536" s="148" t="s">
        <v>2069</v>
      </c>
      <c r="H1536" s="150"/>
      <c r="I1536" s="150"/>
      <c r="J1536" s="149">
        <f>ROUND(I1536*H1536,3)</f>
        <v>0</v>
      </c>
      <c r="K1536" s="151"/>
      <c r="L1536" s="32"/>
      <c r="M1536" s="152" t="s">
        <v>1</v>
      </c>
      <c r="N1536" s="153" t="s">
        <v>42</v>
      </c>
      <c r="P1536" s="154">
        <f>O1536*H1536</f>
        <v>0</v>
      </c>
      <c r="Q1536" s="154">
        <v>0</v>
      </c>
      <c r="R1536" s="154">
        <f>Q1536*H1536</f>
        <v>0</v>
      </c>
      <c r="S1536" s="154">
        <v>0</v>
      </c>
      <c r="T1536" s="155">
        <f>S1536*H1536</f>
        <v>0</v>
      </c>
      <c r="AR1536" s="156" t="s">
        <v>453</v>
      </c>
      <c r="AT1536" s="156" t="s">
        <v>347</v>
      </c>
      <c r="AU1536" s="156" t="s">
        <v>98</v>
      </c>
      <c r="AY1536" s="17" t="s">
        <v>345</v>
      </c>
      <c r="BE1536" s="157">
        <f>IF(N1536="základná",J1536,0)</f>
        <v>0</v>
      </c>
      <c r="BF1536" s="157">
        <f>IF(N1536="znížená",J1536,0)</f>
        <v>0</v>
      </c>
      <c r="BG1536" s="157">
        <f>IF(N1536="zákl. prenesená",J1536,0)</f>
        <v>0</v>
      </c>
      <c r="BH1536" s="157">
        <f>IF(N1536="zníž. prenesená",J1536,0)</f>
        <v>0</v>
      </c>
      <c r="BI1536" s="157">
        <f>IF(N1536="nulová",J1536,0)</f>
        <v>0</v>
      </c>
      <c r="BJ1536" s="17" t="s">
        <v>98</v>
      </c>
      <c r="BK1536" s="158">
        <f>ROUND(I1536*H1536,3)</f>
        <v>0</v>
      </c>
      <c r="BL1536" s="17" t="s">
        <v>453</v>
      </c>
      <c r="BM1536" s="156" t="s">
        <v>2070</v>
      </c>
    </row>
    <row r="1537" spans="2:65" s="11" customFormat="1" ht="22.9" customHeight="1">
      <c r="B1537" s="133"/>
      <c r="D1537" s="134" t="s">
        <v>75</v>
      </c>
      <c r="E1537" s="143" t="s">
        <v>2071</v>
      </c>
      <c r="F1537" s="143" t="s">
        <v>2072</v>
      </c>
      <c r="I1537" s="136"/>
      <c r="J1537" s="144">
        <f>BK1537</f>
        <v>0</v>
      </c>
      <c r="L1537" s="133"/>
      <c r="M1537" s="138"/>
      <c r="P1537" s="139">
        <f>SUM(P1538:P1665)</f>
        <v>0</v>
      </c>
      <c r="R1537" s="139">
        <f>SUM(R1538:R1665)</f>
        <v>2.2864163499999997</v>
      </c>
      <c r="T1537" s="140">
        <f>SUM(T1538:T1665)</f>
        <v>1.4995880000000001</v>
      </c>
      <c r="AR1537" s="134" t="s">
        <v>98</v>
      </c>
      <c r="AT1537" s="141" t="s">
        <v>75</v>
      </c>
      <c r="AU1537" s="141" t="s">
        <v>84</v>
      </c>
      <c r="AY1537" s="134" t="s">
        <v>345</v>
      </c>
      <c r="BK1537" s="142">
        <f>SUM(BK1538:BK1665)</f>
        <v>0</v>
      </c>
    </row>
    <row r="1538" spans="2:65" s="1" customFormat="1" ht="24.2" customHeight="1">
      <c r="B1538" s="32"/>
      <c r="C1538" s="145" t="s">
        <v>2073</v>
      </c>
      <c r="D1538" s="145" t="s">
        <v>347</v>
      </c>
      <c r="E1538" s="146" t="s">
        <v>2074</v>
      </c>
      <c r="F1538" s="147" t="s">
        <v>2075</v>
      </c>
      <c r="G1538" s="148" t="s">
        <v>350</v>
      </c>
      <c r="H1538" s="149">
        <v>91.165000000000006</v>
      </c>
      <c r="I1538" s="150"/>
      <c r="J1538" s="149">
        <f>ROUND(I1538*H1538,3)</f>
        <v>0</v>
      </c>
      <c r="K1538" s="151"/>
      <c r="L1538" s="32"/>
      <c r="M1538" s="152" t="s">
        <v>1</v>
      </c>
      <c r="N1538" s="153" t="s">
        <v>42</v>
      </c>
      <c r="P1538" s="154">
        <f>O1538*H1538</f>
        <v>0</v>
      </c>
      <c r="Q1538" s="154">
        <v>0</v>
      </c>
      <c r="R1538" s="154">
        <f>Q1538*H1538</f>
        <v>0</v>
      </c>
      <c r="S1538" s="154">
        <v>6.0000000000000001E-3</v>
      </c>
      <c r="T1538" s="155">
        <f>S1538*H1538</f>
        <v>0.54699000000000009</v>
      </c>
      <c r="AR1538" s="156" t="s">
        <v>453</v>
      </c>
      <c r="AT1538" s="156" t="s">
        <v>347</v>
      </c>
      <c r="AU1538" s="156" t="s">
        <v>98</v>
      </c>
      <c r="AY1538" s="17" t="s">
        <v>345</v>
      </c>
      <c r="BE1538" s="157">
        <f>IF(N1538="základná",J1538,0)</f>
        <v>0</v>
      </c>
      <c r="BF1538" s="157">
        <f>IF(N1538="znížená",J1538,0)</f>
        <v>0</v>
      </c>
      <c r="BG1538" s="157">
        <f>IF(N1538="zákl. prenesená",J1538,0)</f>
        <v>0</v>
      </c>
      <c r="BH1538" s="157">
        <f>IF(N1538="zníž. prenesená",J1538,0)</f>
        <v>0</v>
      </c>
      <c r="BI1538" s="157">
        <f>IF(N1538="nulová",J1538,0)</f>
        <v>0</v>
      </c>
      <c r="BJ1538" s="17" t="s">
        <v>98</v>
      </c>
      <c r="BK1538" s="158">
        <f>ROUND(I1538*H1538,3)</f>
        <v>0</v>
      </c>
      <c r="BL1538" s="17" t="s">
        <v>453</v>
      </c>
      <c r="BM1538" s="156" t="s">
        <v>2076</v>
      </c>
    </row>
    <row r="1539" spans="2:65" s="13" customFormat="1">
      <c r="B1539" s="166"/>
      <c r="D1539" s="160" t="s">
        <v>353</v>
      </c>
      <c r="E1539" s="167" t="s">
        <v>1</v>
      </c>
      <c r="F1539" s="168" t="s">
        <v>2077</v>
      </c>
      <c r="H1539" s="169">
        <v>91.165000000000006</v>
      </c>
      <c r="I1539" s="170"/>
      <c r="L1539" s="166"/>
      <c r="M1539" s="171"/>
      <c r="T1539" s="172"/>
      <c r="AT1539" s="167" t="s">
        <v>353</v>
      </c>
      <c r="AU1539" s="167" t="s">
        <v>98</v>
      </c>
      <c r="AV1539" s="13" t="s">
        <v>98</v>
      </c>
      <c r="AW1539" s="13" t="s">
        <v>30</v>
      </c>
      <c r="AX1539" s="13" t="s">
        <v>84</v>
      </c>
      <c r="AY1539" s="167" t="s">
        <v>345</v>
      </c>
    </row>
    <row r="1540" spans="2:65" s="1" customFormat="1" ht="24.2" customHeight="1">
      <c r="B1540" s="32"/>
      <c r="C1540" s="145" t="s">
        <v>2078</v>
      </c>
      <c r="D1540" s="145" t="s">
        <v>347</v>
      </c>
      <c r="E1540" s="146" t="s">
        <v>2079</v>
      </c>
      <c r="F1540" s="147" t="s">
        <v>2080</v>
      </c>
      <c r="G1540" s="148" t="s">
        <v>350</v>
      </c>
      <c r="H1540" s="149">
        <v>26.273</v>
      </c>
      <c r="I1540" s="150"/>
      <c r="J1540" s="149">
        <f>ROUND(I1540*H1540,3)</f>
        <v>0</v>
      </c>
      <c r="K1540" s="151"/>
      <c r="L1540" s="32"/>
      <c r="M1540" s="152" t="s">
        <v>1</v>
      </c>
      <c r="N1540" s="153" t="s">
        <v>42</v>
      </c>
      <c r="P1540" s="154">
        <f>O1540*H1540</f>
        <v>0</v>
      </c>
      <c r="Q1540" s="154">
        <v>0</v>
      </c>
      <c r="R1540" s="154">
        <f>Q1540*H1540</f>
        <v>0</v>
      </c>
      <c r="S1540" s="154">
        <v>6.0000000000000001E-3</v>
      </c>
      <c r="T1540" s="155">
        <f>S1540*H1540</f>
        <v>0.157638</v>
      </c>
      <c r="AR1540" s="156" t="s">
        <v>453</v>
      </c>
      <c r="AT1540" s="156" t="s">
        <v>347</v>
      </c>
      <c r="AU1540" s="156" t="s">
        <v>98</v>
      </c>
      <c r="AY1540" s="17" t="s">
        <v>345</v>
      </c>
      <c r="BE1540" s="157">
        <f>IF(N1540="základná",J1540,0)</f>
        <v>0</v>
      </c>
      <c r="BF1540" s="157">
        <f>IF(N1540="znížená",J1540,0)</f>
        <v>0</v>
      </c>
      <c r="BG1540" s="157">
        <f>IF(N1540="zákl. prenesená",J1540,0)</f>
        <v>0</v>
      </c>
      <c r="BH1540" s="157">
        <f>IF(N1540="zníž. prenesená",J1540,0)</f>
        <v>0</v>
      </c>
      <c r="BI1540" s="157">
        <f>IF(N1540="nulová",J1540,0)</f>
        <v>0</v>
      </c>
      <c r="BJ1540" s="17" t="s">
        <v>98</v>
      </c>
      <c r="BK1540" s="158">
        <f>ROUND(I1540*H1540,3)</f>
        <v>0</v>
      </c>
      <c r="BL1540" s="17" t="s">
        <v>453</v>
      </c>
      <c r="BM1540" s="156" t="s">
        <v>2081</v>
      </c>
    </row>
    <row r="1541" spans="2:65" s="12" customFormat="1">
      <c r="B1541" s="159"/>
      <c r="D1541" s="160" t="s">
        <v>353</v>
      </c>
      <c r="E1541" s="161" t="s">
        <v>1</v>
      </c>
      <c r="F1541" s="162" t="s">
        <v>1550</v>
      </c>
      <c r="H1541" s="161" t="s">
        <v>1</v>
      </c>
      <c r="I1541" s="163"/>
      <c r="L1541" s="159"/>
      <c r="M1541" s="164"/>
      <c r="T1541" s="165"/>
      <c r="AT1541" s="161" t="s">
        <v>353</v>
      </c>
      <c r="AU1541" s="161" t="s">
        <v>98</v>
      </c>
      <c r="AV1541" s="12" t="s">
        <v>84</v>
      </c>
      <c r="AW1541" s="12" t="s">
        <v>30</v>
      </c>
      <c r="AX1541" s="12" t="s">
        <v>76</v>
      </c>
      <c r="AY1541" s="161" t="s">
        <v>345</v>
      </c>
    </row>
    <row r="1542" spans="2:65" s="13" customFormat="1">
      <c r="B1542" s="166"/>
      <c r="D1542" s="160" t="s">
        <v>353</v>
      </c>
      <c r="E1542" s="167" t="s">
        <v>1</v>
      </c>
      <c r="F1542" s="168" t="s">
        <v>2082</v>
      </c>
      <c r="H1542" s="169">
        <v>26.273</v>
      </c>
      <c r="I1542" s="170"/>
      <c r="L1542" s="166"/>
      <c r="M1542" s="171"/>
      <c r="T1542" s="172"/>
      <c r="AT1542" s="167" t="s">
        <v>353</v>
      </c>
      <c r="AU1542" s="167" t="s">
        <v>98</v>
      </c>
      <c r="AV1542" s="13" t="s">
        <v>98</v>
      </c>
      <c r="AW1542" s="13" t="s">
        <v>30</v>
      </c>
      <c r="AX1542" s="13" t="s">
        <v>84</v>
      </c>
      <c r="AY1542" s="167" t="s">
        <v>345</v>
      </c>
    </row>
    <row r="1543" spans="2:65" s="1" customFormat="1" ht="21.75" customHeight="1">
      <c r="B1543" s="32"/>
      <c r="C1543" s="145" t="s">
        <v>2083</v>
      </c>
      <c r="D1543" s="145" t="s">
        <v>347</v>
      </c>
      <c r="E1543" s="146" t="s">
        <v>2084</v>
      </c>
      <c r="F1543" s="147" t="s">
        <v>2085</v>
      </c>
      <c r="G1543" s="148" t="s">
        <v>350</v>
      </c>
      <c r="H1543" s="149">
        <v>41.4</v>
      </c>
      <c r="I1543" s="150"/>
      <c r="J1543" s="149">
        <f>ROUND(I1543*H1543,3)</f>
        <v>0</v>
      </c>
      <c r="K1543" s="151"/>
      <c r="L1543" s="32"/>
      <c r="M1543" s="152" t="s">
        <v>1</v>
      </c>
      <c r="N1543" s="153" t="s">
        <v>42</v>
      </c>
      <c r="P1543" s="154">
        <f>O1543*H1543</f>
        <v>0</v>
      </c>
      <c r="Q1543" s="154">
        <v>0</v>
      </c>
      <c r="R1543" s="154">
        <f>Q1543*H1543</f>
        <v>0</v>
      </c>
      <c r="S1543" s="154">
        <v>0.01</v>
      </c>
      <c r="T1543" s="155">
        <f>S1543*H1543</f>
        <v>0.41399999999999998</v>
      </c>
      <c r="AR1543" s="156" t="s">
        <v>453</v>
      </c>
      <c r="AT1543" s="156" t="s">
        <v>347</v>
      </c>
      <c r="AU1543" s="156" t="s">
        <v>98</v>
      </c>
      <c r="AY1543" s="17" t="s">
        <v>345</v>
      </c>
      <c r="BE1543" s="157">
        <f>IF(N1543="základná",J1543,0)</f>
        <v>0</v>
      </c>
      <c r="BF1543" s="157">
        <f>IF(N1543="znížená",J1543,0)</f>
        <v>0</v>
      </c>
      <c r="BG1543" s="157">
        <f>IF(N1543="zákl. prenesená",J1543,0)</f>
        <v>0</v>
      </c>
      <c r="BH1543" s="157">
        <f>IF(N1543="zníž. prenesená",J1543,0)</f>
        <v>0</v>
      </c>
      <c r="BI1543" s="157">
        <f>IF(N1543="nulová",J1543,0)</f>
        <v>0</v>
      </c>
      <c r="BJ1543" s="17" t="s">
        <v>98</v>
      </c>
      <c r="BK1543" s="158">
        <f>ROUND(I1543*H1543,3)</f>
        <v>0</v>
      </c>
      <c r="BL1543" s="17" t="s">
        <v>453</v>
      </c>
      <c r="BM1543" s="156" t="s">
        <v>2086</v>
      </c>
    </row>
    <row r="1544" spans="2:65" s="13" customFormat="1">
      <c r="B1544" s="166"/>
      <c r="D1544" s="160" t="s">
        <v>353</v>
      </c>
      <c r="E1544" s="167" t="s">
        <v>1</v>
      </c>
      <c r="F1544" s="168" t="s">
        <v>141</v>
      </c>
      <c r="H1544" s="169">
        <v>41.4</v>
      </c>
      <c r="I1544" s="170"/>
      <c r="L1544" s="166"/>
      <c r="M1544" s="171"/>
      <c r="T1544" s="172"/>
      <c r="AT1544" s="167" t="s">
        <v>353</v>
      </c>
      <c r="AU1544" s="167" t="s">
        <v>98</v>
      </c>
      <c r="AV1544" s="13" t="s">
        <v>98</v>
      </c>
      <c r="AW1544" s="13" t="s">
        <v>30</v>
      </c>
      <c r="AX1544" s="13" t="s">
        <v>84</v>
      </c>
      <c r="AY1544" s="167" t="s">
        <v>345</v>
      </c>
    </row>
    <row r="1545" spans="2:65" s="1" customFormat="1" ht="24.2" customHeight="1">
      <c r="B1545" s="32"/>
      <c r="C1545" s="145" t="s">
        <v>2087</v>
      </c>
      <c r="D1545" s="145" t="s">
        <v>347</v>
      </c>
      <c r="E1545" s="146" t="s">
        <v>2088</v>
      </c>
      <c r="F1545" s="147" t="s">
        <v>2089</v>
      </c>
      <c r="G1545" s="148" t="s">
        <v>350</v>
      </c>
      <c r="H1545" s="149">
        <v>12.688000000000001</v>
      </c>
      <c r="I1545" s="150"/>
      <c r="J1545" s="149">
        <f>ROUND(I1545*H1545,3)</f>
        <v>0</v>
      </c>
      <c r="K1545" s="151"/>
      <c r="L1545" s="32"/>
      <c r="M1545" s="152" t="s">
        <v>1</v>
      </c>
      <c r="N1545" s="153" t="s">
        <v>42</v>
      </c>
      <c r="P1545" s="154">
        <f>O1545*H1545</f>
        <v>0</v>
      </c>
      <c r="Q1545" s="154">
        <v>0</v>
      </c>
      <c r="R1545" s="154">
        <f>Q1545*H1545</f>
        <v>0</v>
      </c>
      <c r="S1545" s="154">
        <v>0.01</v>
      </c>
      <c r="T1545" s="155">
        <f>S1545*H1545</f>
        <v>0.12688000000000002</v>
      </c>
      <c r="AR1545" s="156" t="s">
        <v>453</v>
      </c>
      <c r="AT1545" s="156" t="s">
        <v>347</v>
      </c>
      <c r="AU1545" s="156" t="s">
        <v>98</v>
      </c>
      <c r="AY1545" s="17" t="s">
        <v>345</v>
      </c>
      <c r="BE1545" s="157">
        <f>IF(N1545="základná",J1545,0)</f>
        <v>0</v>
      </c>
      <c r="BF1545" s="157">
        <f>IF(N1545="znížená",J1545,0)</f>
        <v>0</v>
      </c>
      <c r="BG1545" s="157">
        <f>IF(N1545="zákl. prenesená",J1545,0)</f>
        <v>0</v>
      </c>
      <c r="BH1545" s="157">
        <f>IF(N1545="zníž. prenesená",J1545,0)</f>
        <v>0</v>
      </c>
      <c r="BI1545" s="157">
        <f>IF(N1545="nulová",J1545,0)</f>
        <v>0</v>
      </c>
      <c r="BJ1545" s="17" t="s">
        <v>98</v>
      </c>
      <c r="BK1545" s="158">
        <f>ROUND(I1545*H1545,3)</f>
        <v>0</v>
      </c>
      <c r="BL1545" s="17" t="s">
        <v>453</v>
      </c>
      <c r="BM1545" s="156" t="s">
        <v>2090</v>
      </c>
    </row>
    <row r="1546" spans="2:65" s="12" customFormat="1">
      <c r="B1546" s="159"/>
      <c r="D1546" s="160" t="s">
        <v>353</v>
      </c>
      <c r="E1546" s="161" t="s">
        <v>1</v>
      </c>
      <c r="F1546" s="162" t="s">
        <v>2091</v>
      </c>
      <c r="H1546" s="161" t="s">
        <v>1</v>
      </c>
      <c r="I1546" s="163"/>
      <c r="L1546" s="159"/>
      <c r="M1546" s="164"/>
      <c r="T1546" s="165"/>
      <c r="AT1546" s="161" t="s">
        <v>353</v>
      </c>
      <c r="AU1546" s="161" t="s">
        <v>98</v>
      </c>
      <c r="AV1546" s="12" t="s">
        <v>84</v>
      </c>
      <c r="AW1546" s="12" t="s">
        <v>30</v>
      </c>
      <c r="AX1546" s="12" t="s">
        <v>76</v>
      </c>
      <c r="AY1546" s="161" t="s">
        <v>345</v>
      </c>
    </row>
    <row r="1547" spans="2:65" s="13" customFormat="1">
      <c r="B1547" s="166"/>
      <c r="D1547" s="160" t="s">
        <v>353</v>
      </c>
      <c r="E1547" s="167" t="s">
        <v>1</v>
      </c>
      <c r="F1547" s="168" t="s">
        <v>2092</v>
      </c>
      <c r="H1547" s="169">
        <v>12.688000000000001</v>
      </c>
      <c r="I1547" s="170"/>
      <c r="L1547" s="166"/>
      <c r="M1547" s="171"/>
      <c r="T1547" s="172"/>
      <c r="AT1547" s="167" t="s">
        <v>353</v>
      </c>
      <c r="AU1547" s="167" t="s">
        <v>98</v>
      </c>
      <c r="AV1547" s="13" t="s">
        <v>98</v>
      </c>
      <c r="AW1547" s="13" t="s">
        <v>30</v>
      </c>
      <c r="AX1547" s="13" t="s">
        <v>76</v>
      </c>
      <c r="AY1547" s="167" t="s">
        <v>345</v>
      </c>
    </row>
    <row r="1548" spans="2:65" s="15" customFormat="1">
      <c r="B1548" s="180"/>
      <c r="D1548" s="160" t="s">
        <v>353</v>
      </c>
      <c r="E1548" s="181" t="s">
        <v>147</v>
      </c>
      <c r="F1548" s="182" t="s">
        <v>365</v>
      </c>
      <c r="H1548" s="183">
        <v>12.688000000000001</v>
      </c>
      <c r="I1548" s="184"/>
      <c r="L1548" s="180"/>
      <c r="M1548" s="185"/>
      <c r="T1548" s="186"/>
      <c r="AT1548" s="181" t="s">
        <v>353</v>
      </c>
      <c r="AU1548" s="181" t="s">
        <v>98</v>
      </c>
      <c r="AV1548" s="15" t="s">
        <v>351</v>
      </c>
      <c r="AW1548" s="15" t="s">
        <v>30</v>
      </c>
      <c r="AX1548" s="15" t="s">
        <v>84</v>
      </c>
      <c r="AY1548" s="181" t="s">
        <v>345</v>
      </c>
    </row>
    <row r="1549" spans="2:65" s="1" customFormat="1" ht="16.5" customHeight="1">
      <c r="B1549" s="32"/>
      <c r="C1549" s="145" t="s">
        <v>2093</v>
      </c>
      <c r="D1549" s="145" t="s">
        <v>347</v>
      </c>
      <c r="E1549" s="146" t="s">
        <v>2094</v>
      </c>
      <c r="F1549" s="147" t="s">
        <v>2095</v>
      </c>
      <c r="G1549" s="148" t="s">
        <v>350</v>
      </c>
      <c r="H1549" s="149">
        <v>254.08</v>
      </c>
      <c r="I1549" s="150"/>
      <c r="J1549" s="149">
        <f>ROUND(I1549*H1549,3)</f>
        <v>0</v>
      </c>
      <c r="K1549" s="151"/>
      <c r="L1549" s="32"/>
      <c r="M1549" s="152" t="s">
        <v>1</v>
      </c>
      <c r="N1549" s="153" t="s">
        <v>42</v>
      </c>
      <c r="P1549" s="154">
        <f>O1549*H1549</f>
        <v>0</v>
      </c>
      <c r="Q1549" s="154">
        <v>0</v>
      </c>
      <c r="R1549" s="154">
        <f>Q1549*H1549</f>
        <v>0</v>
      </c>
      <c r="S1549" s="154">
        <v>1E-3</v>
      </c>
      <c r="T1549" s="155">
        <f>S1549*H1549</f>
        <v>0.25408000000000003</v>
      </c>
      <c r="AR1549" s="156" t="s">
        <v>453</v>
      </c>
      <c r="AT1549" s="156" t="s">
        <v>347</v>
      </c>
      <c r="AU1549" s="156" t="s">
        <v>98</v>
      </c>
      <c r="AY1549" s="17" t="s">
        <v>345</v>
      </c>
      <c r="BE1549" s="157">
        <f>IF(N1549="základná",J1549,0)</f>
        <v>0</v>
      </c>
      <c r="BF1549" s="157">
        <f>IF(N1549="znížená",J1549,0)</f>
        <v>0</v>
      </c>
      <c r="BG1549" s="157">
        <f>IF(N1549="zákl. prenesená",J1549,0)</f>
        <v>0</v>
      </c>
      <c r="BH1549" s="157">
        <f>IF(N1549="zníž. prenesená",J1549,0)</f>
        <v>0</v>
      </c>
      <c r="BI1549" s="157">
        <f>IF(N1549="nulová",J1549,0)</f>
        <v>0</v>
      </c>
      <c r="BJ1549" s="17" t="s">
        <v>98</v>
      </c>
      <c r="BK1549" s="158">
        <f>ROUND(I1549*H1549,3)</f>
        <v>0</v>
      </c>
      <c r="BL1549" s="17" t="s">
        <v>453</v>
      </c>
      <c r="BM1549" s="156" t="s">
        <v>2096</v>
      </c>
    </row>
    <row r="1550" spans="2:65" s="13" customFormat="1">
      <c r="B1550" s="166"/>
      <c r="D1550" s="160" t="s">
        <v>353</v>
      </c>
      <c r="E1550" s="167" t="s">
        <v>1</v>
      </c>
      <c r="F1550" s="168" t="s">
        <v>2097</v>
      </c>
      <c r="H1550" s="169">
        <v>254.08</v>
      </c>
      <c r="I1550" s="170"/>
      <c r="L1550" s="166"/>
      <c r="M1550" s="171"/>
      <c r="T1550" s="172"/>
      <c r="AT1550" s="167" t="s">
        <v>353</v>
      </c>
      <c r="AU1550" s="167" t="s">
        <v>98</v>
      </c>
      <c r="AV1550" s="13" t="s">
        <v>98</v>
      </c>
      <c r="AW1550" s="13" t="s">
        <v>30</v>
      </c>
      <c r="AX1550" s="13" t="s">
        <v>84</v>
      </c>
      <c r="AY1550" s="167" t="s">
        <v>345</v>
      </c>
    </row>
    <row r="1551" spans="2:65" s="1" customFormat="1" ht="33" customHeight="1">
      <c r="B1551" s="32"/>
      <c r="C1551" s="145" t="s">
        <v>2098</v>
      </c>
      <c r="D1551" s="145" t="s">
        <v>347</v>
      </c>
      <c r="E1551" s="146" t="s">
        <v>2099</v>
      </c>
      <c r="F1551" s="147" t="s">
        <v>2100</v>
      </c>
      <c r="G1551" s="148" t="s">
        <v>623</v>
      </c>
      <c r="H1551" s="149">
        <v>2</v>
      </c>
      <c r="I1551" s="150"/>
      <c r="J1551" s="149">
        <f>ROUND(I1551*H1551,3)</f>
        <v>0</v>
      </c>
      <c r="K1551" s="151"/>
      <c r="L1551" s="32"/>
      <c r="M1551" s="152" t="s">
        <v>1</v>
      </c>
      <c r="N1551" s="153" t="s">
        <v>42</v>
      </c>
      <c r="P1551" s="154">
        <f>O1551*H1551</f>
        <v>0</v>
      </c>
      <c r="Q1551" s="154">
        <v>1.8799999999999999E-3</v>
      </c>
      <c r="R1551" s="154">
        <f>Q1551*H1551</f>
        <v>3.7599999999999999E-3</v>
      </c>
      <c r="S1551" s="154">
        <v>0</v>
      </c>
      <c r="T1551" s="155">
        <f>S1551*H1551</f>
        <v>0</v>
      </c>
      <c r="AR1551" s="156" t="s">
        <v>453</v>
      </c>
      <c r="AT1551" s="156" t="s">
        <v>347</v>
      </c>
      <c r="AU1551" s="156" t="s">
        <v>98</v>
      </c>
      <c r="AY1551" s="17" t="s">
        <v>345</v>
      </c>
      <c r="BE1551" s="157">
        <f>IF(N1551="základná",J1551,0)</f>
        <v>0</v>
      </c>
      <c r="BF1551" s="157">
        <f>IF(N1551="znížená",J1551,0)</f>
        <v>0</v>
      </c>
      <c r="BG1551" s="157">
        <f>IF(N1551="zákl. prenesená",J1551,0)</f>
        <v>0</v>
      </c>
      <c r="BH1551" s="157">
        <f>IF(N1551="zníž. prenesená",J1551,0)</f>
        <v>0</v>
      </c>
      <c r="BI1551" s="157">
        <f>IF(N1551="nulová",J1551,0)</f>
        <v>0</v>
      </c>
      <c r="BJ1551" s="17" t="s">
        <v>98</v>
      </c>
      <c r="BK1551" s="158">
        <f>ROUND(I1551*H1551,3)</f>
        <v>0</v>
      </c>
      <c r="BL1551" s="17" t="s">
        <v>453</v>
      </c>
      <c r="BM1551" s="156" t="s">
        <v>2101</v>
      </c>
    </row>
    <row r="1552" spans="2:65" s="13" customFormat="1">
      <c r="B1552" s="166"/>
      <c r="D1552" s="160" t="s">
        <v>353</v>
      </c>
      <c r="E1552" s="167" t="s">
        <v>1</v>
      </c>
      <c r="F1552" s="168" t="s">
        <v>2102</v>
      </c>
      <c r="H1552" s="169">
        <v>2</v>
      </c>
      <c r="I1552" s="170"/>
      <c r="L1552" s="166"/>
      <c r="M1552" s="171"/>
      <c r="T1552" s="172"/>
      <c r="AT1552" s="167" t="s">
        <v>353</v>
      </c>
      <c r="AU1552" s="167" t="s">
        <v>98</v>
      </c>
      <c r="AV1552" s="13" t="s">
        <v>98</v>
      </c>
      <c r="AW1552" s="13" t="s">
        <v>30</v>
      </c>
      <c r="AX1552" s="13" t="s">
        <v>84</v>
      </c>
      <c r="AY1552" s="167" t="s">
        <v>345</v>
      </c>
    </row>
    <row r="1553" spans="2:65" s="1" customFormat="1" ht="33" customHeight="1">
      <c r="B1553" s="32"/>
      <c r="C1553" s="145" t="s">
        <v>2103</v>
      </c>
      <c r="D1553" s="145" t="s">
        <v>347</v>
      </c>
      <c r="E1553" s="146" t="s">
        <v>2104</v>
      </c>
      <c r="F1553" s="147" t="s">
        <v>2105</v>
      </c>
      <c r="G1553" s="148" t="s">
        <v>623</v>
      </c>
      <c r="H1553" s="149">
        <v>2</v>
      </c>
      <c r="I1553" s="150"/>
      <c r="J1553" s="149">
        <f>ROUND(I1553*H1553,3)</f>
        <v>0</v>
      </c>
      <c r="K1553" s="151"/>
      <c r="L1553" s="32"/>
      <c r="M1553" s="152" t="s">
        <v>1</v>
      </c>
      <c r="N1553" s="153" t="s">
        <v>42</v>
      </c>
      <c r="P1553" s="154">
        <f>O1553*H1553</f>
        <v>0</v>
      </c>
      <c r="Q1553" s="154">
        <v>6.4000000000000005E-4</v>
      </c>
      <c r="R1553" s="154">
        <f>Q1553*H1553</f>
        <v>1.2800000000000001E-3</v>
      </c>
      <c r="S1553" s="154">
        <v>0</v>
      </c>
      <c r="T1553" s="155">
        <f>S1553*H1553</f>
        <v>0</v>
      </c>
      <c r="AR1553" s="156" t="s">
        <v>453</v>
      </c>
      <c r="AT1553" s="156" t="s">
        <v>347</v>
      </c>
      <c r="AU1553" s="156" t="s">
        <v>98</v>
      </c>
      <c r="AY1553" s="17" t="s">
        <v>345</v>
      </c>
      <c r="BE1553" s="157">
        <f>IF(N1553="základná",J1553,0)</f>
        <v>0</v>
      </c>
      <c r="BF1553" s="157">
        <f>IF(N1553="znížená",J1553,0)</f>
        <v>0</v>
      </c>
      <c r="BG1553" s="157">
        <f>IF(N1553="zákl. prenesená",J1553,0)</f>
        <v>0</v>
      </c>
      <c r="BH1553" s="157">
        <f>IF(N1553="zníž. prenesená",J1553,0)</f>
        <v>0</v>
      </c>
      <c r="BI1553" s="157">
        <f>IF(N1553="nulová",J1553,0)</f>
        <v>0</v>
      </c>
      <c r="BJ1553" s="17" t="s">
        <v>98</v>
      </c>
      <c r="BK1553" s="158">
        <f>ROUND(I1553*H1553,3)</f>
        <v>0</v>
      </c>
      <c r="BL1553" s="17" t="s">
        <v>453</v>
      </c>
      <c r="BM1553" s="156" t="s">
        <v>2106</v>
      </c>
    </row>
    <row r="1554" spans="2:65" s="13" customFormat="1">
      <c r="B1554" s="166"/>
      <c r="D1554" s="160" t="s">
        <v>353</v>
      </c>
      <c r="E1554" s="167" t="s">
        <v>1</v>
      </c>
      <c r="F1554" s="168" t="s">
        <v>2102</v>
      </c>
      <c r="H1554" s="169">
        <v>2</v>
      </c>
      <c r="I1554" s="170"/>
      <c r="L1554" s="166"/>
      <c r="M1554" s="171"/>
      <c r="T1554" s="172"/>
      <c r="AT1554" s="167" t="s">
        <v>353</v>
      </c>
      <c r="AU1554" s="167" t="s">
        <v>98</v>
      </c>
      <c r="AV1554" s="13" t="s">
        <v>98</v>
      </c>
      <c r="AW1554" s="13" t="s">
        <v>30</v>
      </c>
      <c r="AX1554" s="13" t="s">
        <v>84</v>
      </c>
      <c r="AY1554" s="167" t="s">
        <v>345</v>
      </c>
    </row>
    <row r="1555" spans="2:65" s="1" customFormat="1" ht="66.75" customHeight="1">
      <c r="B1555" s="32"/>
      <c r="C1555" s="145" t="s">
        <v>2107</v>
      </c>
      <c r="D1555" s="145" t="s">
        <v>347</v>
      </c>
      <c r="E1555" s="146" t="s">
        <v>2108</v>
      </c>
      <c r="F1555" s="147" t="s">
        <v>2109</v>
      </c>
      <c r="G1555" s="148" t="s">
        <v>350</v>
      </c>
      <c r="H1555" s="149">
        <v>7.298</v>
      </c>
      <c r="I1555" s="150"/>
      <c r="J1555" s="149">
        <f>ROUND(I1555*H1555,3)</f>
        <v>0</v>
      </c>
      <c r="K1555" s="151"/>
      <c r="L1555" s="32"/>
      <c r="M1555" s="152" t="s">
        <v>1</v>
      </c>
      <c r="N1555" s="153" t="s">
        <v>42</v>
      </c>
      <c r="P1555" s="154">
        <f>O1555*H1555</f>
        <v>0</v>
      </c>
      <c r="Q1555" s="154">
        <v>0</v>
      </c>
      <c r="R1555" s="154">
        <f>Q1555*H1555</f>
        <v>0</v>
      </c>
      <c r="S1555" s="154">
        <v>0</v>
      </c>
      <c r="T1555" s="155">
        <f>S1555*H1555</f>
        <v>0</v>
      </c>
      <c r="AR1555" s="156" t="s">
        <v>453</v>
      </c>
      <c r="AT1555" s="156" t="s">
        <v>347</v>
      </c>
      <c r="AU1555" s="156" t="s">
        <v>98</v>
      </c>
      <c r="AY1555" s="17" t="s">
        <v>345</v>
      </c>
      <c r="BE1555" s="157">
        <f>IF(N1555="základná",J1555,0)</f>
        <v>0</v>
      </c>
      <c r="BF1555" s="157">
        <f>IF(N1555="znížená",J1555,0)</f>
        <v>0</v>
      </c>
      <c r="BG1555" s="157">
        <f>IF(N1555="zákl. prenesená",J1555,0)</f>
        <v>0</v>
      </c>
      <c r="BH1555" s="157">
        <f>IF(N1555="zníž. prenesená",J1555,0)</f>
        <v>0</v>
      </c>
      <c r="BI1555" s="157">
        <f>IF(N1555="nulová",J1555,0)</f>
        <v>0</v>
      </c>
      <c r="BJ1555" s="17" t="s">
        <v>98</v>
      </c>
      <c r="BK1555" s="158">
        <f>ROUND(I1555*H1555,3)</f>
        <v>0</v>
      </c>
      <c r="BL1555" s="17" t="s">
        <v>453</v>
      </c>
      <c r="BM1555" s="156" t="s">
        <v>2110</v>
      </c>
    </row>
    <row r="1556" spans="2:65" s="13" customFormat="1">
      <c r="B1556" s="166"/>
      <c r="D1556" s="160" t="s">
        <v>353</v>
      </c>
      <c r="E1556" s="167" t="s">
        <v>1</v>
      </c>
      <c r="F1556" s="168" t="s">
        <v>2111</v>
      </c>
      <c r="H1556" s="169">
        <v>7.298</v>
      </c>
      <c r="I1556" s="170"/>
      <c r="L1556" s="166"/>
      <c r="M1556" s="171"/>
      <c r="T1556" s="172"/>
      <c r="AT1556" s="167" t="s">
        <v>353</v>
      </c>
      <c r="AU1556" s="167" t="s">
        <v>98</v>
      </c>
      <c r="AV1556" s="13" t="s">
        <v>98</v>
      </c>
      <c r="AW1556" s="13" t="s">
        <v>30</v>
      </c>
      <c r="AX1556" s="13" t="s">
        <v>84</v>
      </c>
      <c r="AY1556" s="167" t="s">
        <v>345</v>
      </c>
    </row>
    <row r="1557" spans="2:65" s="1" customFormat="1" ht="24.2" customHeight="1">
      <c r="B1557" s="32"/>
      <c r="C1557" s="145" t="s">
        <v>2112</v>
      </c>
      <c r="D1557" s="145" t="s">
        <v>347</v>
      </c>
      <c r="E1557" s="146" t="s">
        <v>2113</v>
      </c>
      <c r="F1557" s="147" t="s">
        <v>2114</v>
      </c>
      <c r="G1557" s="148" t="s">
        <v>350</v>
      </c>
      <c r="H1557" s="149">
        <v>10.83</v>
      </c>
      <c r="I1557" s="150"/>
      <c r="J1557" s="149">
        <f>ROUND(I1557*H1557,3)</f>
        <v>0</v>
      </c>
      <c r="K1557" s="151"/>
      <c r="L1557" s="32"/>
      <c r="M1557" s="152" t="s">
        <v>1</v>
      </c>
      <c r="N1557" s="153" t="s">
        <v>42</v>
      </c>
      <c r="P1557" s="154">
        <f>O1557*H1557</f>
        <v>0</v>
      </c>
      <c r="Q1557" s="154">
        <v>0</v>
      </c>
      <c r="R1557" s="154">
        <f>Q1557*H1557</f>
        <v>0</v>
      </c>
      <c r="S1557" s="154">
        <v>0</v>
      </c>
      <c r="T1557" s="155">
        <f>S1557*H1557</f>
        <v>0</v>
      </c>
      <c r="AR1557" s="156" t="s">
        <v>453</v>
      </c>
      <c r="AT1557" s="156" t="s">
        <v>347</v>
      </c>
      <c r="AU1557" s="156" t="s">
        <v>98</v>
      </c>
      <c r="AY1557" s="17" t="s">
        <v>345</v>
      </c>
      <c r="BE1557" s="157">
        <f>IF(N1557="základná",J1557,0)</f>
        <v>0</v>
      </c>
      <c r="BF1557" s="157">
        <f>IF(N1557="znížená",J1557,0)</f>
        <v>0</v>
      </c>
      <c r="BG1557" s="157">
        <f>IF(N1557="zákl. prenesená",J1557,0)</f>
        <v>0</v>
      </c>
      <c r="BH1557" s="157">
        <f>IF(N1557="zníž. prenesená",J1557,0)</f>
        <v>0</v>
      </c>
      <c r="BI1557" s="157">
        <f>IF(N1557="nulová",J1557,0)</f>
        <v>0</v>
      </c>
      <c r="BJ1557" s="17" t="s">
        <v>98</v>
      </c>
      <c r="BK1557" s="158">
        <f>ROUND(I1557*H1557,3)</f>
        <v>0</v>
      </c>
      <c r="BL1557" s="17" t="s">
        <v>453</v>
      </c>
      <c r="BM1557" s="156" t="s">
        <v>2115</v>
      </c>
    </row>
    <row r="1558" spans="2:65" s="13" customFormat="1">
      <c r="B1558" s="166"/>
      <c r="D1558" s="160" t="s">
        <v>353</v>
      </c>
      <c r="E1558" s="167" t="s">
        <v>1</v>
      </c>
      <c r="F1558" s="168" t="s">
        <v>278</v>
      </c>
      <c r="H1558" s="169">
        <v>10.83</v>
      </c>
      <c r="I1558" s="170"/>
      <c r="L1558" s="166"/>
      <c r="M1558" s="171"/>
      <c r="T1558" s="172"/>
      <c r="AT1558" s="167" t="s">
        <v>353</v>
      </c>
      <c r="AU1558" s="167" t="s">
        <v>98</v>
      </c>
      <c r="AV1558" s="13" t="s">
        <v>98</v>
      </c>
      <c r="AW1558" s="13" t="s">
        <v>30</v>
      </c>
      <c r="AX1558" s="13" t="s">
        <v>84</v>
      </c>
      <c r="AY1558" s="167" t="s">
        <v>345</v>
      </c>
    </row>
    <row r="1559" spans="2:65" s="1" customFormat="1" ht="24.2" customHeight="1">
      <c r="B1559" s="32"/>
      <c r="C1559" s="187" t="s">
        <v>2116</v>
      </c>
      <c r="D1559" s="187" t="s">
        <v>641</v>
      </c>
      <c r="E1559" s="188" t="s">
        <v>2117</v>
      </c>
      <c r="F1559" s="189" t="s">
        <v>2118</v>
      </c>
      <c r="G1559" s="190" t="s">
        <v>1053</v>
      </c>
      <c r="H1559" s="191">
        <v>2.7080000000000002</v>
      </c>
      <c r="I1559" s="192"/>
      <c r="J1559" s="191">
        <f>ROUND(I1559*H1559,3)</f>
        <v>0</v>
      </c>
      <c r="K1559" s="193"/>
      <c r="L1559" s="194"/>
      <c r="M1559" s="195" t="s">
        <v>1</v>
      </c>
      <c r="N1559" s="196" t="s">
        <v>42</v>
      </c>
      <c r="P1559" s="154">
        <f>O1559*H1559</f>
        <v>0</v>
      </c>
      <c r="Q1559" s="154">
        <v>1E-3</v>
      </c>
      <c r="R1559" s="154">
        <f>Q1559*H1559</f>
        <v>2.7080000000000003E-3</v>
      </c>
      <c r="S1559" s="154">
        <v>0</v>
      </c>
      <c r="T1559" s="155">
        <f>S1559*H1559</f>
        <v>0</v>
      </c>
      <c r="AR1559" s="156" t="s">
        <v>544</v>
      </c>
      <c r="AT1559" s="156" t="s">
        <v>641</v>
      </c>
      <c r="AU1559" s="156" t="s">
        <v>98</v>
      </c>
      <c r="AY1559" s="17" t="s">
        <v>345</v>
      </c>
      <c r="BE1559" s="157">
        <f>IF(N1559="základná",J1559,0)</f>
        <v>0</v>
      </c>
      <c r="BF1559" s="157">
        <f>IF(N1559="znížená",J1559,0)</f>
        <v>0</v>
      </c>
      <c r="BG1559" s="157">
        <f>IF(N1559="zákl. prenesená",J1559,0)</f>
        <v>0</v>
      </c>
      <c r="BH1559" s="157">
        <f>IF(N1559="zníž. prenesená",J1559,0)</f>
        <v>0</v>
      </c>
      <c r="BI1559" s="157">
        <f>IF(N1559="nulová",J1559,0)</f>
        <v>0</v>
      </c>
      <c r="BJ1559" s="17" t="s">
        <v>98</v>
      </c>
      <c r="BK1559" s="158">
        <f>ROUND(I1559*H1559,3)</f>
        <v>0</v>
      </c>
      <c r="BL1559" s="17" t="s">
        <v>453</v>
      </c>
      <c r="BM1559" s="156" t="s">
        <v>2119</v>
      </c>
    </row>
    <row r="1560" spans="2:65" s="13" customFormat="1">
      <c r="B1560" s="166"/>
      <c r="D1560" s="160" t="s">
        <v>353</v>
      </c>
      <c r="F1560" s="168" t="s">
        <v>2120</v>
      </c>
      <c r="H1560" s="169">
        <v>2.7080000000000002</v>
      </c>
      <c r="I1560" s="170"/>
      <c r="L1560" s="166"/>
      <c r="M1560" s="171"/>
      <c r="T1560" s="172"/>
      <c r="AT1560" s="167" t="s">
        <v>353</v>
      </c>
      <c r="AU1560" s="167" t="s">
        <v>98</v>
      </c>
      <c r="AV1560" s="13" t="s">
        <v>98</v>
      </c>
      <c r="AW1560" s="13" t="s">
        <v>4</v>
      </c>
      <c r="AX1560" s="13" t="s">
        <v>84</v>
      </c>
      <c r="AY1560" s="167" t="s">
        <v>345</v>
      </c>
    </row>
    <row r="1561" spans="2:65" s="1" customFormat="1" ht="33" customHeight="1">
      <c r="B1561" s="32"/>
      <c r="C1561" s="145" t="s">
        <v>2121</v>
      </c>
      <c r="D1561" s="145" t="s">
        <v>347</v>
      </c>
      <c r="E1561" s="146" t="s">
        <v>2122</v>
      </c>
      <c r="F1561" s="147" t="s">
        <v>2123</v>
      </c>
      <c r="G1561" s="148" t="s">
        <v>350</v>
      </c>
      <c r="H1561" s="149">
        <v>10.83</v>
      </c>
      <c r="I1561" s="150"/>
      <c r="J1561" s="149">
        <f>ROUND(I1561*H1561,3)</f>
        <v>0</v>
      </c>
      <c r="K1561" s="151"/>
      <c r="L1561" s="32"/>
      <c r="M1561" s="152" t="s">
        <v>1</v>
      </c>
      <c r="N1561" s="153" t="s">
        <v>42</v>
      </c>
      <c r="P1561" s="154">
        <f>O1561*H1561</f>
        <v>0</v>
      </c>
      <c r="Q1561" s="154">
        <v>5.4000000000000001E-4</v>
      </c>
      <c r="R1561" s="154">
        <f>Q1561*H1561</f>
        <v>5.8482000000000004E-3</v>
      </c>
      <c r="S1561" s="154">
        <v>0</v>
      </c>
      <c r="T1561" s="155">
        <f>S1561*H1561</f>
        <v>0</v>
      </c>
      <c r="AR1561" s="156" t="s">
        <v>453</v>
      </c>
      <c r="AT1561" s="156" t="s">
        <v>347</v>
      </c>
      <c r="AU1561" s="156" t="s">
        <v>98</v>
      </c>
      <c r="AY1561" s="17" t="s">
        <v>345</v>
      </c>
      <c r="BE1561" s="157">
        <f>IF(N1561="základná",J1561,0)</f>
        <v>0</v>
      </c>
      <c r="BF1561" s="157">
        <f>IF(N1561="znížená",J1561,0)</f>
        <v>0</v>
      </c>
      <c r="BG1561" s="157">
        <f>IF(N1561="zákl. prenesená",J1561,0)</f>
        <v>0</v>
      </c>
      <c r="BH1561" s="157">
        <f>IF(N1561="zníž. prenesená",J1561,0)</f>
        <v>0</v>
      </c>
      <c r="BI1561" s="157">
        <f>IF(N1561="nulová",J1561,0)</f>
        <v>0</v>
      </c>
      <c r="BJ1561" s="17" t="s">
        <v>98</v>
      </c>
      <c r="BK1561" s="158">
        <f>ROUND(I1561*H1561,3)</f>
        <v>0</v>
      </c>
      <c r="BL1561" s="17" t="s">
        <v>453</v>
      </c>
      <c r="BM1561" s="156" t="s">
        <v>2124</v>
      </c>
    </row>
    <row r="1562" spans="2:65" s="13" customFormat="1">
      <c r="B1562" s="166"/>
      <c r="D1562" s="160" t="s">
        <v>353</v>
      </c>
      <c r="E1562" s="167" t="s">
        <v>1</v>
      </c>
      <c r="F1562" s="168" t="s">
        <v>278</v>
      </c>
      <c r="H1562" s="169">
        <v>10.83</v>
      </c>
      <c r="I1562" s="170"/>
      <c r="L1562" s="166"/>
      <c r="M1562" s="171"/>
      <c r="T1562" s="172"/>
      <c r="AT1562" s="167" t="s">
        <v>353</v>
      </c>
      <c r="AU1562" s="167" t="s">
        <v>98</v>
      </c>
      <c r="AV1562" s="13" t="s">
        <v>98</v>
      </c>
      <c r="AW1562" s="13" t="s">
        <v>30</v>
      </c>
      <c r="AX1562" s="13" t="s">
        <v>84</v>
      </c>
      <c r="AY1562" s="167" t="s">
        <v>345</v>
      </c>
    </row>
    <row r="1563" spans="2:65" s="1" customFormat="1" ht="24.2" customHeight="1">
      <c r="B1563" s="32"/>
      <c r="C1563" s="187" t="s">
        <v>2125</v>
      </c>
      <c r="D1563" s="187" t="s">
        <v>641</v>
      </c>
      <c r="E1563" s="188" t="s">
        <v>2126</v>
      </c>
      <c r="F1563" s="189" t="s">
        <v>2127</v>
      </c>
      <c r="G1563" s="190" t="s">
        <v>350</v>
      </c>
      <c r="H1563" s="191">
        <v>12.455</v>
      </c>
      <c r="I1563" s="192"/>
      <c r="J1563" s="191">
        <f>ROUND(I1563*H1563,3)</f>
        <v>0</v>
      </c>
      <c r="K1563" s="193"/>
      <c r="L1563" s="194"/>
      <c r="M1563" s="195" t="s">
        <v>1</v>
      </c>
      <c r="N1563" s="196" t="s">
        <v>42</v>
      </c>
      <c r="P1563" s="154">
        <f>O1563*H1563</f>
        <v>0</v>
      </c>
      <c r="Q1563" s="154">
        <v>5.13E-3</v>
      </c>
      <c r="R1563" s="154">
        <f>Q1563*H1563</f>
        <v>6.3894149999999997E-2</v>
      </c>
      <c r="S1563" s="154">
        <v>0</v>
      </c>
      <c r="T1563" s="155">
        <f>S1563*H1563</f>
        <v>0</v>
      </c>
      <c r="AR1563" s="156" t="s">
        <v>544</v>
      </c>
      <c r="AT1563" s="156" t="s">
        <v>641</v>
      </c>
      <c r="AU1563" s="156" t="s">
        <v>98</v>
      </c>
      <c r="AY1563" s="17" t="s">
        <v>345</v>
      </c>
      <c r="BE1563" s="157">
        <f>IF(N1563="základná",J1563,0)</f>
        <v>0</v>
      </c>
      <c r="BF1563" s="157">
        <f>IF(N1563="znížená",J1563,0)</f>
        <v>0</v>
      </c>
      <c r="BG1563" s="157">
        <f>IF(N1563="zákl. prenesená",J1563,0)</f>
        <v>0</v>
      </c>
      <c r="BH1563" s="157">
        <f>IF(N1563="zníž. prenesená",J1563,0)</f>
        <v>0</v>
      </c>
      <c r="BI1563" s="157">
        <f>IF(N1563="nulová",J1563,0)</f>
        <v>0</v>
      </c>
      <c r="BJ1563" s="17" t="s">
        <v>98</v>
      </c>
      <c r="BK1563" s="158">
        <f>ROUND(I1563*H1563,3)</f>
        <v>0</v>
      </c>
      <c r="BL1563" s="17" t="s">
        <v>453</v>
      </c>
      <c r="BM1563" s="156" t="s">
        <v>2128</v>
      </c>
    </row>
    <row r="1564" spans="2:65" s="13" customFormat="1">
      <c r="B1564" s="166"/>
      <c r="D1564" s="160" t="s">
        <v>353</v>
      </c>
      <c r="E1564" s="167" t="s">
        <v>1</v>
      </c>
      <c r="F1564" s="168" t="s">
        <v>278</v>
      </c>
      <c r="H1564" s="169">
        <v>10.83</v>
      </c>
      <c r="I1564" s="170"/>
      <c r="L1564" s="166"/>
      <c r="M1564" s="171"/>
      <c r="T1564" s="172"/>
      <c r="AT1564" s="167" t="s">
        <v>353</v>
      </c>
      <c r="AU1564" s="167" t="s">
        <v>98</v>
      </c>
      <c r="AV1564" s="13" t="s">
        <v>98</v>
      </c>
      <c r="AW1564" s="13" t="s">
        <v>30</v>
      </c>
      <c r="AX1564" s="13" t="s">
        <v>84</v>
      </c>
      <c r="AY1564" s="167" t="s">
        <v>345</v>
      </c>
    </row>
    <row r="1565" spans="2:65" s="13" customFormat="1">
      <c r="B1565" s="166"/>
      <c r="D1565" s="160" t="s">
        <v>353</v>
      </c>
      <c r="F1565" s="168" t="s">
        <v>2129</v>
      </c>
      <c r="H1565" s="169">
        <v>12.455</v>
      </c>
      <c r="I1565" s="170"/>
      <c r="L1565" s="166"/>
      <c r="M1565" s="171"/>
      <c r="T1565" s="172"/>
      <c r="AT1565" s="167" t="s">
        <v>353</v>
      </c>
      <c r="AU1565" s="167" t="s">
        <v>98</v>
      </c>
      <c r="AV1565" s="13" t="s">
        <v>98</v>
      </c>
      <c r="AW1565" s="13" t="s">
        <v>4</v>
      </c>
      <c r="AX1565" s="13" t="s">
        <v>84</v>
      </c>
      <c r="AY1565" s="167" t="s">
        <v>345</v>
      </c>
    </row>
    <row r="1566" spans="2:65" s="1" customFormat="1" ht="37.9" customHeight="1">
      <c r="B1566" s="32"/>
      <c r="C1566" s="145" t="s">
        <v>2130</v>
      </c>
      <c r="D1566" s="145" t="s">
        <v>347</v>
      </c>
      <c r="E1566" s="146" t="s">
        <v>2131</v>
      </c>
      <c r="F1566" s="147" t="s">
        <v>2132</v>
      </c>
      <c r="G1566" s="148" t="s">
        <v>350</v>
      </c>
      <c r="H1566" s="149">
        <v>254.08</v>
      </c>
      <c r="I1566" s="150"/>
      <c r="J1566" s="149">
        <f>ROUND(I1566*H1566,3)</f>
        <v>0</v>
      </c>
      <c r="K1566" s="151"/>
      <c r="L1566" s="32"/>
      <c r="M1566" s="152" t="s">
        <v>1</v>
      </c>
      <c r="N1566" s="153" t="s">
        <v>42</v>
      </c>
      <c r="P1566" s="154">
        <f>O1566*H1566</f>
        <v>0</v>
      </c>
      <c r="Q1566" s="154">
        <v>0</v>
      </c>
      <c r="R1566" s="154">
        <f>Q1566*H1566</f>
        <v>0</v>
      </c>
      <c r="S1566" s="154">
        <v>0</v>
      </c>
      <c r="T1566" s="155">
        <f>S1566*H1566</f>
        <v>0</v>
      </c>
      <c r="AR1566" s="156" t="s">
        <v>453</v>
      </c>
      <c r="AT1566" s="156" t="s">
        <v>347</v>
      </c>
      <c r="AU1566" s="156" t="s">
        <v>98</v>
      </c>
      <c r="AY1566" s="17" t="s">
        <v>345</v>
      </c>
      <c r="BE1566" s="157">
        <f>IF(N1566="základná",J1566,0)</f>
        <v>0</v>
      </c>
      <c r="BF1566" s="157">
        <f>IF(N1566="znížená",J1566,0)</f>
        <v>0</v>
      </c>
      <c r="BG1566" s="157">
        <f>IF(N1566="zákl. prenesená",J1566,0)</f>
        <v>0</v>
      </c>
      <c r="BH1566" s="157">
        <f>IF(N1566="zníž. prenesená",J1566,0)</f>
        <v>0</v>
      </c>
      <c r="BI1566" s="157">
        <f>IF(N1566="nulová",J1566,0)</f>
        <v>0</v>
      </c>
      <c r="BJ1566" s="17" t="s">
        <v>98</v>
      </c>
      <c r="BK1566" s="158">
        <f>ROUND(I1566*H1566,3)</f>
        <v>0</v>
      </c>
      <c r="BL1566" s="17" t="s">
        <v>453</v>
      </c>
      <c r="BM1566" s="156" t="s">
        <v>2133</v>
      </c>
    </row>
    <row r="1567" spans="2:65" s="13" customFormat="1">
      <c r="B1567" s="166"/>
      <c r="D1567" s="160" t="s">
        <v>353</v>
      </c>
      <c r="E1567" s="167" t="s">
        <v>1</v>
      </c>
      <c r="F1567" s="168" t="s">
        <v>2134</v>
      </c>
      <c r="H1567" s="169">
        <v>238.75</v>
      </c>
      <c r="I1567" s="170"/>
      <c r="L1567" s="166"/>
      <c r="M1567" s="171"/>
      <c r="T1567" s="172"/>
      <c r="AT1567" s="167" t="s">
        <v>353</v>
      </c>
      <c r="AU1567" s="167" t="s">
        <v>98</v>
      </c>
      <c r="AV1567" s="13" t="s">
        <v>98</v>
      </c>
      <c r="AW1567" s="13" t="s">
        <v>30</v>
      </c>
      <c r="AX1567" s="13" t="s">
        <v>76</v>
      </c>
      <c r="AY1567" s="167" t="s">
        <v>345</v>
      </c>
    </row>
    <row r="1568" spans="2:65" s="14" customFormat="1">
      <c r="B1568" s="173"/>
      <c r="D1568" s="160" t="s">
        <v>353</v>
      </c>
      <c r="E1568" s="174" t="s">
        <v>276</v>
      </c>
      <c r="F1568" s="175" t="s">
        <v>358</v>
      </c>
      <c r="H1568" s="176">
        <v>238.75</v>
      </c>
      <c r="I1568" s="177"/>
      <c r="L1568" s="173"/>
      <c r="M1568" s="178"/>
      <c r="T1568" s="179"/>
      <c r="AT1568" s="174" t="s">
        <v>353</v>
      </c>
      <c r="AU1568" s="174" t="s">
        <v>98</v>
      </c>
      <c r="AV1568" s="14" t="s">
        <v>359</v>
      </c>
      <c r="AW1568" s="14" t="s">
        <v>30</v>
      </c>
      <c r="AX1568" s="14" t="s">
        <v>76</v>
      </c>
      <c r="AY1568" s="174" t="s">
        <v>345</v>
      </c>
    </row>
    <row r="1569" spans="2:65" s="13" customFormat="1">
      <c r="B1569" s="166"/>
      <c r="D1569" s="160" t="s">
        <v>353</v>
      </c>
      <c r="E1569" s="167" t="s">
        <v>1</v>
      </c>
      <c r="F1569" s="168" t="s">
        <v>2135</v>
      </c>
      <c r="H1569" s="169">
        <v>10.83</v>
      </c>
      <c r="I1569" s="170"/>
      <c r="L1569" s="166"/>
      <c r="M1569" s="171"/>
      <c r="T1569" s="172"/>
      <c r="AT1569" s="167" t="s">
        <v>353</v>
      </c>
      <c r="AU1569" s="167" t="s">
        <v>98</v>
      </c>
      <c r="AV1569" s="13" t="s">
        <v>98</v>
      </c>
      <c r="AW1569" s="13" t="s">
        <v>30</v>
      </c>
      <c r="AX1569" s="13" t="s">
        <v>76</v>
      </c>
      <c r="AY1569" s="167" t="s">
        <v>345</v>
      </c>
    </row>
    <row r="1570" spans="2:65" s="14" customFormat="1">
      <c r="B1570" s="173"/>
      <c r="D1570" s="160" t="s">
        <v>353</v>
      </c>
      <c r="E1570" s="174" t="s">
        <v>278</v>
      </c>
      <c r="F1570" s="175" t="s">
        <v>358</v>
      </c>
      <c r="H1570" s="176">
        <v>10.83</v>
      </c>
      <c r="I1570" s="177"/>
      <c r="L1570" s="173"/>
      <c r="M1570" s="178"/>
      <c r="T1570" s="179"/>
      <c r="AT1570" s="174" t="s">
        <v>353</v>
      </c>
      <c r="AU1570" s="174" t="s">
        <v>98</v>
      </c>
      <c r="AV1570" s="14" t="s">
        <v>359</v>
      </c>
      <c r="AW1570" s="14" t="s">
        <v>30</v>
      </c>
      <c r="AX1570" s="14" t="s">
        <v>76</v>
      </c>
      <c r="AY1570" s="174" t="s">
        <v>345</v>
      </c>
    </row>
    <row r="1571" spans="2:65" s="13" customFormat="1">
      <c r="B1571" s="166"/>
      <c r="D1571" s="160" t="s">
        <v>353</v>
      </c>
      <c r="E1571" s="167" t="s">
        <v>1</v>
      </c>
      <c r="F1571" s="168" t="s">
        <v>2136</v>
      </c>
      <c r="H1571" s="169">
        <v>4.5</v>
      </c>
      <c r="I1571" s="170"/>
      <c r="L1571" s="166"/>
      <c r="M1571" s="171"/>
      <c r="T1571" s="172"/>
      <c r="AT1571" s="167" t="s">
        <v>353</v>
      </c>
      <c r="AU1571" s="167" t="s">
        <v>98</v>
      </c>
      <c r="AV1571" s="13" t="s">
        <v>98</v>
      </c>
      <c r="AW1571" s="13" t="s">
        <v>30</v>
      </c>
      <c r="AX1571" s="13" t="s">
        <v>76</v>
      </c>
      <c r="AY1571" s="167" t="s">
        <v>345</v>
      </c>
    </row>
    <row r="1572" spans="2:65" s="14" customFormat="1">
      <c r="B1572" s="173"/>
      <c r="D1572" s="160" t="s">
        <v>353</v>
      </c>
      <c r="E1572" s="174" t="s">
        <v>284</v>
      </c>
      <c r="F1572" s="175" t="s">
        <v>358</v>
      </c>
      <c r="H1572" s="176">
        <v>4.5</v>
      </c>
      <c r="I1572" s="177"/>
      <c r="L1572" s="173"/>
      <c r="M1572" s="178"/>
      <c r="T1572" s="179"/>
      <c r="AT1572" s="174" t="s">
        <v>353</v>
      </c>
      <c r="AU1572" s="174" t="s">
        <v>98</v>
      </c>
      <c r="AV1572" s="14" t="s">
        <v>359</v>
      </c>
      <c r="AW1572" s="14" t="s">
        <v>30</v>
      </c>
      <c r="AX1572" s="14" t="s">
        <v>76</v>
      </c>
      <c r="AY1572" s="174" t="s">
        <v>345</v>
      </c>
    </row>
    <row r="1573" spans="2:65" s="15" customFormat="1">
      <c r="B1573" s="180"/>
      <c r="D1573" s="160" t="s">
        <v>353</v>
      </c>
      <c r="E1573" s="181" t="s">
        <v>1</v>
      </c>
      <c r="F1573" s="182" t="s">
        <v>365</v>
      </c>
      <c r="H1573" s="183">
        <v>254.08</v>
      </c>
      <c r="I1573" s="184"/>
      <c r="L1573" s="180"/>
      <c r="M1573" s="185"/>
      <c r="T1573" s="186"/>
      <c r="AT1573" s="181" t="s">
        <v>353</v>
      </c>
      <c r="AU1573" s="181" t="s">
        <v>98</v>
      </c>
      <c r="AV1573" s="15" t="s">
        <v>351</v>
      </c>
      <c r="AW1573" s="15" t="s">
        <v>30</v>
      </c>
      <c r="AX1573" s="15" t="s">
        <v>84</v>
      </c>
      <c r="AY1573" s="181" t="s">
        <v>345</v>
      </c>
    </row>
    <row r="1574" spans="2:65" s="1" customFormat="1" ht="24.2" customHeight="1">
      <c r="B1574" s="32"/>
      <c r="C1574" s="187" t="s">
        <v>2137</v>
      </c>
      <c r="D1574" s="187" t="s">
        <v>641</v>
      </c>
      <c r="E1574" s="188" t="s">
        <v>2138</v>
      </c>
      <c r="F1574" s="189" t="s">
        <v>2139</v>
      </c>
      <c r="G1574" s="190" t="s">
        <v>350</v>
      </c>
      <c r="H1574" s="191">
        <v>292.19299999999998</v>
      </c>
      <c r="I1574" s="192"/>
      <c r="J1574" s="191">
        <f>ROUND(I1574*H1574,3)</f>
        <v>0</v>
      </c>
      <c r="K1574" s="193"/>
      <c r="L1574" s="194"/>
      <c r="M1574" s="195" t="s">
        <v>1</v>
      </c>
      <c r="N1574" s="196" t="s">
        <v>42</v>
      </c>
      <c r="P1574" s="154">
        <f>O1574*H1574</f>
        <v>0</v>
      </c>
      <c r="Q1574" s="154">
        <v>1.9E-3</v>
      </c>
      <c r="R1574" s="154">
        <f>Q1574*H1574</f>
        <v>0.55516670000000001</v>
      </c>
      <c r="S1574" s="154">
        <v>0</v>
      </c>
      <c r="T1574" s="155">
        <f>S1574*H1574</f>
        <v>0</v>
      </c>
      <c r="AR1574" s="156" t="s">
        <v>544</v>
      </c>
      <c r="AT1574" s="156" t="s">
        <v>641</v>
      </c>
      <c r="AU1574" s="156" t="s">
        <v>98</v>
      </c>
      <c r="AY1574" s="17" t="s">
        <v>345</v>
      </c>
      <c r="BE1574" s="157">
        <f>IF(N1574="základná",J1574,0)</f>
        <v>0</v>
      </c>
      <c r="BF1574" s="157">
        <f>IF(N1574="znížená",J1574,0)</f>
        <v>0</v>
      </c>
      <c r="BG1574" s="157">
        <f>IF(N1574="zákl. prenesená",J1574,0)</f>
        <v>0</v>
      </c>
      <c r="BH1574" s="157">
        <f>IF(N1574="zníž. prenesená",J1574,0)</f>
        <v>0</v>
      </c>
      <c r="BI1574" s="157">
        <f>IF(N1574="nulová",J1574,0)</f>
        <v>0</v>
      </c>
      <c r="BJ1574" s="17" t="s">
        <v>98</v>
      </c>
      <c r="BK1574" s="158">
        <f>ROUND(I1574*H1574,3)</f>
        <v>0</v>
      </c>
      <c r="BL1574" s="17" t="s">
        <v>453</v>
      </c>
      <c r="BM1574" s="156" t="s">
        <v>2140</v>
      </c>
    </row>
    <row r="1575" spans="2:65" s="13" customFormat="1">
      <c r="B1575" s="166"/>
      <c r="D1575" s="160" t="s">
        <v>353</v>
      </c>
      <c r="E1575" s="167" t="s">
        <v>1</v>
      </c>
      <c r="F1575" s="168" t="s">
        <v>2141</v>
      </c>
      <c r="H1575" s="169">
        <v>274.56299999999999</v>
      </c>
      <c r="I1575" s="170"/>
      <c r="L1575" s="166"/>
      <c r="M1575" s="171"/>
      <c r="T1575" s="172"/>
      <c r="AT1575" s="167" t="s">
        <v>353</v>
      </c>
      <c r="AU1575" s="167" t="s">
        <v>98</v>
      </c>
      <c r="AV1575" s="13" t="s">
        <v>98</v>
      </c>
      <c r="AW1575" s="13" t="s">
        <v>30</v>
      </c>
      <c r="AX1575" s="13" t="s">
        <v>76</v>
      </c>
      <c r="AY1575" s="167" t="s">
        <v>345</v>
      </c>
    </row>
    <row r="1576" spans="2:65" s="13" customFormat="1">
      <c r="B1576" s="166"/>
      <c r="D1576" s="160" t="s">
        <v>353</v>
      </c>
      <c r="E1576" s="167" t="s">
        <v>1</v>
      </c>
      <c r="F1576" s="168" t="s">
        <v>2142</v>
      </c>
      <c r="H1576" s="169">
        <v>12.455</v>
      </c>
      <c r="I1576" s="170"/>
      <c r="L1576" s="166"/>
      <c r="M1576" s="171"/>
      <c r="T1576" s="172"/>
      <c r="AT1576" s="167" t="s">
        <v>353</v>
      </c>
      <c r="AU1576" s="167" t="s">
        <v>98</v>
      </c>
      <c r="AV1576" s="13" t="s">
        <v>98</v>
      </c>
      <c r="AW1576" s="13" t="s">
        <v>30</v>
      </c>
      <c r="AX1576" s="13" t="s">
        <v>76</v>
      </c>
      <c r="AY1576" s="167" t="s">
        <v>345</v>
      </c>
    </row>
    <row r="1577" spans="2:65" s="13" customFormat="1">
      <c r="B1577" s="166"/>
      <c r="D1577" s="160" t="s">
        <v>353</v>
      </c>
      <c r="E1577" s="167" t="s">
        <v>1</v>
      </c>
      <c r="F1577" s="168" t="s">
        <v>2143</v>
      </c>
      <c r="H1577" s="169">
        <v>5.1749999999999998</v>
      </c>
      <c r="I1577" s="170"/>
      <c r="L1577" s="166"/>
      <c r="M1577" s="171"/>
      <c r="T1577" s="172"/>
      <c r="AT1577" s="167" t="s">
        <v>353</v>
      </c>
      <c r="AU1577" s="167" t="s">
        <v>98</v>
      </c>
      <c r="AV1577" s="13" t="s">
        <v>98</v>
      </c>
      <c r="AW1577" s="13" t="s">
        <v>30</v>
      </c>
      <c r="AX1577" s="13" t="s">
        <v>76</v>
      </c>
      <c r="AY1577" s="167" t="s">
        <v>345</v>
      </c>
    </row>
    <row r="1578" spans="2:65" s="15" customFormat="1">
      <c r="B1578" s="180"/>
      <c r="D1578" s="160" t="s">
        <v>353</v>
      </c>
      <c r="E1578" s="181" t="s">
        <v>1</v>
      </c>
      <c r="F1578" s="182" t="s">
        <v>365</v>
      </c>
      <c r="H1578" s="183">
        <v>292.19299999999998</v>
      </c>
      <c r="I1578" s="184"/>
      <c r="L1578" s="180"/>
      <c r="M1578" s="185"/>
      <c r="T1578" s="186"/>
      <c r="AT1578" s="181" t="s">
        <v>353</v>
      </c>
      <c r="AU1578" s="181" t="s">
        <v>98</v>
      </c>
      <c r="AV1578" s="15" t="s">
        <v>351</v>
      </c>
      <c r="AW1578" s="15" t="s">
        <v>30</v>
      </c>
      <c r="AX1578" s="15" t="s">
        <v>84</v>
      </c>
      <c r="AY1578" s="181" t="s">
        <v>345</v>
      </c>
    </row>
    <row r="1579" spans="2:65" s="1" customFormat="1" ht="24.2" customHeight="1">
      <c r="B1579" s="32"/>
      <c r="C1579" s="187" t="s">
        <v>2144</v>
      </c>
      <c r="D1579" s="187" t="s">
        <v>641</v>
      </c>
      <c r="E1579" s="188" t="s">
        <v>2145</v>
      </c>
      <c r="F1579" s="189" t="s">
        <v>2146</v>
      </c>
      <c r="G1579" s="190" t="s">
        <v>623</v>
      </c>
      <c r="H1579" s="191">
        <v>824</v>
      </c>
      <c r="I1579" s="192"/>
      <c r="J1579" s="191">
        <f>ROUND(I1579*H1579,3)</f>
        <v>0</v>
      </c>
      <c r="K1579" s="193"/>
      <c r="L1579" s="194"/>
      <c r="M1579" s="195" t="s">
        <v>1</v>
      </c>
      <c r="N1579" s="196" t="s">
        <v>42</v>
      </c>
      <c r="P1579" s="154">
        <f>O1579*H1579</f>
        <v>0</v>
      </c>
      <c r="Q1579" s="154">
        <v>1.4999999999999999E-4</v>
      </c>
      <c r="R1579" s="154">
        <f>Q1579*H1579</f>
        <v>0.12359999999999999</v>
      </c>
      <c r="S1579" s="154">
        <v>0</v>
      </c>
      <c r="T1579" s="155">
        <f>S1579*H1579</f>
        <v>0</v>
      </c>
      <c r="AR1579" s="156" t="s">
        <v>544</v>
      </c>
      <c r="AT1579" s="156" t="s">
        <v>641</v>
      </c>
      <c r="AU1579" s="156" t="s">
        <v>98</v>
      </c>
      <c r="AY1579" s="17" t="s">
        <v>345</v>
      </c>
      <c r="BE1579" s="157">
        <f>IF(N1579="základná",J1579,0)</f>
        <v>0</v>
      </c>
      <c r="BF1579" s="157">
        <f>IF(N1579="znížená",J1579,0)</f>
        <v>0</v>
      </c>
      <c r="BG1579" s="157">
        <f>IF(N1579="zákl. prenesená",J1579,0)</f>
        <v>0</v>
      </c>
      <c r="BH1579" s="157">
        <f>IF(N1579="zníž. prenesená",J1579,0)</f>
        <v>0</v>
      </c>
      <c r="BI1579" s="157">
        <f>IF(N1579="nulová",J1579,0)</f>
        <v>0</v>
      </c>
      <c r="BJ1579" s="17" t="s">
        <v>98</v>
      </c>
      <c r="BK1579" s="158">
        <f>ROUND(I1579*H1579,3)</f>
        <v>0</v>
      </c>
      <c r="BL1579" s="17" t="s">
        <v>453</v>
      </c>
      <c r="BM1579" s="156" t="s">
        <v>2147</v>
      </c>
    </row>
    <row r="1580" spans="2:65" s="13" customFormat="1">
      <c r="B1580" s="166"/>
      <c r="D1580" s="160" t="s">
        <v>353</v>
      </c>
      <c r="E1580" s="167" t="s">
        <v>1</v>
      </c>
      <c r="F1580" s="168" t="s">
        <v>2148</v>
      </c>
      <c r="H1580" s="169">
        <v>824</v>
      </c>
      <c r="I1580" s="170"/>
      <c r="L1580" s="166"/>
      <c r="M1580" s="171"/>
      <c r="T1580" s="172"/>
      <c r="AT1580" s="167" t="s">
        <v>353</v>
      </c>
      <c r="AU1580" s="167" t="s">
        <v>98</v>
      </c>
      <c r="AV1580" s="13" t="s">
        <v>98</v>
      </c>
      <c r="AW1580" s="13" t="s">
        <v>30</v>
      </c>
      <c r="AX1580" s="13" t="s">
        <v>84</v>
      </c>
      <c r="AY1580" s="167" t="s">
        <v>345</v>
      </c>
    </row>
    <row r="1581" spans="2:65" s="1" customFormat="1" ht="24.2" customHeight="1">
      <c r="B1581" s="32"/>
      <c r="C1581" s="187" t="s">
        <v>2149</v>
      </c>
      <c r="D1581" s="187" t="s">
        <v>641</v>
      </c>
      <c r="E1581" s="188" t="s">
        <v>2150</v>
      </c>
      <c r="F1581" s="189" t="s">
        <v>2151</v>
      </c>
      <c r="G1581" s="190" t="s">
        <v>623</v>
      </c>
      <c r="H1581" s="191">
        <v>31</v>
      </c>
      <c r="I1581" s="192"/>
      <c r="J1581" s="191">
        <f>ROUND(I1581*H1581,3)</f>
        <v>0</v>
      </c>
      <c r="K1581" s="193"/>
      <c r="L1581" s="194"/>
      <c r="M1581" s="195" t="s">
        <v>1</v>
      </c>
      <c r="N1581" s="196" t="s">
        <v>42</v>
      </c>
      <c r="P1581" s="154">
        <f>O1581*H1581</f>
        <v>0</v>
      </c>
      <c r="Q1581" s="154">
        <v>1.4999999999999999E-4</v>
      </c>
      <c r="R1581" s="154">
        <f>Q1581*H1581</f>
        <v>4.6499999999999996E-3</v>
      </c>
      <c r="S1581" s="154">
        <v>0</v>
      </c>
      <c r="T1581" s="155">
        <f>S1581*H1581</f>
        <v>0</v>
      </c>
      <c r="AR1581" s="156" t="s">
        <v>544</v>
      </c>
      <c r="AT1581" s="156" t="s">
        <v>641</v>
      </c>
      <c r="AU1581" s="156" t="s">
        <v>98</v>
      </c>
      <c r="AY1581" s="17" t="s">
        <v>345</v>
      </c>
      <c r="BE1581" s="157">
        <f>IF(N1581="základná",J1581,0)</f>
        <v>0</v>
      </c>
      <c r="BF1581" s="157">
        <f>IF(N1581="znížená",J1581,0)</f>
        <v>0</v>
      </c>
      <c r="BG1581" s="157">
        <f>IF(N1581="zákl. prenesená",J1581,0)</f>
        <v>0</v>
      </c>
      <c r="BH1581" s="157">
        <f>IF(N1581="zníž. prenesená",J1581,0)</f>
        <v>0</v>
      </c>
      <c r="BI1581" s="157">
        <f>IF(N1581="nulová",J1581,0)</f>
        <v>0</v>
      </c>
      <c r="BJ1581" s="17" t="s">
        <v>98</v>
      </c>
      <c r="BK1581" s="158">
        <f>ROUND(I1581*H1581,3)</f>
        <v>0</v>
      </c>
      <c r="BL1581" s="17" t="s">
        <v>453</v>
      </c>
      <c r="BM1581" s="156" t="s">
        <v>2152</v>
      </c>
    </row>
    <row r="1582" spans="2:65" s="13" customFormat="1">
      <c r="B1582" s="166"/>
      <c r="D1582" s="160" t="s">
        <v>353</v>
      </c>
      <c r="E1582" s="167" t="s">
        <v>1</v>
      </c>
      <c r="F1582" s="168" t="s">
        <v>2153</v>
      </c>
      <c r="H1582" s="169">
        <v>31</v>
      </c>
      <c r="I1582" s="170"/>
      <c r="L1582" s="166"/>
      <c r="M1582" s="171"/>
      <c r="T1582" s="172"/>
      <c r="AT1582" s="167" t="s">
        <v>353</v>
      </c>
      <c r="AU1582" s="167" t="s">
        <v>98</v>
      </c>
      <c r="AV1582" s="13" t="s">
        <v>98</v>
      </c>
      <c r="AW1582" s="13" t="s">
        <v>30</v>
      </c>
      <c r="AX1582" s="13" t="s">
        <v>84</v>
      </c>
      <c r="AY1582" s="167" t="s">
        <v>345</v>
      </c>
    </row>
    <row r="1583" spans="2:65" s="1" customFormat="1" ht="24.2" customHeight="1">
      <c r="B1583" s="32"/>
      <c r="C1583" s="187" t="s">
        <v>2154</v>
      </c>
      <c r="D1583" s="187" t="s">
        <v>641</v>
      </c>
      <c r="E1583" s="188" t="s">
        <v>2155</v>
      </c>
      <c r="F1583" s="189" t="s">
        <v>2156</v>
      </c>
      <c r="G1583" s="190" t="s">
        <v>623</v>
      </c>
      <c r="H1583" s="191">
        <v>20.25</v>
      </c>
      <c r="I1583" s="192"/>
      <c r="J1583" s="191">
        <f>ROUND(I1583*H1583,3)</f>
        <v>0</v>
      </c>
      <c r="K1583" s="193"/>
      <c r="L1583" s="194"/>
      <c r="M1583" s="195" t="s">
        <v>1</v>
      </c>
      <c r="N1583" s="196" t="s">
        <v>42</v>
      </c>
      <c r="P1583" s="154">
        <f>O1583*H1583</f>
        <v>0</v>
      </c>
      <c r="Q1583" s="154">
        <v>1.4999999999999999E-4</v>
      </c>
      <c r="R1583" s="154">
        <f>Q1583*H1583</f>
        <v>3.0374999999999998E-3</v>
      </c>
      <c r="S1583" s="154">
        <v>0</v>
      </c>
      <c r="T1583" s="155">
        <f>S1583*H1583</f>
        <v>0</v>
      </c>
      <c r="AR1583" s="156" t="s">
        <v>544</v>
      </c>
      <c r="AT1583" s="156" t="s">
        <v>641</v>
      </c>
      <c r="AU1583" s="156" t="s">
        <v>98</v>
      </c>
      <c r="AY1583" s="17" t="s">
        <v>345</v>
      </c>
      <c r="BE1583" s="157">
        <f>IF(N1583="základná",J1583,0)</f>
        <v>0</v>
      </c>
      <c r="BF1583" s="157">
        <f>IF(N1583="znížená",J1583,0)</f>
        <v>0</v>
      </c>
      <c r="BG1583" s="157">
        <f>IF(N1583="zákl. prenesená",J1583,0)</f>
        <v>0</v>
      </c>
      <c r="BH1583" s="157">
        <f>IF(N1583="zníž. prenesená",J1583,0)</f>
        <v>0</v>
      </c>
      <c r="BI1583" s="157">
        <f>IF(N1583="nulová",J1583,0)</f>
        <v>0</v>
      </c>
      <c r="BJ1583" s="17" t="s">
        <v>98</v>
      </c>
      <c r="BK1583" s="158">
        <f>ROUND(I1583*H1583,3)</f>
        <v>0</v>
      </c>
      <c r="BL1583" s="17" t="s">
        <v>453</v>
      </c>
      <c r="BM1583" s="156" t="s">
        <v>2157</v>
      </c>
    </row>
    <row r="1584" spans="2:65" s="13" customFormat="1">
      <c r="B1584" s="166"/>
      <c r="D1584" s="160" t="s">
        <v>353</v>
      </c>
      <c r="E1584" s="167" t="s">
        <v>1</v>
      </c>
      <c r="F1584" s="168" t="s">
        <v>2158</v>
      </c>
      <c r="H1584" s="169">
        <v>20.25</v>
      </c>
      <c r="I1584" s="170"/>
      <c r="L1584" s="166"/>
      <c r="M1584" s="171"/>
      <c r="T1584" s="172"/>
      <c r="AT1584" s="167" t="s">
        <v>353</v>
      </c>
      <c r="AU1584" s="167" t="s">
        <v>98</v>
      </c>
      <c r="AV1584" s="13" t="s">
        <v>98</v>
      </c>
      <c r="AW1584" s="13" t="s">
        <v>30</v>
      </c>
      <c r="AX1584" s="13" t="s">
        <v>84</v>
      </c>
      <c r="AY1584" s="167" t="s">
        <v>345</v>
      </c>
    </row>
    <row r="1585" spans="2:65" s="1" customFormat="1" ht="44.25" customHeight="1">
      <c r="B1585" s="32"/>
      <c r="C1585" s="145" t="s">
        <v>2159</v>
      </c>
      <c r="D1585" s="145" t="s">
        <v>347</v>
      </c>
      <c r="E1585" s="146" t="s">
        <v>2160</v>
      </c>
      <c r="F1585" s="147" t="s">
        <v>2161</v>
      </c>
      <c r="G1585" s="148" t="s">
        <v>350</v>
      </c>
      <c r="H1585" s="149">
        <v>52.853000000000002</v>
      </c>
      <c r="I1585" s="150"/>
      <c r="J1585" s="149">
        <f>ROUND(I1585*H1585,3)</f>
        <v>0</v>
      </c>
      <c r="K1585" s="151"/>
      <c r="L1585" s="32"/>
      <c r="M1585" s="152" t="s">
        <v>1</v>
      </c>
      <c r="N1585" s="153" t="s">
        <v>42</v>
      </c>
      <c r="P1585" s="154">
        <f>O1585*H1585</f>
        <v>0</v>
      </c>
      <c r="Q1585" s="154">
        <v>0</v>
      </c>
      <c r="R1585" s="154">
        <f>Q1585*H1585</f>
        <v>0</v>
      </c>
      <c r="S1585" s="154">
        <v>0</v>
      </c>
      <c r="T1585" s="155">
        <f>S1585*H1585</f>
        <v>0</v>
      </c>
      <c r="AR1585" s="156" t="s">
        <v>453</v>
      </c>
      <c r="AT1585" s="156" t="s">
        <v>347</v>
      </c>
      <c r="AU1585" s="156" t="s">
        <v>98</v>
      </c>
      <c r="AY1585" s="17" t="s">
        <v>345</v>
      </c>
      <c r="BE1585" s="157">
        <f>IF(N1585="základná",J1585,0)</f>
        <v>0</v>
      </c>
      <c r="BF1585" s="157">
        <f>IF(N1585="znížená",J1585,0)</f>
        <v>0</v>
      </c>
      <c r="BG1585" s="157">
        <f>IF(N1585="zákl. prenesená",J1585,0)</f>
        <v>0</v>
      </c>
      <c r="BH1585" s="157">
        <f>IF(N1585="zníž. prenesená",J1585,0)</f>
        <v>0</v>
      </c>
      <c r="BI1585" s="157">
        <f>IF(N1585="nulová",J1585,0)</f>
        <v>0</v>
      </c>
      <c r="BJ1585" s="17" t="s">
        <v>98</v>
      </c>
      <c r="BK1585" s="158">
        <f>ROUND(I1585*H1585,3)</f>
        <v>0</v>
      </c>
      <c r="BL1585" s="17" t="s">
        <v>453</v>
      </c>
      <c r="BM1585" s="156" t="s">
        <v>2162</v>
      </c>
    </row>
    <row r="1586" spans="2:65" s="12" customFormat="1">
      <c r="B1586" s="159"/>
      <c r="D1586" s="160" t="s">
        <v>353</v>
      </c>
      <c r="E1586" s="161" t="s">
        <v>1</v>
      </c>
      <c r="F1586" s="162" t="s">
        <v>2163</v>
      </c>
      <c r="H1586" s="161" t="s">
        <v>1</v>
      </c>
      <c r="I1586" s="163"/>
      <c r="L1586" s="159"/>
      <c r="M1586" s="164"/>
      <c r="T1586" s="165"/>
      <c r="AT1586" s="161" t="s">
        <v>353</v>
      </c>
      <c r="AU1586" s="161" t="s">
        <v>98</v>
      </c>
      <c r="AV1586" s="12" t="s">
        <v>84</v>
      </c>
      <c r="AW1586" s="12" t="s">
        <v>30</v>
      </c>
      <c r="AX1586" s="12" t="s">
        <v>76</v>
      </c>
      <c r="AY1586" s="161" t="s">
        <v>345</v>
      </c>
    </row>
    <row r="1587" spans="2:65" s="12" customFormat="1">
      <c r="B1587" s="159"/>
      <c r="D1587" s="160" t="s">
        <v>353</v>
      </c>
      <c r="E1587" s="161" t="s">
        <v>1</v>
      </c>
      <c r="F1587" s="162" t="s">
        <v>563</v>
      </c>
      <c r="H1587" s="161" t="s">
        <v>1</v>
      </c>
      <c r="I1587" s="163"/>
      <c r="L1587" s="159"/>
      <c r="M1587" s="164"/>
      <c r="T1587" s="165"/>
      <c r="AT1587" s="161" t="s">
        <v>353</v>
      </c>
      <c r="AU1587" s="161" t="s">
        <v>98</v>
      </c>
      <c r="AV1587" s="12" t="s">
        <v>84</v>
      </c>
      <c r="AW1587" s="12" t="s">
        <v>30</v>
      </c>
      <c r="AX1587" s="12" t="s">
        <v>76</v>
      </c>
      <c r="AY1587" s="161" t="s">
        <v>345</v>
      </c>
    </row>
    <row r="1588" spans="2:65" s="13" customFormat="1">
      <c r="B1588" s="166"/>
      <c r="D1588" s="160" t="s">
        <v>353</v>
      </c>
      <c r="E1588" s="167" t="s">
        <v>1</v>
      </c>
      <c r="F1588" s="168" t="s">
        <v>2164</v>
      </c>
      <c r="H1588" s="169">
        <v>33.649000000000001</v>
      </c>
      <c r="I1588" s="170"/>
      <c r="L1588" s="166"/>
      <c r="M1588" s="171"/>
      <c r="T1588" s="172"/>
      <c r="AT1588" s="167" t="s">
        <v>353</v>
      </c>
      <c r="AU1588" s="167" t="s">
        <v>98</v>
      </c>
      <c r="AV1588" s="13" t="s">
        <v>98</v>
      </c>
      <c r="AW1588" s="13" t="s">
        <v>30</v>
      </c>
      <c r="AX1588" s="13" t="s">
        <v>76</v>
      </c>
      <c r="AY1588" s="167" t="s">
        <v>345</v>
      </c>
    </row>
    <row r="1589" spans="2:65" s="12" customFormat="1">
      <c r="B1589" s="159"/>
      <c r="D1589" s="160" t="s">
        <v>353</v>
      </c>
      <c r="E1589" s="161" t="s">
        <v>1</v>
      </c>
      <c r="F1589" s="162" t="s">
        <v>2165</v>
      </c>
      <c r="H1589" s="161" t="s">
        <v>1</v>
      </c>
      <c r="I1589" s="163"/>
      <c r="L1589" s="159"/>
      <c r="M1589" s="164"/>
      <c r="T1589" s="165"/>
      <c r="AT1589" s="161" t="s">
        <v>353</v>
      </c>
      <c r="AU1589" s="161" t="s">
        <v>98</v>
      </c>
      <c r="AV1589" s="12" t="s">
        <v>84</v>
      </c>
      <c r="AW1589" s="12" t="s">
        <v>30</v>
      </c>
      <c r="AX1589" s="12" t="s">
        <v>76</v>
      </c>
      <c r="AY1589" s="161" t="s">
        <v>345</v>
      </c>
    </row>
    <row r="1590" spans="2:65" s="13" customFormat="1">
      <c r="B1590" s="166"/>
      <c r="D1590" s="160" t="s">
        <v>353</v>
      </c>
      <c r="E1590" s="167" t="s">
        <v>1</v>
      </c>
      <c r="F1590" s="168" t="s">
        <v>2166</v>
      </c>
      <c r="H1590" s="169">
        <v>0.84</v>
      </c>
      <c r="I1590" s="170"/>
      <c r="L1590" s="166"/>
      <c r="M1590" s="171"/>
      <c r="T1590" s="172"/>
      <c r="AT1590" s="167" t="s">
        <v>353</v>
      </c>
      <c r="AU1590" s="167" t="s">
        <v>98</v>
      </c>
      <c r="AV1590" s="13" t="s">
        <v>98</v>
      </c>
      <c r="AW1590" s="13" t="s">
        <v>30</v>
      </c>
      <c r="AX1590" s="13" t="s">
        <v>76</v>
      </c>
      <c r="AY1590" s="167" t="s">
        <v>345</v>
      </c>
    </row>
    <row r="1591" spans="2:65" s="12" customFormat="1">
      <c r="B1591" s="159"/>
      <c r="D1591" s="160" t="s">
        <v>353</v>
      </c>
      <c r="E1591" s="161" t="s">
        <v>1</v>
      </c>
      <c r="F1591" s="162" t="s">
        <v>565</v>
      </c>
      <c r="H1591" s="161" t="s">
        <v>1</v>
      </c>
      <c r="I1591" s="163"/>
      <c r="L1591" s="159"/>
      <c r="M1591" s="164"/>
      <c r="T1591" s="165"/>
      <c r="AT1591" s="161" t="s">
        <v>353</v>
      </c>
      <c r="AU1591" s="161" t="s">
        <v>98</v>
      </c>
      <c r="AV1591" s="12" t="s">
        <v>84</v>
      </c>
      <c r="AW1591" s="12" t="s">
        <v>30</v>
      </c>
      <c r="AX1591" s="12" t="s">
        <v>76</v>
      </c>
      <c r="AY1591" s="161" t="s">
        <v>345</v>
      </c>
    </row>
    <row r="1592" spans="2:65" s="13" customFormat="1">
      <c r="B1592" s="166"/>
      <c r="D1592" s="160" t="s">
        <v>353</v>
      </c>
      <c r="E1592" s="167" t="s">
        <v>1</v>
      </c>
      <c r="F1592" s="168" t="s">
        <v>2167</v>
      </c>
      <c r="H1592" s="169">
        <v>5.9889999999999999</v>
      </c>
      <c r="I1592" s="170"/>
      <c r="L1592" s="166"/>
      <c r="M1592" s="171"/>
      <c r="T1592" s="172"/>
      <c r="AT1592" s="167" t="s">
        <v>353</v>
      </c>
      <c r="AU1592" s="167" t="s">
        <v>98</v>
      </c>
      <c r="AV1592" s="13" t="s">
        <v>98</v>
      </c>
      <c r="AW1592" s="13" t="s">
        <v>30</v>
      </c>
      <c r="AX1592" s="13" t="s">
        <v>76</v>
      </c>
      <c r="AY1592" s="167" t="s">
        <v>345</v>
      </c>
    </row>
    <row r="1593" spans="2:65" s="12" customFormat="1">
      <c r="B1593" s="159"/>
      <c r="D1593" s="160" t="s">
        <v>353</v>
      </c>
      <c r="E1593" s="161" t="s">
        <v>1</v>
      </c>
      <c r="F1593" s="162" t="s">
        <v>2168</v>
      </c>
      <c r="H1593" s="161" t="s">
        <v>1</v>
      </c>
      <c r="I1593" s="163"/>
      <c r="L1593" s="159"/>
      <c r="M1593" s="164"/>
      <c r="T1593" s="165"/>
      <c r="AT1593" s="161" t="s">
        <v>353</v>
      </c>
      <c r="AU1593" s="161" t="s">
        <v>98</v>
      </c>
      <c r="AV1593" s="12" t="s">
        <v>84</v>
      </c>
      <c r="AW1593" s="12" t="s">
        <v>30</v>
      </c>
      <c r="AX1593" s="12" t="s">
        <v>76</v>
      </c>
      <c r="AY1593" s="161" t="s">
        <v>345</v>
      </c>
    </row>
    <row r="1594" spans="2:65" s="13" customFormat="1">
      <c r="B1594" s="166"/>
      <c r="D1594" s="160" t="s">
        <v>353</v>
      </c>
      <c r="E1594" s="167" t="s">
        <v>1</v>
      </c>
      <c r="F1594" s="168" t="s">
        <v>2169</v>
      </c>
      <c r="H1594" s="169">
        <v>1.091</v>
      </c>
      <c r="I1594" s="170"/>
      <c r="L1594" s="166"/>
      <c r="M1594" s="171"/>
      <c r="T1594" s="172"/>
      <c r="AT1594" s="167" t="s">
        <v>353</v>
      </c>
      <c r="AU1594" s="167" t="s">
        <v>98</v>
      </c>
      <c r="AV1594" s="13" t="s">
        <v>98</v>
      </c>
      <c r="AW1594" s="13" t="s">
        <v>30</v>
      </c>
      <c r="AX1594" s="13" t="s">
        <v>76</v>
      </c>
      <c r="AY1594" s="167" t="s">
        <v>345</v>
      </c>
    </row>
    <row r="1595" spans="2:65" s="14" customFormat="1">
      <c r="B1595" s="173"/>
      <c r="D1595" s="160" t="s">
        <v>353</v>
      </c>
      <c r="E1595" s="174" t="s">
        <v>280</v>
      </c>
      <c r="F1595" s="175" t="s">
        <v>358</v>
      </c>
      <c r="H1595" s="176">
        <v>41.569000000000003</v>
      </c>
      <c r="I1595" s="177"/>
      <c r="L1595" s="173"/>
      <c r="M1595" s="178"/>
      <c r="T1595" s="179"/>
      <c r="AT1595" s="174" t="s">
        <v>353</v>
      </c>
      <c r="AU1595" s="174" t="s">
        <v>98</v>
      </c>
      <c r="AV1595" s="14" t="s">
        <v>359</v>
      </c>
      <c r="AW1595" s="14" t="s">
        <v>30</v>
      </c>
      <c r="AX1595" s="14" t="s">
        <v>76</v>
      </c>
      <c r="AY1595" s="174" t="s">
        <v>345</v>
      </c>
    </row>
    <row r="1596" spans="2:65" s="12" customFormat="1">
      <c r="B1596" s="159"/>
      <c r="D1596" s="160" t="s">
        <v>353</v>
      </c>
      <c r="E1596" s="161" t="s">
        <v>1</v>
      </c>
      <c r="F1596" s="162" t="s">
        <v>2170</v>
      </c>
      <c r="H1596" s="161" t="s">
        <v>1</v>
      </c>
      <c r="I1596" s="163"/>
      <c r="L1596" s="159"/>
      <c r="M1596" s="164"/>
      <c r="T1596" s="165"/>
      <c r="AT1596" s="161" t="s">
        <v>353</v>
      </c>
      <c r="AU1596" s="161" t="s">
        <v>98</v>
      </c>
      <c r="AV1596" s="12" t="s">
        <v>84</v>
      </c>
      <c r="AW1596" s="12" t="s">
        <v>30</v>
      </c>
      <c r="AX1596" s="12" t="s">
        <v>76</v>
      </c>
      <c r="AY1596" s="161" t="s">
        <v>345</v>
      </c>
    </row>
    <row r="1597" spans="2:65" s="13" customFormat="1">
      <c r="B1597" s="166"/>
      <c r="D1597" s="160" t="s">
        <v>353</v>
      </c>
      <c r="E1597" s="167" t="s">
        <v>1</v>
      </c>
      <c r="F1597" s="168" t="s">
        <v>2171</v>
      </c>
      <c r="H1597" s="169">
        <v>7.54</v>
      </c>
      <c r="I1597" s="170"/>
      <c r="L1597" s="166"/>
      <c r="M1597" s="171"/>
      <c r="T1597" s="172"/>
      <c r="AT1597" s="167" t="s">
        <v>353</v>
      </c>
      <c r="AU1597" s="167" t="s">
        <v>98</v>
      </c>
      <c r="AV1597" s="13" t="s">
        <v>98</v>
      </c>
      <c r="AW1597" s="13" t="s">
        <v>30</v>
      </c>
      <c r="AX1597" s="13" t="s">
        <v>76</v>
      </c>
      <c r="AY1597" s="167" t="s">
        <v>345</v>
      </c>
    </row>
    <row r="1598" spans="2:65" s="13" customFormat="1">
      <c r="B1598" s="166"/>
      <c r="D1598" s="160" t="s">
        <v>353</v>
      </c>
      <c r="E1598" s="167" t="s">
        <v>1</v>
      </c>
      <c r="F1598" s="168" t="s">
        <v>2172</v>
      </c>
      <c r="H1598" s="169">
        <v>1.8240000000000001</v>
      </c>
      <c r="I1598" s="170"/>
      <c r="L1598" s="166"/>
      <c r="M1598" s="171"/>
      <c r="T1598" s="172"/>
      <c r="AT1598" s="167" t="s">
        <v>353</v>
      </c>
      <c r="AU1598" s="167" t="s">
        <v>98</v>
      </c>
      <c r="AV1598" s="13" t="s">
        <v>98</v>
      </c>
      <c r="AW1598" s="13" t="s">
        <v>30</v>
      </c>
      <c r="AX1598" s="13" t="s">
        <v>76</v>
      </c>
      <c r="AY1598" s="167" t="s">
        <v>345</v>
      </c>
    </row>
    <row r="1599" spans="2:65" s="14" customFormat="1">
      <c r="B1599" s="173"/>
      <c r="D1599" s="160" t="s">
        <v>353</v>
      </c>
      <c r="E1599" s="174" t="s">
        <v>282</v>
      </c>
      <c r="F1599" s="175" t="s">
        <v>358</v>
      </c>
      <c r="H1599" s="176">
        <v>9.3640000000000008</v>
      </c>
      <c r="I1599" s="177"/>
      <c r="L1599" s="173"/>
      <c r="M1599" s="178"/>
      <c r="T1599" s="179"/>
      <c r="AT1599" s="174" t="s">
        <v>353</v>
      </c>
      <c r="AU1599" s="174" t="s">
        <v>98</v>
      </c>
      <c r="AV1599" s="14" t="s">
        <v>359</v>
      </c>
      <c r="AW1599" s="14" t="s">
        <v>30</v>
      </c>
      <c r="AX1599" s="14" t="s">
        <v>76</v>
      </c>
      <c r="AY1599" s="174" t="s">
        <v>345</v>
      </c>
    </row>
    <row r="1600" spans="2:65" s="12" customFormat="1">
      <c r="B1600" s="159"/>
      <c r="D1600" s="160" t="s">
        <v>353</v>
      </c>
      <c r="E1600" s="161" t="s">
        <v>1</v>
      </c>
      <c r="F1600" s="162" t="s">
        <v>2173</v>
      </c>
      <c r="H1600" s="161" t="s">
        <v>1</v>
      </c>
      <c r="I1600" s="163"/>
      <c r="L1600" s="159"/>
      <c r="M1600" s="164"/>
      <c r="T1600" s="165"/>
      <c r="AT1600" s="161" t="s">
        <v>353</v>
      </c>
      <c r="AU1600" s="161" t="s">
        <v>98</v>
      </c>
      <c r="AV1600" s="12" t="s">
        <v>84</v>
      </c>
      <c r="AW1600" s="12" t="s">
        <v>30</v>
      </c>
      <c r="AX1600" s="12" t="s">
        <v>76</v>
      </c>
      <c r="AY1600" s="161" t="s">
        <v>345</v>
      </c>
    </row>
    <row r="1601" spans="2:65" s="13" customFormat="1">
      <c r="B1601" s="166"/>
      <c r="D1601" s="160" t="s">
        <v>353</v>
      </c>
      <c r="E1601" s="167" t="s">
        <v>1</v>
      </c>
      <c r="F1601" s="168" t="s">
        <v>2174</v>
      </c>
      <c r="H1601" s="169">
        <v>1.92</v>
      </c>
      <c r="I1601" s="170"/>
      <c r="L1601" s="166"/>
      <c r="M1601" s="171"/>
      <c r="T1601" s="172"/>
      <c r="AT1601" s="167" t="s">
        <v>353</v>
      </c>
      <c r="AU1601" s="167" t="s">
        <v>98</v>
      </c>
      <c r="AV1601" s="13" t="s">
        <v>98</v>
      </c>
      <c r="AW1601" s="13" t="s">
        <v>30</v>
      </c>
      <c r="AX1601" s="13" t="s">
        <v>76</v>
      </c>
      <c r="AY1601" s="167" t="s">
        <v>345</v>
      </c>
    </row>
    <row r="1602" spans="2:65" s="14" customFormat="1">
      <c r="B1602" s="173"/>
      <c r="D1602" s="160" t="s">
        <v>353</v>
      </c>
      <c r="E1602" s="174" t="s">
        <v>286</v>
      </c>
      <c r="F1602" s="175" t="s">
        <v>358</v>
      </c>
      <c r="H1602" s="176">
        <v>1.92</v>
      </c>
      <c r="I1602" s="177"/>
      <c r="L1602" s="173"/>
      <c r="M1602" s="178"/>
      <c r="T1602" s="179"/>
      <c r="AT1602" s="174" t="s">
        <v>353</v>
      </c>
      <c r="AU1602" s="174" t="s">
        <v>98</v>
      </c>
      <c r="AV1602" s="14" t="s">
        <v>359</v>
      </c>
      <c r="AW1602" s="14" t="s">
        <v>30</v>
      </c>
      <c r="AX1602" s="14" t="s">
        <v>76</v>
      </c>
      <c r="AY1602" s="174" t="s">
        <v>345</v>
      </c>
    </row>
    <row r="1603" spans="2:65" s="15" customFormat="1">
      <c r="B1603" s="180"/>
      <c r="D1603" s="160" t="s">
        <v>353</v>
      </c>
      <c r="E1603" s="181" t="s">
        <v>1</v>
      </c>
      <c r="F1603" s="182" t="s">
        <v>365</v>
      </c>
      <c r="H1603" s="183">
        <v>52.853000000000002</v>
      </c>
      <c r="I1603" s="184"/>
      <c r="L1603" s="180"/>
      <c r="M1603" s="185"/>
      <c r="T1603" s="186"/>
      <c r="AT1603" s="181" t="s">
        <v>353</v>
      </c>
      <c r="AU1603" s="181" t="s">
        <v>98</v>
      </c>
      <c r="AV1603" s="15" t="s">
        <v>351</v>
      </c>
      <c r="AW1603" s="15" t="s">
        <v>30</v>
      </c>
      <c r="AX1603" s="15" t="s">
        <v>84</v>
      </c>
      <c r="AY1603" s="181" t="s">
        <v>345</v>
      </c>
    </row>
    <row r="1604" spans="2:65" s="1" customFormat="1" ht="24.2" customHeight="1">
      <c r="B1604" s="32"/>
      <c r="C1604" s="187" t="s">
        <v>2175</v>
      </c>
      <c r="D1604" s="187" t="s">
        <v>641</v>
      </c>
      <c r="E1604" s="188" t="s">
        <v>2138</v>
      </c>
      <c r="F1604" s="189" t="s">
        <v>2139</v>
      </c>
      <c r="G1604" s="190" t="s">
        <v>350</v>
      </c>
      <c r="H1604" s="191">
        <v>61.12</v>
      </c>
      <c r="I1604" s="192"/>
      <c r="J1604" s="191">
        <f>ROUND(I1604*H1604,3)</f>
        <v>0</v>
      </c>
      <c r="K1604" s="193"/>
      <c r="L1604" s="194"/>
      <c r="M1604" s="195" t="s">
        <v>1</v>
      </c>
      <c r="N1604" s="196" t="s">
        <v>42</v>
      </c>
      <c r="P1604" s="154">
        <f>O1604*H1604</f>
        <v>0</v>
      </c>
      <c r="Q1604" s="154">
        <v>1.9E-3</v>
      </c>
      <c r="R1604" s="154">
        <f>Q1604*H1604</f>
        <v>0.116128</v>
      </c>
      <c r="S1604" s="154">
        <v>0</v>
      </c>
      <c r="T1604" s="155">
        <f>S1604*H1604</f>
        <v>0</v>
      </c>
      <c r="AR1604" s="156" t="s">
        <v>544</v>
      </c>
      <c r="AT1604" s="156" t="s">
        <v>641</v>
      </c>
      <c r="AU1604" s="156" t="s">
        <v>98</v>
      </c>
      <c r="AY1604" s="17" t="s">
        <v>345</v>
      </c>
      <c r="BE1604" s="157">
        <f>IF(N1604="základná",J1604,0)</f>
        <v>0</v>
      </c>
      <c r="BF1604" s="157">
        <f>IF(N1604="znížená",J1604,0)</f>
        <v>0</v>
      </c>
      <c r="BG1604" s="157">
        <f>IF(N1604="zákl. prenesená",J1604,0)</f>
        <v>0</v>
      </c>
      <c r="BH1604" s="157">
        <f>IF(N1604="zníž. prenesená",J1604,0)</f>
        <v>0</v>
      </c>
      <c r="BI1604" s="157">
        <f>IF(N1604="nulová",J1604,0)</f>
        <v>0</v>
      </c>
      <c r="BJ1604" s="17" t="s">
        <v>98</v>
      </c>
      <c r="BK1604" s="158">
        <f>ROUND(I1604*H1604,3)</f>
        <v>0</v>
      </c>
      <c r="BL1604" s="17" t="s">
        <v>453</v>
      </c>
      <c r="BM1604" s="156" t="s">
        <v>2176</v>
      </c>
    </row>
    <row r="1605" spans="2:65" s="13" customFormat="1">
      <c r="B1605" s="166"/>
      <c r="D1605" s="160" t="s">
        <v>353</v>
      </c>
      <c r="E1605" s="167" t="s">
        <v>1</v>
      </c>
      <c r="F1605" s="168" t="s">
        <v>2177</v>
      </c>
      <c r="H1605" s="169">
        <v>61.12</v>
      </c>
      <c r="I1605" s="170"/>
      <c r="L1605" s="166"/>
      <c r="M1605" s="171"/>
      <c r="T1605" s="172"/>
      <c r="AT1605" s="167" t="s">
        <v>353</v>
      </c>
      <c r="AU1605" s="167" t="s">
        <v>98</v>
      </c>
      <c r="AV1605" s="13" t="s">
        <v>98</v>
      </c>
      <c r="AW1605" s="13" t="s">
        <v>30</v>
      </c>
      <c r="AX1605" s="13" t="s">
        <v>84</v>
      </c>
      <c r="AY1605" s="167" t="s">
        <v>345</v>
      </c>
    </row>
    <row r="1606" spans="2:65" s="1" customFormat="1" ht="24.2" customHeight="1">
      <c r="B1606" s="32"/>
      <c r="C1606" s="187" t="s">
        <v>2178</v>
      </c>
      <c r="D1606" s="187" t="s">
        <v>641</v>
      </c>
      <c r="E1606" s="188" t="s">
        <v>2145</v>
      </c>
      <c r="F1606" s="189" t="s">
        <v>2146</v>
      </c>
      <c r="G1606" s="190" t="s">
        <v>623</v>
      </c>
      <c r="H1606" s="191">
        <v>237.839</v>
      </c>
      <c r="I1606" s="192"/>
      <c r="J1606" s="191">
        <f>ROUND(I1606*H1606,3)</f>
        <v>0</v>
      </c>
      <c r="K1606" s="193"/>
      <c r="L1606" s="194"/>
      <c r="M1606" s="195" t="s">
        <v>1</v>
      </c>
      <c r="N1606" s="196" t="s">
        <v>42</v>
      </c>
      <c r="P1606" s="154">
        <f>O1606*H1606</f>
        <v>0</v>
      </c>
      <c r="Q1606" s="154">
        <v>1.4999999999999999E-4</v>
      </c>
      <c r="R1606" s="154">
        <f>Q1606*H1606</f>
        <v>3.5675849999999995E-2</v>
      </c>
      <c r="S1606" s="154">
        <v>0</v>
      </c>
      <c r="T1606" s="155">
        <f>S1606*H1606</f>
        <v>0</v>
      </c>
      <c r="AR1606" s="156" t="s">
        <v>544</v>
      </c>
      <c r="AT1606" s="156" t="s">
        <v>641</v>
      </c>
      <c r="AU1606" s="156" t="s">
        <v>98</v>
      </c>
      <c r="AY1606" s="17" t="s">
        <v>345</v>
      </c>
      <c r="BE1606" s="157">
        <f>IF(N1606="základná",J1606,0)</f>
        <v>0</v>
      </c>
      <c r="BF1606" s="157">
        <f>IF(N1606="znížená",J1606,0)</f>
        <v>0</v>
      </c>
      <c r="BG1606" s="157">
        <f>IF(N1606="zákl. prenesená",J1606,0)</f>
        <v>0</v>
      </c>
      <c r="BH1606" s="157">
        <f>IF(N1606="zníž. prenesená",J1606,0)</f>
        <v>0</v>
      </c>
      <c r="BI1606" s="157">
        <f>IF(N1606="nulová",J1606,0)</f>
        <v>0</v>
      </c>
      <c r="BJ1606" s="17" t="s">
        <v>98</v>
      </c>
      <c r="BK1606" s="158">
        <f>ROUND(I1606*H1606,3)</f>
        <v>0</v>
      </c>
      <c r="BL1606" s="17" t="s">
        <v>453</v>
      </c>
      <c r="BM1606" s="156" t="s">
        <v>2179</v>
      </c>
    </row>
    <row r="1607" spans="2:65" s="13" customFormat="1">
      <c r="B1607" s="166"/>
      <c r="D1607" s="160" t="s">
        <v>353</v>
      </c>
      <c r="E1607" s="167" t="s">
        <v>1</v>
      </c>
      <c r="F1607" s="168" t="s">
        <v>2180</v>
      </c>
      <c r="H1607" s="169">
        <v>237.839</v>
      </c>
      <c r="I1607" s="170"/>
      <c r="L1607" s="166"/>
      <c r="M1607" s="171"/>
      <c r="T1607" s="172"/>
      <c r="AT1607" s="167" t="s">
        <v>353</v>
      </c>
      <c r="AU1607" s="167" t="s">
        <v>98</v>
      </c>
      <c r="AV1607" s="13" t="s">
        <v>98</v>
      </c>
      <c r="AW1607" s="13" t="s">
        <v>30</v>
      </c>
      <c r="AX1607" s="13" t="s">
        <v>84</v>
      </c>
      <c r="AY1607" s="167" t="s">
        <v>345</v>
      </c>
    </row>
    <row r="1608" spans="2:65" s="1" customFormat="1" ht="66.75" customHeight="1">
      <c r="B1608" s="32"/>
      <c r="C1608" s="145" t="s">
        <v>2181</v>
      </c>
      <c r="D1608" s="145" t="s">
        <v>347</v>
      </c>
      <c r="E1608" s="146" t="s">
        <v>2182</v>
      </c>
      <c r="F1608" s="147" t="s">
        <v>2183</v>
      </c>
      <c r="G1608" s="148" t="s">
        <v>623</v>
      </c>
      <c r="H1608" s="149">
        <v>16</v>
      </c>
      <c r="I1608" s="150"/>
      <c r="J1608" s="149">
        <f>ROUND(I1608*H1608,3)</f>
        <v>0</v>
      </c>
      <c r="K1608" s="151"/>
      <c r="L1608" s="32"/>
      <c r="M1608" s="152" t="s">
        <v>1</v>
      </c>
      <c r="N1608" s="153" t="s">
        <v>42</v>
      </c>
      <c r="P1608" s="154">
        <f>O1608*H1608</f>
        <v>0</v>
      </c>
      <c r="Q1608" s="154">
        <v>1.0000000000000001E-5</v>
      </c>
      <c r="R1608" s="154">
        <f>Q1608*H1608</f>
        <v>1.6000000000000001E-4</v>
      </c>
      <c r="S1608" s="154">
        <v>0</v>
      </c>
      <c r="T1608" s="155">
        <f>S1608*H1608</f>
        <v>0</v>
      </c>
      <c r="AR1608" s="156" t="s">
        <v>453</v>
      </c>
      <c r="AT1608" s="156" t="s">
        <v>347</v>
      </c>
      <c r="AU1608" s="156" t="s">
        <v>98</v>
      </c>
      <c r="AY1608" s="17" t="s">
        <v>345</v>
      </c>
      <c r="BE1608" s="157">
        <f>IF(N1608="základná",J1608,0)</f>
        <v>0</v>
      </c>
      <c r="BF1608" s="157">
        <f>IF(N1608="znížená",J1608,0)</f>
        <v>0</v>
      </c>
      <c r="BG1608" s="157">
        <f>IF(N1608="zákl. prenesená",J1608,0)</f>
        <v>0</v>
      </c>
      <c r="BH1608" s="157">
        <f>IF(N1608="zníž. prenesená",J1608,0)</f>
        <v>0</v>
      </c>
      <c r="BI1608" s="157">
        <f>IF(N1608="nulová",J1608,0)</f>
        <v>0</v>
      </c>
      <c r="BJ1608" s="17" t="s">
        <v>98</v>
      </c>
      <c r="BK1608" s="158">
        <f>ROUND(I1608*H1608,3)</f>
        <v>0</v>
      </c>
      <c r="BL1608" s="17" t="s">
        <v>453</v>
      </c>
      <c r="BM1608" s="156" t="s">
        <v>2184</v>
      </c>
    </row>
    <row r="1609" spans="2:65" s="13" customFormat="1">
      <c r="B1609" s="166"/>
      <c r="D1609" s="160" t="s">
        <v>353</v>
      </c>
      <c r="E1609" s="167" t="s">
        <v>1</v>
      </c>
      <c r="F1609" s="168" t="s">
        <v>453</v>
      </c>
      <c r="H1609" s="169">
        <v>16</v>
      </c>
      <c r="I1609" s="170"/>
      <c r="L1609" s="166"/>
      <c r="M1609" s="171"/>
      <c r="T1609" s="172"/>
      <c r="AT1609" s="167" t="s">
        <v>353</v>
      </c>
      <c r="AU1609" s="167" t="s">
        <v>98</v>
      </c>
      <c r="AV1609" s="13" t="s">
        <v>98</v>
      </c>
      <c r="AW1609" s="13" t="s">
        <v>30</v>
      </c>
      <c r="AX1609" s="13" t="s">
        <v>84</v>
      </c>
      <c r="AY1609" s="167" t="s">
        <v>345</v>
      </c>
    </row>
    <row r="1610" spans="2:65" s="1" customFormat="1" ht="33" customHeight="1">
      <c r="B1610" s="32"/>
      <c r="C1610" s="145" t="s">
        <v>2185</v>
      </c>
      <c r="D1610" s="145" t="s">
        <v>347</v>
      </c>
      <c r="E1610" s="146" t="s">
        <v>2186</v>
      </c>
      <c r="F1610" s="147" t="s">
        <v>2187</v>
      </c>
      <c r="G1610" s="148" t="s">
        <v>597</v>
      </c>
      <c r="H1610" s="149">
        <v>95.37</v>
      </c>
      <c r="I1610" s="150"/>
      <c r="J1610" s="149">
        <f>ROUND(I1610*H1610,3)</f>
        <v>0</v>
      </c>
      <c r="K1610" s="151"/>
      <c r="L1610" s="32"/>
      <c r="M1610" s="152" t="s">
        <v>1</v>
      </c>
      <c r="N1610" s="153" t="s">
        <v>42</v>
      </c>
      <c r="P1610" s="154">
        <f>O1610*H1610</f>
        <v>0</v>
      </c>
      <c r="Q1610" s="154">
        <v>4.0000000000000003E-5</v>
      </c>
      <c r="R1610" s="154">
        <f>Q1610*H1610</f>
        <v>3.8148000000000006E-3</v>
      </c>
      <c r="S1610" s="154">
        <v>0</v>
      </c>
      <c r="T1610" s="155">
        <f>S1610*H1610</f>
        <v>0</v>
      </c>
      <c r="AR1610" s="156" t="s">
        <v>453</v>
      </c>
      <c r="AT1610" s="156" t="s">
        <v>347</v>
      </c>
      <c r="AU1610" s="156" t="s">
        <v>98</v>
      </c>
      <c r="AY1610" s="17" t="s">
        <v>345</v>
      </c>
      <c r="BE1610" s="157">
        <f>IF(N1610="základná",J1610,0)</f>
        <v>0</v>
      </c>
      <c r="BF1610" s="157">
        <f>IF(N1610="znížená",J1610,0)</f>
        <v>0</v>
      </c>
      <c r="BG1610" s="157">
        <f>IF(N1610="zákl. prenesená",J1610,0)</f>
        <v>0</v>
      </c>
      <c r="BH1610" s="157">
        <f>IF(N1610="zníž. prenesená",J1610,0)</f>
        <v>0</v>
      </c>
      <c r="BI1610" s="157">
        <f>IF(N1610="nulová",J1610,0)</f>
        <v>0</v>
      </c>
      <c r="BJ1610" s="17" t="s">
        <v>98</v>
      </c>
      <c r="BK1610" s="158">
        <f>ROUND(I1610*H1610,3)</f>
        <v>0</v>
      </c>
      <c r="BL1610" s="17" t="s">
        <v>453</v>
      </c>
      <c r="BM1610" s="156" t="s">
        <v>2188</v>
      </c>
    </row>
    <row r="1611" spans="2:65" s="13" customFormat="1">
      <c r="B1611" s="166"/>
      <c r="D1611" s="160" t="s">
        <v>353</v>
      </c>
      <c r="E1611" s="167" t="s">
        <v>1</v>
      </c>
      <c r="F1611" s="168" t="s">
        <v>2189</v>
      </c>
      <c r="H1611" s="169">
        <v>95.37</v>
      </c>
      <c r="I1611" s="170"/>
      <c r="L1611" s="166"/>
      <c r="M1611" s="171"/>
      <c r="T1611" s="172"/>
      <c r="AT1611" s="167" t="s">
        <v>353</v>
      </c>
      <c r="AU1611" s="167" t="s">
        <v>98</v>
      </c>
      <c r="AV1611" s="13" t="s">
        <v>98</v>
      </c>
      <c r="AW1611" s="13" t="s">
        <v>30</v>
      </c>
      <c r="AX1611" s="13" t="s">
        <v>84</v>
      </c>
      <c r="AY1611" s="167" t="s">
        <v>345</v>
      </c>
    </row>
    <row r="1612" spans="2:65" s="1" customFormat="1" ht="16.5" customHeight="1">
      <c r="B1612" s="32"/>
      <c r="C1612" s="187" t="s">
        <v>2190</v>
      </c>
      <c r="D1612" s="187" t="s">
        <v>641</v>
      </c>
      <c r="E1612" s="188" t="s">
        <v>2191</v>
      </c>
      <c r="F1612" s="189" t="s">
        <v>2192</v>
      </c>
      <c r="G1612" s="190" t="s">
        <v>623</v>
      </c>
      <c r="H1612" s="191">
        <v>429.16500000000002</v>
      </c>
      <c r="I1612" s="192"/>
      <c r="J1612" s="191">
        <f>ROUND(I1612*H1612,3)</f>
        <v>0</v>
      </c>
      <c r="K1612" s="193"/>
      <c r="L1612" s="194"/>
      <c r="M1612" s="195" t="s">
        <v>1</v>
      </c>
      <c r="N1612" s="196" t="s">
        <v>42</v>
      </c>
      <c r="P1612" s="154">
        <f>O1612*H1612</f>
        <v>0</v>
      </c>
      <c r="Q1612" s="154">
        <v>3.5E-4</v>
      </c>
      <c r="R1612" s="154">
        <f>Q1612*H1612</f>
        <v>0.15020775</v>
      </c>
      <c r="S1612" s="154">
        <v>0</v>
      </c>
      <c r="T1612" s="155">
        <f>S1612*H1612</f>
        <v>0</v>
      </c>
      <c r="AR1612" s="156" t="s">
        <v>544</v>
      </c>
      <c r="AT1612" s="156" t="s">
        <v>641</v>
      </c>
      <c r="AU1612" s="156" t="s">
        <v>98</v>
      </c>
      <c r="AY1612" s="17" t="s">
        <v>345</v>
      </c>
      <c r="BE1612" s="157">
        <f>IF(N1612="základná",J1612,0)</f>
        <v>0</v>
      </c>
      <c r="BF1612" s="157">
        <f>IF(N1612="znížená",J1612,0)</f>
        <v>0</v>
      </c>
      <c r="BG1612" s="157">
        <f>IF(N1612="zákl. prenesená",J1612,0)</f>
        <v>0</v>
      </c>
      <c r="BH1612" s="157">
        <f>IF(N1612="zníž. prenesená",J1612,0)</f>
        <v>0</v>
      </c>
      <c r="BI1612" s="157">
        <f>IF(N1612="nulová",J1612,0)</f>
        <v>0</v>
      </c>
      <c r="BJ1612" s="17" t="s">
        <v>98</v>
      </c>
      <c r="BK1612" s="158">
        <f>ROUND(I1612*H1612,3)</f>
        <v>0</v>
      </c>
      <c r="BL1612" s="17" t="s">
        <v>453</v>
      </c>
      <c r="BM1612" s="156" t="s">
        <v>2193</v>
      </c>
    </row>
    <row r="1613" spans="2:65" s="13" customFormat="1">
      <c r="B1613" s="166"/>
      <c r="D1613" s="160" t="s">
        <v>353</v>
      </c>
      <c r="E1613" s="167" t="s">
        <v>1</v>
      </c>
      <c r="F1613" s="168" t="s">
        <v>2194</v>
      </c>
      <c r="H1613" s="169">
        <v>429.16500000000002</v>
      </c>
      <c r="I1613" s="170"/>
      <c r="L1613" s="166"/>
      <c r="M1613" s="171"/>
      <c r="T1613" s="172"/>
      <c r="AT1613" s="167" t="s">
        <v>353</v>
      </c>
      <c r="AU1613" s="167" t="s">
        <v>98</v>
      </c>
      <c r="AV1613" s="13" t="s">
        <v>98</v>
      </c>
      <c r="AW1613" s="13" t="s">
        <v>30</v>
      </c>
      <c r="AX1613" s="13" t="s">
        <v>84</v>
      </c>
      <c r="AY1613" s="167" t="s">
        <v>345</v>
      </c>
    </row>
    <row r="1614" spans="2:65" s="1" customFormat="1" ht="33" customHeight="1">
      <c r="B1614" s="32"/>
      <c r="C1614" s="145" t="s">
        <v>2195</v>
      </c>
      <c r="D1614" s="145" t="s">
        <v>347</v>
      </c>
      <c r="E1614" s="146" t="s">
        <v>2196</v>
      </c>
      <c r="F1614" s="147" t="s">
        <v>2197</v>
      </c>
      <c r="G1614" s="148" t="s">
        <v>597</v>
      </c>
      <c r="H1614" s="149">
        <v>154.6</v>
      </c>
      <c r="I1614" s="150"/>
      <c r="J1614" s="149">
        <f>ROUND(I1614*H1614,3)</f>
        <v>0</v>
      </c>
      <c r="K1614" s="151"/>
      <c r="L1614" s="32"/>
      <c r="M1614" s="152" t="s">
        <v>1</v>
      </c>
      <c r="N1614" s="153" t="s">
        <v>42</v>
      </c>
      <c r="P1614" s="154">
        <f>O1614*H1614</f>
        <v>0</v>
      </c>
      <c r="Q1614" s="154">
        <v>5.0000000000000002E-5</v>
      </c>
      <c r="R1614" s="154">
        <f>Q1614*H1614</f>
        <v>7.7299999999999999E-3</v>
      </c>
      <c r="S1614" s="154">
        <v>0</v>
      </c>
      <c r="T1614" s="155">
        <f>S1614*H1614</f>
        <v>0</v>
      </c>
      <c r="AR1614" s="156" t="s">
        <v>453</v>
      </c>
      <c r="AT1614" s="156" t="s">
        <v>347</v>
      </c>
      <c r="AU1614" s="156" t="s">
        <v>98</v>
      </c>
      <c r="AY1614" s="17" t="s">
        <v>345</v>
      </c>
      <c r="BE1614" s="157">
        <f>IF(N1614="základná",J1614,0)</f>
        <v>0</v>
      </c>
      <c r="BF1614" s="157">
        <f>IF(N1614="znížená",J1614,0)</f>
        <v>0</v>
      </c>
      <c r="BG1614" s="157">
        <f>IF(N1614="zákl. prenesená",J1614,0)</f>
        <v>0</v>
      </c>
      <c r="BH1614" s="157">
        <f>IF(N1614="zníž. prenesená",J1614,0)</f>
        <v>0</v>
      </c>
      <c r="BI1614" s="157">
        <f>IF(N1614="nulová",J1614,0)</f>
        <v>0</v>
      </c>
      <c r="BJ1614" s="17" t="s">
        <v>98</v>
      </c>
      <c r="BK1614" s="158">
        <f>ROUND(I1614*H1614,3)</f>
        <v>0</v>
      </c>
      <c r="BL1614" s="17" t="s">
        <v>453</v>
      </c>
      <c r="BM1614" s="156" t="s">
        <v>2198</v>
      </c>
    </row>
    <row r="1615" spans="2:65" s="13" customFormat="1">
      <c r="B1615" s="166"/>
      <c r="D1615" s="160" t="s">
        <v>353</v>
      </c>
      <c r="E1615" s="167" t="s">
        <v>1</v>
      </c>
      <c r="F1615" s="168" t="s">
        <v>2199</v>
      </c>
      <c r="H1615" s="169">
        <v>29</v>
      </c>
      <c r="I1615" s="170"/>
      <c r="L1615" s="166"/>
      <c r="M1615" s="171"/>
      <c r="T1615" s="172"/>
      <c r="AT1615" s="167" t="s">
        <v>353</v>
      </c>
      <c r="AU1615" s="167" t="s">
        <v>98</v>
      </c>
      <c r="AV1615" s="13" t="s">
        <v>98</v>
      </c>
      <c r="AW1615" s="13" t="s">
        <v>30</v>
      </c>
      <c r="AX1615" s="13" t="s">
        <v>76</v>
      </c>
      <c r="AY1615" s="167" t="s">
        <v>345</v>
      </c>
    </row>
    <row r="1616" spans="2:65" s="13" customFormat="1">
      <c r="B1616" s="166"/>
      <c r="D1616" s="160" t="s">
        <v>353</v>
      </c>
      <c r="E1616" s="167" t="s">
        <v>1</v>
      </c>
      <c r="F1616" s="168" t="s">
        <v>2200</v>
      </c>
      <c r="H1616" s="169">
        <v>110</v>
      </c>
      <c r="I1616" s="170"/>
      <c r="L1616" s="166"/>
      <c r="M1616" s="171"/>
      <c r="T1616" s="172"/>
      <c r="AT1616" s="167" t="s">
        <v>353</v>
      </c>
      <c r="AU1616" s="167" t="s">
        <v>98</v>
      </c>
      <c r="AV1616" s="13" t="s">
        <v>98</v>
      </c>
      <c r="AW1616" s="13" t="s">
        <v>30</v>
      </c>
      <c r="AX1616" s="13" t="s">
        <v>76</v>
      </c>
      <c r="AY1616" s="167" t="s">
        <v>345</v>
      </c>
    </row>
    <row r="1617" spans="2:65" s="13" customFormat="1">
      <c r="B1617" s="166"/>
      <c r="D1617" s="160" t="s">
        <v>353</v>
      </c>
      <c r="E1617" s="167" t="s">
        <v>1</v>
      </c>
      <c r="F1617" s="168" t="s">
        <v>2201</v>
      </c>
      <c r="H1617" s="169">
        <v>15.6</v>
      </c>
      <c r="I1617" s="170"/>
      <c r="L1617" s="166"/>
      <c r="M1617" s="171"/>
      <c r="T1617" s="172"/>
      <c r="AT1617" s="167" t="s">
        <v>353</v>
      </c>
      <c r="AU1617" s="167" t="s">
        <v>98</v>
      </c>
      <c r="AV1617" s="13" t="s">
        <v>98</v>
      </c>
      <c r="AW1617" s="13" t="s">
        <v>30</v>
      </c>
      <c r="AX1617" s="13" t="s">
        <v>76</v>
      </c>
      <c r="AY1617" s="167" t="s">
        <v>345</v>
      </c>
    </row>
    <row r="1618" spans="2:65" s="15" customFormat="1">
      <c r="B1618" s="180"/>
      <c r="D1618" s="160" t="s">
        <v>353</v>
      </c>
      <c r="E1618" s="181" t="s">
        <v>1</v>
      </c>
      <c r="F1618" s="182" t="s">
        <v>365</v>
      </c>
      <c r="H1618" s="183">
        <v>154.6</v>
      </c>
      <c r="I1618" s="184"/>
      <c r="L1618" s="180"/>
      <c r="M1618" s="185"/>
      <c r="T1618" s="186"/>
      <c r="AT1618" s="181" t="s">
        <v>353</v>
      </c>
      <c r="AU1618" s="181" t="s">
        <v>98</v>
      </c>
      <c r="AV1618" s="15" t="s">
        <v>351</v>
      </c>
      <c r="AW1618" s="15" t="s">
        <v>30</v>
      </c>
      <c r="AX1618" s="15" t="s">
        <v>84</v>
      </c>
      <c r="AY1618" s="181" t="s">
        <v>345</v>
      </c>
    </row>
    <row r="1619" spans="2:65" s="1" customFormat="1" ht="16.5" customHeight="1">
      <c r="B1619" s="32"/>
      <c r="C1619" s="187" t="s">
        <v>2202</v>
      </c>
      <c r="D1619" s="187" t="s">
        <v>641</v>
      </c>
      <c r="E1619" s="188" t="s">
        <v>2191</v>
      </c>
      <c r="F1619" s="189" t="s">
        <v>2192</v>
      </c>
      <c r="G1619" s="190" t="s">
        <v>623</v>
      </c>
      <c r="H1619" s="191">
        <v>695.7</v>
      </c>
      <c r="I1619" s="192"/>
      <c r="J1619" s="191">
        <f>ROUND(I1619*H1619,3)</f>
        <v>0</v>
      </c>
      <c r="K1619" s="193"/>
      <c r="L1619" s="194"/>
      <c r="M1619" s="195" t="s">
        <v>1</v>
      </c>
      <c r="N1619" s="196" t="s">
        <v>42</v>
      </c>
      <c r="P1619" s="154">
        <f>O1619*H1619</f>
        <v>0</v>
      </c>
      <c r="Q1619" s="154">
        <v>3.5E-4</v>
      </c>
      <c r="R1619" s="154">
        <f>Q1619*H1619</f>
        <v>0.24349500000000002</v>
      </c>
      <c r="S1619" s="154">
        <v>0</v>
      </c>
      <c r="T1619" s="155">
        <f>S1619*H1619</f>
        <v>0</v>
      </c>
      <c r="AR1619" s="156" t="s">
        <v>544</v>
      </c>
      <c r="AT1619" s="156" t="s">
        <v>641</v>
      </c>
      <c r="AU1619" s="156" t="s">
        <v>98</v>
      </c>
      <c r="AY1619" s="17" t="s">
        <v>345</v>
      </c>
      <c r="BE1619" s="157">
        <f>IF(N1619="základná",J1619,0)</f>
        <v>0</v>
      </c>
      <c r="BF1619" s="157">
        <f>IF(N1619="znížená",J1619,0)</f>
        <v>0</v>
      </c>
      <c r="BG1619" s="157">
        <f>IF(N1619="zákl. prenesená",J1619,0)</f>
        <v>0</v>
      </c>
      <c r="BH1619" s="157">
        <f>IF(N1619="zníž. prenesená",J1619,0)</f>
        <v>0</v>
      </c>
      <c r="BI1619" s="157">
        <f>IF(N1619="nulová",J1619,0)</f>
        <v>0</v>
      </c>
      <c r="BJ1619" s="17" t="s">
        <v>98</v>
      </c>
      <c r="BK1619" s="158">
        <f>ROUND(I1619*H1619,3)</f>
        <v>0</v>
      </c>
      <c r="BL1619" s="17" t="s">
        <v>453</v>
      </c>
      <c r="BM1619" s="156" t="s">
        <v>2203</v>
      </c>
    </row>
    <row r="1620" spans="2:65" s="13" customFormat="1">
      <c r="B1620" s="166"/>
      <c r="D1620" s="160" t="s">
        <v>353</v>
      </c>
      <c r="E1620" s="167" t="s">
        <v>1</v>
      </c>
      <c r="F1620" s="168" t="s">
        <v>2204</v>
      </c>
      <c r="H1620" s="169">
        <v>695.7</v>
      </c>
      <c r="I1620" s="170"/>
      <c r="L1620" s="166"/>
      <c r="M1620" s="171"/>
      <c r="T1620" s="172"/>
      <c r="AT1620" s="167" t="s">
        <v>353</v>
      </c>
      <c r="AU1620" s="167" t="s">
        <v>98</v>
      </c>
      <c r="AV1620" s="13" t="s">
        <v>98</v>
      </c>
      <c r="AW1620" s="13" t="s">
        <v>30</v>
      </c>
      <c r="AX1620" s="13" t="s">
        <v>84</v>
      </c>
      <c r="AY1620" s="167" t="s">
        <v>345</v>
      </c>
    </row>
    <row r="1621" spans="2:65" s="1" customFormat="1" ht="37.9" customHeight="1">
      <c r="B1621" s="32"/>
      <c r="C1621" s="145" t="s">
        <v>2205</v>
      </c>
      <c r="D1621" s="145" t="s">
        <v>347</v>
      </c>
      <c r="E1621" s="146" t="s">
        <v>2206</v>
      </c>
      <c r="F1621" s="147" t="s">
        <v>2207</v>
      </c>
      <c r="G1621" s="148" t="s">
        <v>597</v>
      </c>
      <c r="H1621" s="149">
        <v>91.5</v>
      </c>
      <c r="I1621" s="150"/>
      <c r="J1621" s="149">
        <f>ROUND(I1621*H1621,3)</f>
        <v>0</v>
      </c>
      <c r="K1621" s="151"/>
      <c r="L1621" s="32"/>
      <c r="M1621" s="152" t="s">
        <v>1</v>
      </c>
      <c r="N1621" s="153" t="s">
        <v>42</v>
      </c>
      <c r="P1621" s="154">
        <f>O1621*H1621</f>
        <v>0</v>
      </c>
      <c r="Q1621" s="154">
        <v>2.9E-4</v>
      </c>
      <c r="R1621" s="154">
        <f>Q1621*H1621</f>
        <v>2.6535E-2</v>
      </c>
      <c r="S1621" s="154">
        <v>0</v>
      </c>
      <c r="T1621" s="155">
        <f>S1621*H1621</f>
        <v>0</v>
      </c>
      <c r="AR1621" s="156" t="s">
        <v>453</v>
      </c>
      <c r="AT1621" s="156" t="s">
        <v>347</v>
      </c>
      <c r="AU1621" s="156" t="s">
        <v>98</v>
      </c>
      <c r="AY1621" s="17" t="s">
        <v>345</v>
      </c>
      <c r="BE1621" s="157">
        <f>IF(N1621="základná",J1621,0)</f>
        <v>0</v>
      </c>
      <c r="BF1621" s="157">
        <f>IF(N1621="znížená",J1621,0)</f>
        <v>0</v>
      </c>
      <c r="BG1621" s="157">
        <f>IF(N1621="zákl. prenesená",J1621,0)</f>
        <v>0</v>
      </c>
      <c r="BH1621" s="157">
        <f>IF(N1621="zníž. prenesená",J1621,0)</f>
        <v>0</v>
      </c>
      <c r="BI1621" s="157">
        <f>IF(N1621="nulová",J1621,0)</f>
        <v>0</v>
      </c>
      <c r="BJ1621" s="17" t="s">
        <v>98</v>
      </c>
      <c r="BK1621" s="158">
        <f>ROUND(I1621*H1621,3)</f>
        <v>0</v>
      </c>
      <c r="BL1621" s="17" t="s">
        <v>453</v>
      </c>
      <c r="BM1621" s="156" t="s">
        <v>2208</v>
      </c>
    </row>
    <row r="1622" spans="2:65" s="13" customFormat="1">
      <c r="B1622" s="166"/>
      <c r="D1622" s="160" t="s">
        <v>353</v>
      </c>
      <c r="E1622" s="167" t="s">
        <v>1</v>
      </c>
      <c r="F1622" s="168" t="s">
        <v>2209</v>
      </c>
      <c r="H1622" s="169">
        <v>91.5</v>
      </c>
      <c r="I1622" s="170"/>
      <c r="L1622" s="166"/>
      <c r="M1622" s="171"/>
      <c r="T1622" s="172"/>
      <c r="AT1622" s="167" t="s">
        <v>353</v>
      </c>
      <c r="AU1622" s="167" t="s">
        <v>98</v>
      </c>
      <c r="AV1622" s="13" t="s">
        <v>98</v>
      </c>
      <c r="AW1622" s="13" t="s">
        <v>30</v>
      </c>
      <c r="AX1622" s="13" t="s">
        <v>84</v>
      </c>
      <c r="AY1622" s="167" t="s">
        <v>345</v>
      </c>
    </row>
    <row r="1623" spans="2:65" s="1" customFormat="1" ht="16.5" customHeight="1">
      <c r="B1623" s="32"/>
      <c r="C1623" s="187" t="s">
        <v>2210</v>
      </c>
      <c r="D1623" s="187" t="s">
        <v>641</v>
      </c>
      <c r="E1623" s="188" t="s">
        <v>2191</v>
      </c>
      <c r="F1623" s="189" t="s">
        <v>2192</v>
      </c>
      <c r="G1623" s="190" t="s">
        <v>623</v>
      </c>
      <c r="H1623" s="191">
        <v>411.75</v>
      </c>
      <c r="I1623" s="192"/>
      <c r="J1623" s="191">
        <f>ROUND(I1623*H1623,3)</f>
        <v>0</v>
      </c>
      <c r="K1623" s="193"/>
      <c r="L1623" s="194"/>
      <c r="M1623" s="195" t="s">
        <v>1</v>
      </c>
      <c r="N1623" s="196" t="s">
        <v>42</v>
      </c>
      <c r="P1623" s="154">
        <f>O1623*H1623</f>
        <v>0</v>
      </c>
      <c r="Q1623" s="154">
        <v>3.5E-4</v>
      </c>
      <c r="R1623" s="154">
        <f>Q1623*H1623</f>
        <v>0.1441125</v>
      </c>
      <c r="S1623" s="154">
        <v>0</v>
      </c>
      <c r="T1623" s="155">
        <f>S1623*H1623</f>
        <v>0</v>
      </c>
      <c r="AR1623" s="156" t="s">
        <v>544</v>
      </c>
      <c r="AT1623" s="156" t="s">
        <v>641</v>
      </c>
      <c r="AU1623" s="156" t="s">
        <v>98</v>
      </c>
      <c r="AY1623" s="17" t="s">
        <v>345</v>
      </c>
      <c r="BE1623" s="157">
        <f>IF(N1623="základná",J1623,0)</f>
        <v>0</v>
      </c>
      <c r="BF1623" s="157">
        <f>IF(N1623="znížená",J1623,0)</f>
        <v>0</v>
      </c>
      <c r="BG1623" s="157">
        <f>IF(N1623="zákl. prenesená",J1623,0)</f>
        <v>0</v>
      </c>
      <c r="BH1623" s="157">
        <f>IF(N1623="zníž. prenesená",J1623,0)</f>
        <v>0</v>
      </c>
      <c r="BI1623" s="157">
        <f>IF(N1623="nulová",J1623,0)</f>
        <v>0</v>
      </c>
      <c r="BJ1623" s="17" t="s">
        <v>98</v>
      </c>
      <c r="BK1623" s="158">
        <f>ROUND(I1623*H1623,3)</f>
        <v>0</v>
      </c>
      <c r="BL1623" s="17" t="s">
        <v>453</v>
      </c>
      <c r="BM1623" s="156" t="s">
        <v>2211</v>
      </c>
    </row>
    <row r="1624" spans="2:65" s="13" customFormat="1">
      <c r="B1624" s="166"/>
      <c r="D1624" s="160" t="s">
        <v>353</v>
      </c>
      <c r="E1624" s="167" t="s">
        <v>1</v>
      </c>
      <c r="F1624" s="168" t="s">
        <v>2212</v>
      </c>
      <c r="H1624" s="169">
        <v>411.75</v>
      </c>
      <c r="I1624" s="170"/>
      <c r="L1624" s="166"/>
      <c r="M1624" s="171"/>
      <c r="T1624" s="172"/>
      <c r="AT1624" s="167" t="s">
        <v>353</v>
      </c>
      <c r="AU1624" s="167" t="s">
        <v>98</v>
      </c>
      <c r="AV1624" s="13" t="s">
        <v>98</v>
      </c>
      <c r="AW1624" s="13" t="s">
        <v>30</v>
      </c>
      <c r="AX1624" s="13" t="s">
        <v>84</v>
      </c>
      <c r="AY1624" s="167" t="s">
        <v>345</v>
      </c>
    </row>
    <row r="1625" spans="2:65" s="1" customFormat="1" ht="37.9" customHeight="1">
      <c r="B1625" s="32"/>
      <c r="C1625" s="145" t="s">
        <v>2213</v>
      </c>
      <c r="D1625" s="145" t="s">
        <v>347</v>
      </c>
      <c r="E1625" s="146" t="s">
        <v>2214</v>
      </c>
      <c r="F1625" s="147" t="s">
        <v>2215</v>
      </c>
      <c r="G1625" s="148" t="s">
        <v>597</v>
      </c>
      <c r="H1625" s="149">
        <v>3.1</v>
      </c>
      <c r="I1625" s="150"/>
      <c r="J1625" s="149">
        <f>ROUND(I1625*H1625,3)</f>
        <v>0</v>
      </c>
      <c r="K1625" s="151"/>
      <c r="L1625" s="32"/>
      <c r="M1625" s="152" t="s">
        <v>1</v>
      </c>
      <c r="N1625" s="153" t="s">
        <v>42</v>
      </c>
      <c r="P1625" s="154">
        <f>O1625*H1625</f>
        <v>0</v>
      </c>
      <c r="Q1625" s="154">
        <v>2.9999999999999997E-4</v>
      </c>
      <c r="R1625" s="154">
        <f>Q1625*H1625</f>
        <v>9.2999999999999995E-4</v>
      </c>
      <c r="S1625" s="154">
        <v>0</v>
      </c>
      <c r="T1625" s="155">
        <f>S1625*H1625</f>
        <v>0</v>
      </c>
      <c r="AR1625" s="156" t="s">
        <v>453</v>
      </c>
      <c r="AT1625" s="156" t="s">
        <v>347</v>
      </c>
      <c r="AU1625" s="156" t="s">
        <v>98</v>
      </c>
      <c r="AY1625" s="17" t="s">
        <v>345</v>
      </c>
      <c r="BE1625" s="157">
        <f>IF(N1625="základná",J1625,0)</f>
        <v>0</v>
      </c>
      <c r="BF1625" s="157">
        <f>IF(N1625="znížená",J1625,0)</f>
        <v>0</v>
      </c>
      <c r="BG1625" s="157">
        <f>IF(N1625="zákl. prenesená",J1625,0)</f>
        <v>0</v>
      </c>
      <c r="BH1625" s="157">
        <f>IF(N1625="zníž. prenesená",J1625,0)</f>
        <v>0</v>
      </c>
      <c r="BI1625" s="157">
        <f>IF(N1625="nulová",J1625,0)</f>
        <v>0</v>
      </c>
      <c r="BJ1625" s="17" t="s">
        <v>98</v>
      </c>
      <c r="BK1625" s="158">
        <f>ROUND(I1625*H1625,3)</f>
        <v>0</v>
      </c>
      <c r="BL1625" s="17" t="s">
        <v>453</v>
      </c>
      <c r="BM1625" s="156" t="s">
        <v>2216</v>
      </c>
    </row>
    <row r="1626" spans="2:65" s="13" customFormat="1">
      <c r="B1626" s="166"/>
      <c r="D1626" s="160" t="s">
        <v>353</v>
      </c>
      <c r="E1626" s="167" t="s">
        <v>1</v>
      </c>
      <c r="F1626" s="168" t="s">
        <v>2217</v>
      </c>
      <c r="H1626" s="169">
        <v>3.1</v>
      </c>
      <c r="I1626" s="170"/>
      <c r="L1626" s="166"/>
      <c r="M1626" s="171"/>
      <c r="T1626" s="172"/>
      <c r="AT1626" s="167" t="s">
        <v>353</v>
      </c>
      <c r="AU1626" s="167" t="s">
        <v>98</v>
      </c>
      <c r="AV1626" s="13" t="s">
        <v>98</v>
      </c>
      <c r="AW1626" s="13" t="s">
        <v>30</v>
      </c>
      <c r="AX1626" s="13" t="s">
        <v>84</v>
      </c>
      <c r="AY1626" s="167" t="s">
        <v>345</v>
      </c>
    </row>
    <row r="1627" spans="2:65" s="1" customFormat="1" ht="16.5" customHeight="1">
      <c r="B1627" s="32"/>
      <c r="C1627" s="187" t="s">
        <v>2218</v>
      </c>
      <c r="D1627" s="187" t="s">
        <v>641</v>
      </c>
      <c r="E1627" s="188" t="s">
        <v>2191</v>
      </c>
      <c r="F1627" s="189" t="s">
        <v>2192</v>
      </c>
      <c r="G1627" s="190" t="s">
        <v>623</v>
      </c>
      <c r="H1627" s="191">
        <v>13.95</v>
      </c>
      <c r="I1627" s="192"/>
      <c r="J1627" s="191">
        <f>ROUND(I1627*H1627,3)</f>
        <v>0</v>
      </c>
      <c r="K1627" s="193"/>
      <c r="L1627" s="194"/>
      <c r="M1627" s="195" t="s">
        <v>1</v>
      </c>
      <c r="N1627" s="196" t="s">
        <v>42</v>
      </c>
      <c r="P1627" s="154">
        <f>O1627*H1627</f>
        <v>0</v>
      </c>
      <c r="Q1627" s="154">
        <v>3.5E-4</v>
      </c>
      <c r="R1627" s="154">
        <f>Q1627*H1627</f>
        <v>4.8824999999999997E-3</v>
      </c>
      <c r="S1627" s="154">
        <v>0</v>
      </c>
      <c r="T1627" s="155">
        <f>S1627*H1627</f>
        <v>0</v>
      </c>
      <c r="AR1627" s="156" t="s">
        <v>544</v>
      </c>
      <c r="AT1627" s="156" t="s">
        <v>641</v>
      </c>
      <c r="AU1627" s="156" t="s">
        <v>98</v>
      </c>
      <c r="AY1627" s="17" t="s">
        <v>345</v>
      </c>
      <c r="BE1627" s="157">
        <f>IF(N1627="základná",J1627,0)</f>
        <v>0</v>
      </c>
      <c r="BF1627" s="157">
        <f>IF(N1627="znížená",J1627,0)</f>
        <v>0</v>
      </c>
      <c r="BG1627" s="157">
        <f>IF(N1627="zákl. prenesená",J1627,0)</f>
        <v>0</v>
      </c>
      <c r="BH1627" s="157">
        <f>IF(N1627="zníž. prenesená",J1627,0)</f>
        <v>0</v>
      </c>
      <c r="BI1627" s="157">
        <f>IF(N1627="nulová",J1627,0)</f>
        <v>0</v>
      </c>
      <c r="BJ1627" s="17" t="s">
        <v>98</v>
      </c>
      <c r="BK1627" s="158">
        <f>ROUND(I1627*H1627,3)</f>
        <v>0</v>
      </c>
      <c r="BL1627" s="17" t="s">
        <v>453</v>
      </c>
      <c r="BM1627" s="156" t="s">
        <v>2219</v>
      </c>
    </row>
    <row r="1628" spans="2:65" s="13" customFormat="1">
      <c r="B1628" s="166"/>
      <c r="D1628" s="160" t="s">
        <v>353</v>
      </c>
      <c r="E1628" s="167" t="s">
        <v>1</v>
      </c>
      <c r="F1628" s="168" t="s">
        <v>2220</v>
      </c>
      <c r="H1628" s="169">
        <v>13.95</v>
      </c>
      <c r="I1628" s="170"/>
      <c r="L1628" s="166"/>
      <c r="M1628" s="171"/>
      <c r="T1628" s="172"/>
      <c r="AT1628" s="167" t="s">
        <v>353</v>
      </c>
      <c r="AU1628" s="167" t="s">
        <v>98</v>
      </c>
      <c r="AV1628" s="13" t="s">
        <v>98</v>
      </c>
      <c r="AW1628" s="13" t="s">
        <v>30</v>
      </c>
      <c r="AX1628" s="13" t="s">
        <v>84</v>
      </c>
      <c r="AY1628" s="167" t="s">
        <v>345</v>
      </c>
    </row>
    <row r="1629" spans="2:65" s="1" customFormat="1" ht="24.2" customHeight="1">
      <c r="B1629" s="32"/>
      <c r="C1629" s="145" t="s">
        <v>2221</v>
      </c>
      <c r="D1629" s="145" t="s">
        <v>347</v>
      </c>
      <c r="E1629" s="146" t="s">
        <v>2222</v>
      </c>
      <c r="F1629" s="147" t="s">
        <v>2223</v>
      </c>
      <c r="G1629" s="148" t="s">
        <v>350</v>
      </c>
      <c r="H1629" s="149">
        <v>265.36399999999998</v>
      </c>
      <c r="I1629" s="150"/>
      <c r="J1629" s="149">
        <f>ROUND(I1629*H1629,3)</f>
        <v>0</v>
      </c>
      <c r="K1629" s="151"/>
      <c r="L1629" s="32"/>
      <c r="M1629" s="152" t="s">
        <v>1</v>
      </c>
      <c r="N1629" s="153" t="s">
        <v>42</v>
      </c>
      <c r="P1629" s="154">
        <f>O1629*H1629</f>
        <v>0</v>
      </c>
      <c r="Q1629" s="154">
        <v>0</v>
      </c>
      <c r="R1629" s="154">
        <f>Q1629*H1629</f>
        <v>0</v>
      </c>
      <c r="S1629" s="154">
        <v>0</v>
      </c>
      <c r="T1629" s="155">
        <f>S1629*H1629</f>
        <v>0</v>
      </c>
      <c r="AR1629" s="156" t="s">
        <v>453</v>
      </c>
      <c r="AT1629" s="156" t="s">
        <v>347</v>
      </c>
      <c r="AU1629" s="156" t="s">
        <v>98</v>
      </c>
      <c r="AY1629" s="17" t="s">
        <v>345</v>
      </c>
      <c r="BE1629" s="157">
        <f>IF(N1629="základná",J1629,0)</f>
        <v>0</v>
      </c>
      <c r="BF1629" s="157">
        <f>IF(N1629="znížená",J1629,0)</f>
        <v>0</v>
      </c>
      <c r="BG1629" s="157">
        <f>IF(N1629="zákl. prenesená",J1629,0)</f>
        <v>0</v>
      </c>
      <c r="BH1629" s="157">
        <f>IF(N1629="zníž. prenesená",J1629,0)</f>
        <v>0</v>
      </c>
      <c r="BI1629" s="157">
        <f>IF(N1629="nulová",J1629,0)</f>
        <v>0</v>
      </c>
      <c r="BJ1629" s="17" t="s">
        <v>98</v>
      </c>
      <c r="BK1629" s="158">
        <f>ROUND(I1629*H1629,3)</f>
        <v>0</v>
      </c>
      <c r="BL1629" s="17" t="s">
        <v>453</v>
      </c>
      <c r="BM1629" s="156" t="s">
        <v>2224</v>
      </c>
    </row>
    <row r="1630" spans="2:65" s="13" customFormat="1">
      <c r="B1630" s="166"/>
      <c r="D1630" s="160" t="s">
        <v>353</v>
      </c>
      <c r="E1630" s="167" t="s">
        <v>1</v>
      </c>
      <c r="F1630" s="168" t="s">
        <v>2225</v>
      </c>
      <c r="H1630" s="169">
        <v>265.36399999999998</v>
      </c>
      <c r="I1630" s="170"/>
      <c r="L1630" s="166"/>
      <c r="M1630" s="171"/>
      <c r="T1630" s="172"/>
      <c r="AT1630" s="167" t="s">
        <v>353</v>
      </c>
      <c r="AU1630" s="167" t="s">
        <v>98</v>
      </c>
      <c r="AV1630" s="13" t="s">
        <v>98</v>
      </c>
      <c r="AW1630" s="13" t="s">
        <v>30</v>
      </c>
      <c r="AX1630" s="13" t="s">
        <v>84</v>
      </c>
      <c r="AY1630" s="167" t="s">
        <v>345</v>
      </c>
    </row>
    <row r="1631" spans="2:65" s="1" customFormat="1" ht="24.2" customHeight="1">
      <c r="B1631" s="32"/>
      <c r="C1631" s="187" t="s">
        <v>2226</v>
      </c>
      <c r="D1631" s="187" t="s">
        <v>641</v>
      </c>
      <c r="E1631" s="188" t="s">
        <v>2227</v>
      </c>
      <c r="F1631" s="189" t="s">
        <v>2228</v>
      </c>
      <c r="G1631" s="190" t="s">
        <v>350</v>
      </c>
      <c r="H1631" s="191">
        <v>297.786</v>
      </c>
      <c r="I1631" s="192"/>
      <c r="J1631" s="191">
        <f>ROUND(I1631*H1631,3)</f>
        <v>0</v>
      </c>
      <c r="K1631" s="193"/>
      <c r="L1631" s="194"/>
      <c r="M1631" s="195" t="s">
        <v>1</v>
      </c>
      <c r="N1631" s="196" t="s">
        <v>42</v>
      </c>
      <c r="P1631" s="154">
        <f>O1631*H1631</f>
        <v>0</v>
      </c>
      <c r="Q1631" s="154">
        <v>4.0000000000000002E-4</v>
      </c>
      <c r="R1631" s="154">
        <f>Q1631*H1631</f>
        <v>0.11911440000000001</v>
      </c>
      <c r="S1631" s="154">
        <v>0</v>
      </c>
      <c r="T1631" s="155">
        <f>S1631*H1631</f>
        <v>0</v>
      </c>
      <c r="AR1631" s="156" t="s">
        <v>544</v>
      </c>
      <c r="AT1631" s="156" t="s">
        <v>641</v>
      </c>
      <c r="AU1631" s="156" t="s">
        <v>98</v>
      </c>
      <c r="AY1631" s="17" t="s">
        <v>345</v>
      </c>
      <c r="BE1631" s="157">
        <f>IF(N1631="základná",J1631,0)</f>
        <v>0</v>
      </c>
      <c r="BF1631" s="157">
        <f>IF(N1631="znížená",J1631,0)</f>
        <v>0</v>
      </c>
      <c r="BG1631" s="157">
        <f>IF(N1631="zákl. prenesená",J1631,0)</f>
        <v>0</v>
      </c>
      <c r="BH1631" s="157">
        <f>IF(N1631="zníž. prenesená",J1631,0)</f>
        <v>0</v>
      </c>
      <c r="BI1631" s="157">
        <f>IF(N1631="nulová",J1631,0)</f>
        <v>0</v>
      </c>
      <c r="BJ1631" s="17" t="s">
        <v>98</v>
      </c>
      <c r="BK1631" s="158">
        <f>ROUND(I1631*H1631,3)</f>
        <v>0</v>
      </c>
      <c r="BL1631" s="17" t="s">
        <v>453</v>
      </c>
      <c r="BM1631" s="156" t="s">
        <v>2229</v>
      </c>
    </row>
    <row r="1632" spans="2:65" s="13" customFormat="1">
      <c r="B1632" s="166"/>
      <c r="D1632" s="160" t="s">
        <v>353</v>
      </c>
      <c r="E1632" s="167" t="s">
        <v>1</v>
      </c>
      <c r="F1632" s="168" t="s">
        <v>2230</v>
      </c>
      <c r="H1632" s="169">
        <v>258.94400000000002</v>
      </c>
      <c r="I1632" s="170"/>
      <c r="L1632" s="166"/>
      <c r="M1632" s="171"/>
      <c r="T1632" s="172"/>
      <c r="AT1632" s="167" t="s">
        <v>353</v>
      </c>
      <c r="AU1632" s="167" t="s">
        <v>98</v>
      </c>
      <c r="AV1632" s="13" t="s">
        <v>98</v>
      </c>
      <c r="AW1632" s="13" t="s">
        <v>30</v>
      </c>
      <c r="AX1632" s="13" t="s">
        <v>84</v>
      </c>
      <c r="AY1632" s="167" t="s">
        <v>345</v>
      </c>
    </row>
    <row r="1633" spans="2:65" s="13" customFormat="1">
      <c r="B1633" s="166"/>
      <c r="D1633" s="160" t="s">
        <v>353</v>
      </c>
      <c r="F1633" s="168" t="s">
        <v>2231</v>
      </c>
      <c r="H1633" s="169">
        <v>297.786</v>
      </c>
      <c r="I1633" s="170"/>
      <c r="L1633" s="166"/>
      <c r="M1633" s="171"/>
      <c r="T1633" s="172"/>
      <c r="AT1633" s="167" t="s">
        <v>353</v>
      </c>
      <c r="AU1633" s="167" t="s">
        <v>98</v>
      </c>
      <c r="AV1633" s="13" t="s">
        <v>98</v>
      </c>
      <c r="AW1633" s="13" t="s">
        <v>4</v>
      </c>
      <c r="AX1633" s="13" t="s">
        <v>84</v>
      </c>
      <c r="AY1633" s="167" t="s">
        <v>345</v>
      </c>
    </row>
    <row r="1634" spans="2:65" s="1" customFormat="1" ht="16.5" customHeight="1">
      <c r="B1634" s="32"/>
      <c r="C1634" s="187" t="s">
        <v>2232</v>
      </c>
      <c r="D1634" s="187" t="s">
        <v>641</v>
      </c>
      <c r="E1634" s="188" t="s">
        <v>2233</v>
      </c>
      <c r="F1634" s="189" t="s">
        <v>2234</v>
      </c>
      <c r="G1634" s="190" t="s">
        <v>350</v>
      </c>
      <c r="H1634" s="191">
        <v>7.383</v>
      </c>
      <c r="I1634" s="192"/>
      <c r="J1634" s="191">
        <f>ROUND(I1634*H1634,3)</f>
        <v>0</v>
      </c>
      <c r="K1634" s="193"/>
      <c r="L1634" s="194"/>
      <c r="M1634" s="195" t="s">
        <v>1</v>
      </c>
      <c r="N1634" s="196" t="s">
        <v>42</v>
      </c>
      <c r="P1634" s="154">
        <f>O1634*H1634</f>
        <v>0</v>
      </c>
      <c r="Q1634" s="154">
        <v>5.0000000000000001E-4</v>
      </c>
      <c r="R1634" s="154">
        <f>Q1634*H1634</f>
        <v>3.6914999999999999E-3</v>
      </c>
      <c r="S1634" s="154">
        <v>0</v>
      </c>
      <c r="T1634" s="155">
        <f>S1634*H1634</f>
        <v>0</v>
      </c>
      <c r="AR1634" s="156" t="s">
        <v>544</v>
      </c>
      <c r="AT1634" s="156" t="s">
        <v>641</v>
      </c>
      <c r="AU1634" s="156" t="s">
        <v>98</v>
      </c>
      <c r="AY1634" s="17" t="s">
        <v>345</v>
      </c>
      <c r="BE1634" s="157">
        <f>IF(N1634="základná",J1634,0)</f>
        <v>0</v>
      </c>
      <c r="BF1634" s="157">
        <f>IF(N1634="znížená",J1634,0)</f>
        <v>0</v>
      </c>
      <c r="BG1634" s="157">
        <f>IF(N1634="zákl. prenesená",J1634,0)</f>
        <v>0</v>
      </c>
      <c r="BH1634" s="157">
        <f>IF(N1634="zníž. prenesená",J1634,0)</f>
        <v>0</v>
      </c>
      <c r="BI1634" s="157">
        <f>IF(N1634="nulová",J1634,0)</f>
        <v>0</v>
      </c>
      <c r="BJ1634" s="17" t="s">
        <v>98</v>
      </c>
      <c r="BK1634" s="158">
        <f>ROUND(I1634*H1634,3)</f>
        <v>0</v>
      </c>
      <c r="BL1634" s="17" t="s">
        <v>453</v>
      </c>
      <c r="BM1634" s="156" t="s">
        <v>2235</v>
      </c>
    </row>
    <row r="1635" spans="2:65" s="13" customFormat="1">
      <c r="B1635" s="166"/>
      <c r="D1635" s="160" t="s">
        <v>353</v>
      </c>
      <c r="E1635" s="167" t="s">
        <v>1</v>
      </c>
      <c r="F1635" s="168" t="s">
        <v>2236</v>
      </c>
      <c r="H1635" s="169">
        <v>6.42</v>
      </c>
      <c r="I1635" s="170"/>
      <c r="L1635" s="166"/>
      <c r="M1635" s="171"/>
      <c r="T1635" s="172"/>
      <c r="AT1635" s="167" t="s">
        <v>353</v>
      </c>
      <c r="AU1635" s="167" t="s">
        <v>98</v>
      </c>
      <c r="AV1635" s="13" t="s">
        <v>98</v>
      </c>
      <c r="AW1635" s="13" t="s">
        <v>30</v>
      </c>
      <c r="AX1635" s="13" t="s">
        <v>84</v>
      </c>
      <c r="AY1635" s="167" t="s">
        <v>345</v>
      </c>
    </row>
    <row r="1636" spans="2:65" s="13" customFormat="1">
      <c r="B1636" s="166"/>
      <c r="D1636" s="160" t="s">
        <v>353</v>
      </c>
      <c r="F1636" s="168" t="s">
        <v>2237</v>
      </c>
      <c r="H1636" s="169">
        <v>7.383</v>
      </c>
      <c r="I1636" s="170"/>
      <c r="L1636" s="166"/>
      <c r="M1636" s="171"/>
      <c r="T1636" s="172"/>
      <c r="AT1636" s="167" t="s">
        <v>353</v>
      </c>
      <c r="AU1636" s="167" t="s">
        <v>98</v>
      </c>
      <c r="AV1636" s="13" t="s">
        <v>98</v>
      </c>
      <c r="AW1636" s="13" t="s">
        <v>4</v>
      </c>
      <c r="AX1636" s="13" t="s">
        <v>84</v>
      </c>
      <c r="AY1636" s="167" t="s">
        <v>345</v>
      </c>
    </row>
    <row r="1637" spans="2:65" s="1" customFormat="1" ht="24.2" customHeight="1">
      <c r="B1637" s="32"/>
      <c r="C1637" s="145" t="s">
        <v>2238</v>
      </c>
      <c r="D1637" s="145" t="s">
        <v>347</v>
      </c>
      <c r="E1637" s="146" t="s">
        <v>2239</v>
      </c>
      <c r="F1637" s="147" t="s">
        <v>2240</v>
      </c>
      <c r="G1637" s="148" t="s">
        <v>597</v>
      </c>
      <c r="H1637" s="149">
        <v>73.150000000000006</v>
      </c>
      <c r="I1637" s="150"/>
      <c r="J1637" s="149">
        <f>ROUND(I1637*H1637,3)</f>
        <v>0</v>
      </c>
      <c r="K1637" s="151"/>
      <c r="L1637" s="32"/>
      <c r="M1637" s="152" t="s">
        <v>1</v>
      </c>
      <c r="N1637" s="153" t="s">
        <v>42</v>
      </c>
      <c r="P1637" s="154">
        <f>O1637*H1637</f>
        <v>0</v>
      </c>
      <c r="Q1637" s="154">
        <v>2.5999999999999998E-4</v>
      </c>
      <c r="R1637" s="154">
        <f>Q1637*H1637</f>
        <v>1.9019000000000001E-2</v>
      </c>
      <c r="S1637" s="154">
        <v>0</v>
      </c>
      <c r="T1637" s="155">
        <f>S1637*H1637</f>
        <v>0</v>
      </c>
      <c r="AR1637" s="156" t="s">
        <v>453</v>
      </c>
      <c r="AT1637" s="156" t="s">
        <v>347</v>
      </c>
      <c r="AU1637" s="156" t="s">
        <v>98</v>
      </c>
      <c r="AY1637" s="17" t="s">
        <v>345</v>
      </c>
      <c r="BE1637" s="157">
        <f>IF(N1637="základná",J1637,0)</f>
        <v>0</v>
      </c>
      <c r="BF1637" s="157">
        <f>IF(N1637="znížená",J1637,0)</f>
        <v>0</v>
      </c>
      <c r="BG1637" s="157">
        <f>IF(N1637="zákl. prenesená",J1637,0)</f>
        <v>0</v>
      </c>
      <c r="BH1637" s="157">
        <f>IF(N1637="zníž. prenesená",J1637,0)</f>
        <v>0</v>
      </c>
      <c r="BI1637" s="157">
        <f>IF(N1637="nulová",J1637,0)</f>
        <v>0</v>
      </c>
      <c r="BJ1637" s="17" t="s">
        <v>98</v>
      </c>
      <c r="BK1637" s="158">
        <f>ROUND(I1637*H1637,3)</f>
        <v>0</v>
      </c>
      <c r="BL1637" s="17" t="s">
        <v>453</v>
      </c>
      <c r="BM1637" s="156" t="s">
        <v>2241</v>
      </c>
    </row>
    <row r="1638" spans="2:65" s="12" customFormat="1">
      <c r="B1638" s="159"/>
      <c r="D1638" s="160" t="s">
        <v>353</v>
      </c>
      <c r="E1638" s="161" t="s">
        <v>1</v>
      </c>
      <c r="F1638" s="162" t="s">
        <v>563</v>
      </c>
      <c r="H1638" s="161" t="s">
        <v>1</v>
      </c>
      <c r="I1638" s="163"/>
      <c r="L1638" s="159"/>
      <c r="M1638" s="164"/>
      <c r="T1638" s="165"/>
      <c r="AT1638" s="161" t="s">
        <v>353</v>
      </c>
      <c r="AU1638" s="161" t="s">
        <v>98</v>
      </c>
      <c r="AV1638" s="12" t="s">
        <v>84</v>
      </c>
      <c r="AW1638" s="12" t="s">
        <v>30</v>
      </c>
      <c r="AX1638" s="12" t="s">
        <v>76</v>
      </c>
      <c r="AY1638" s="161" t="s">
        <v>345</v>
      </c>
    </row>
    <row r="1639" spans="2:65" s="13" customFormat="1">
      <c r="B1639" s="166"/>
      <c r="D1639" s="160" t="s">
        <v>353</v>
      </c>
      <c r="E1639" s="167" t="s">
        <v>1</v>
      </c>
      <c r="F1639" s="168" t="s">
        <v>2242</v>
      </c>
      <c r="H1639" s="169">
        <v>73.150000000000006</v>
      </c>
      <c r="I1639" s="170"/>
      <c r="L1639" s="166"/>
      <c r="M1639" s="171"/>
      <c r="T1639" s="172"/>
      <c r="AT1639" s="167" t="s">
        <v>353</v>
      </c>
      <c r="AU1639" s="167" t="s">
        <v>98</v>
      </c>
      <c r="AV1639" s="13" t="s">
        <v>98</v>
      </c>
      <c r="AW1639" s="13" t="s">
        <v>30</v>
      </c>
      <c r="AX1639" s="13" t="s">
        <v>84</v>
      </c>
      <c r="AY1639" s="167" t="s">
        <v>345</v>
      </c>
    </row>
    <row r="1640" spans="2:65" s="1" customFormat="1" ht="24.2" customHeight="1">
      <c r="B1640" s="32"/>
      <c r="C1640" s="145" t="s">
        <v>2243</v>
      </c>
      <c r="D1640" s="145" t="s">
        <v>347</v>
      </c>
      <c r="E1640" s="146" t="s">
        <v>2244</v>
      </c>
      <c r="F1640" s="147" t="s">
        <v>2245</v>
      </c>
      <c r="G1640" s="148" t="s">
        <v>350</v>
      </c>
      <c r="H1640" s="149">
        <v>19.36</v>
      </c>
      <c r="I1640" s="150"/>
      <c r="J1640" s="149">
        <f>ROUND(I1640*H1640,3)</f>
        <v>0</v>
      </c>
      <c r="K1640" s="151"/>
      <c r="L1640" s="32"/>
      <c r="M1640" s="152" t="s">
        <v>1</v>
      </c>
      <c r="N1640" s="153" t="s">
        <v>42</v>
      </c>
      <c r="P1640" s="154">
        <f>O1640*H1640</f>
        <v>0</v>
      </c>
      <c r="Q1640" s="154">
        <v>0</v>
      </c>
      <c r="R1640" s="154">
        <f>Q1640*H1640</f>
        <v>0</v>
      </c>
      <c r="S1640" s="154">
        <v>0</v>
      </c>
      <c r="T1640" s="155">
        <f>S1640*H1640</f>
        <v>0</v>
      </c>
      <c r="AR1640" s="156" t="s">
        <v>453</v>
      </c>
      <c r="AT1640" s="156" t="s">
        <v>347</v>
      </c>
      <c r="AU1640" s="156" t="s">
        <v>98</v>
      </c>
      <c r="AY1640" s="17" t="s">
        <v>345</v>
      </c>
      <c r="BE1640" s="157">
        <f>IF(N1640="základná",J1640,0)</f>
        <v>0</v>
      </c>
      <c r="BF1640" s="157">
        <f>IF(N1640="znížená",J1640,0)</f>
        <v>0</v>
      </c>
      <c r="BG1640" s="157">
        <f>IF(N1640="zákl. prenesená",J1640,0)</f>
        <v>0</v>
      </c>
      <c r="BH1640" s="157">
        <f>IF(N1640="zníž. prenesená",J1640,0)</f>
        <v>0</v>
      </c>
      <c r="BI1640" s="157">
        <f>IF(N1640="nulová",J1640,0)</f>
        <v>0</v>
      </c>
      <c r="BJ1640" s="17" t="s">
        <v>98</v>
      </c>
      <c r="BK1640" s="158">
        <f>ROUND(I1640*H1640,3)</f>
        <v>0</v>
      </c>
      <c r="BL1640" s="17" t="s">
        <v>453</v>
      </c>
      <c r="BM1640" s="156" t="s">
        <v>2246</v>
      </c>
    </row>
    <row r="1641" spans="2:65" s="12" customFormat="1">
      <c r="B1641" s="159"/>
      <c r="D1641" s="160" t="s">
        <v>353</v>
      </c>
      <c r="E1641" s="161" t="s">
        <v>1</v>
      </c>
      <c r="F1641" s="162" t="s">
        <v>2247</v>
      </c>
      <c r="H1641" s="161" t="s">
        <v>1</v>
      </c>
      <c r="I1641" s="163"/>
      <c r="L1641" s="159"/>
      <c r="M1641" s="164"/>
      <c r="T1641" s="165"/>
      <c r="AT1641" s="161" t="s">
        <v>353</v>
      </c>
      <c r="AU1641" s="161" t="s">
        <v>98</v>
      </c>
      <c r="AV1641" s="12" t="s">
        <v>84</v>
      </c>
      <c r="AW1641" s="12" t="s">
        <v>30</v>
      </c>
      <c r="AX1641" s="12" t="s">
        <v>76</v>
      </c>
      <c r="AY1641" s="161" t="s">
        <v>345</v>
      </c>
    </row>
    <row r="1642" spans="2:65" s="13" customFormat="1">
      <c r="B1642" s="166"/>
      <c r="D1642" s="160" t="s">
        <v>353</v>
      </c>
      <c r="E1642" s="167" t="s">
        <v>1</v>
      </c>
      <c r="F1642" s="168" t="s">
        <v>2248</v>
      </c>
      <c r="H1642" s="169">
        <v>16.559999999999999</v>
      </c>
      <c r="I1642" s="170"/>
      <c r="L1642" s="166"/>
      <c r="M1642" s="171"/>
      <c r="T1642" s="172"/>
      <c r="AT1642" s="167" t="s">
        <v>353</v>
      </c>
      <c r="AU1642" s="167" t="s">
        <v>98</v>
      </c>
      <c r="AV1642" s="13" t="s">
        <v>98</v>
      </c>
      <c r="AW1642" s="13" t="s">
        <v>30</v>
      </c>
      <c r="AX1642" s="13" t="s">
        <v>76</v>
      </c>
      <c r="AY1642" s="167" t="s">
        <v>345</v>
      </c>
    </row>
    <row r="1643" spans="2:65" s="12" customFormat="1">
      <c r="B1643" s="159"/>
      <c r="D1643" s="160" t="s">
        <v>353</v>
      </c>
      <c r="E1643" s="161" t="s">
        <v>1</v>
      </c>
      <c r="F1643" s="162" t="s">
        <v>2249</v>
      </c>
      <c r="H1643" s="161" t="s">
        <v>1</v>
      </c>
      <c r="I1643" s="163"/>
      <c r="L1643" s="159"/>
      <c r="M1643" s="164"/>
      <c r="T1643" s="165"/>
      <c r="AT1643" s="161" t="s">
        <v>353</v>
      </c>
      <c r="AU1643" s="161" t="s">
        <v>98</v>
      </c>
      <c r="AV1643" s="12" t="s">
        <v>84</v>
      </c>
      <c r="AW1643" s="12" t="s">
        <v>30</v>
      </c>
      <c r="AX1643" s="12" t="s">
        <v>76</v>
      </c>
      <c r="AY1643" s="161" t="s">
        <v>345</v>
      </c>
    </row>
    <row r="1644" spans="2:65" s="13" customFormat="1">
      <c r="B1644" s="166"/>
      <c r="D1644" s="160" t="s">
        <v>353</v>
      </c>
      <c r="E1644" s="167" t="s">
        <v>1</v>
      </c>
      <c r="F1644" s="168" t="s">
        <v>2250</v>
      </c>
      <c r="H1644" s="169">
        <v>2.8</v>
      </c>
      <c r="I1644" s="170"/>
      <c r="L1644" s="166"/>
      <c r="M1644" s="171"/>
      <c r="T1644" s="172"/>
      <c r="AT1644" s="167" t="s">
        <v>353</v>
      </c>
      <c r="AU1644" s="167" t="s">
        <v>98</v>
      </c>
      <c r="AV1644" s="13" t="s">
        <v>98</v>
      </c>
      <c r="AW1644" s="13" t="s">
        <v>30</v>
      </c>
      <c r="AX1644" s="13" t="s">
        <v>76</v>
      </c>
      <c r="AY1644" s="167" t="s">
        <v>345</v>
      </c>
    </row>
    <row r="1645" spans="2:65" s="15" customFormat="1">
      <c r="B1645" s="180"/>
      <c r="D1645" s="160" t="s">
        <v>353</v>
      </c>
      <c r="E1645" s="181" t="s">
        <v>288</v>
      </c>
      <c r="F1645" s="182" t="s">
        <v>365</v>
      </c>
      <c r="H1645" s="183">
        <v>19.36</v>
      </c>
      <c r="I1645" s="184"/>
      <c r="L1645" s="180"/>
      <c r="M1645" s="185"/>
      <c r="T1645" s="186"/>
      <c r="AT1645" s="181" t="s">
        <v>353</v>
      </c>
      <c r="AU1645" s="181" t="s">
        <v>98</v>
      </c>
      <c r="AV1645" s="15" t="s">
        <v>351</v>
      </c>
      <c r="AW1645" s="15" t="s">
        <v>30</v>
      </c>
      <c r="AX1645" s="15" t="s">
        <v>84</v>
      </c>
      <c r="AY1645" s="181" t="s">
        <v>345</v>
      </c>
    </row>
    <row r="1646" spans="2:65" s="1" customFormat="1" ht="16.5" customHeight="1">
      <c r="B1646" s="32"/>
      <c r="C1646" s="187" t="s">
        <v>2251</v>
      </c>
      <c r="D1646" s="187" t="s">
        <v>641</v>
      </c>
      <c r="E1646" s="188" t="s">
        <v>2252</v>
      </c>
      <c r="F1646" s="189" t="s">
        <v>2253</v>
      </c>
      <c r="G1646" s="190" t="s">
        <v>460</v>
      </c>
      <c r="H1646" s="191">
        <v>5.0000000000000001E-3</v>
      </c>
      <c r="I1646" s="192"/>
      <c r="J1646" s="191">
        <f>ROUND(I1646*H1646,3)</f>
        <v>0</v>
      </c>
      <c r="K1646" s="193"/>
      <c r="L1646" s="194"/>
      <c r="M1646" s="195" t="s">
        <v>1</v>
      </c>
      <c r="N1646" s="196" t="s">
        <v>42</v>
      </c>
      <c r="P1646" s="154">
        <f>O1646*H1646</f>
        <v>0</v>
      </c>
      <c r="Q1646" s="154">
        <v>1</v>
      </c>
      <c r="R1646" s="154">
        <f>Q1646*H1646</f>
        <v>5.0000000000000001E-3</v>
      </c>
      <c r="S1646" s="154">
        <v>0</v>
      </c>
      <c r="T1646" s="155">
        <f>S1646*H1646</f>
        <v>0</v>
      </c>
      <c r="AR1646" s="156" t="s">
        <v>544</v>
      </c>
      <c r="AT1646" s="156" t="s">
        <v>641</v>
      </c>
      <c r="AU1646" s="156" t="s">
        <v>98</v>
      </c>
      <c r="AY1646" s="17" t="s">
        <v>345</v>
      </c>
      <c r="BE1646" s="157">
        <f>IF(N1646="základná",J1646,0)</f>
        <v>0</v>
      </c>
      <c r="BF1646" s="157">
        <f>IF(N1646="znížená",J1646,0)</f>
        <v>0</v>
      </c>
      <c r="BG1646" s="157">
        <f>IF(N1646="zákl. prenesená",J1646,0)</f>
        <v>0</v>
      </c>
      <c r="BH1646" s="157">
        <f>IF(N1646="zníž. prenesená",J1646,0)</f>
        <v>0</v>
      </c>
      <c r="BI1646" s="157">
        <f>IF(N1646="nulová",J1646,0)</f>
        <v>0</v>
      </c>
      <c r="BJ1646" s="17" t="s">
        <v>98</v>
      </c>
      <c r="BK1646" s="158">
        <f>ROUND(I1646*H1646,3)</f>
        <v>0</v>
      </c>
      <c r="BL1646" s="17" t="s">
        <v>453</v>
      </c>
      <c r="BM1646" s="156" t="s">
        <v>2254</v>
      </c>
    </row>
    <row r="1647" spans="2:65" s="13" customFormat="1">
      <c r="B1647" s="166"/>
      <c r="D1647" s="160" t="s">
        <v>353</v>
      </c>
      <c r="E1647" s="167" t="s">
        <v>1</v>
      </c>
      <c r="F1647" s="168" t="s">
        <v>288</v>
      </c>
      <c r="H1647" s="169">
        <v>19.36</v>
      </c>
      <c r="I1647" s="170"/>
      <c r="L1647" s="166"/>
      <c r="M1647" s="171"/>
      <c r="T1647" s="172"/>
      <c r="AT1647" s="167" t="s">
        <v>353</v>
      </c>
      <c r="AU1647" s="167" t="s">
        <v>98</v>
      </c>
      <c r="AV1647" s="13" t="s">
        <v>98</v>
      </c>
      <c r="AW1647" s="13" t="s">
        <v>30</v>
      </c>
      <c r="AX1647" s="13" t="s">
        <v>84</v>
      </c>
      <c r="AY1647" s="167" t="s">
        <v>345</v>
      </c>
    </row>
    <row r="1648" spans="2:65" s="13" customFormat="1">
      <c r="B1648" s="166"/>
      <c r="D1648" s="160" t="s">
        <v>353</v>
      </c>
      <c r="F1648" s="168" t="s">
        <v>2255</v>
      </c>
      <c r="H1648" s="169">
        <v>5.0000000000000001E-3</v>
      </c>
      <c r="I1648" s="170"/>
      <c r="L1648" s="166"/>
      <c r="M1648" s="171"/>
      <c r="T1648" s="172"/>
      <c r="AT1648" s="167" t="s">
        <v>353</v>
      </c>
      <c r="AU1648" s="167" t="s">
        <v>98</v>
      </c>
      <c r="AV1648" s="13" t="s">
        <v>98</v>
      </c>
      <c r="AW1648" s="13" t="s">
        <v>4</v>
      </c>
      <c r="AX1648" s="13" t="s">
        <v>84</v>
      </c>
      <c r="AY1648" s="167" t="s">
        <v>345</v>
      </c>
    </row>
    <row r="1649" spans="2:65" s="1" customFormat="1" ht="37.9" customHeight="1">
      <c r="B1649" s="32"/>
      <c r="C1649" s="145" t="s">
        <v>2256</v>
      </c>
      <c r="D1649" s="145" t="s">
        <v>347</v>
      </c>
      <c r="E1649" s="146" t="s">
        <v>2257</v>
      </c>
      <c r="F1649" s="147" t="s">
        <v>2258</v>
      </c>
      <c r="G1649" s="148" t="s">
        <v>623</v>
      </c>
      <c r="H1649" s="149">
        <v>19.36</v>
      </c>
      <c r="I1649" s="150"/>
      <c r="J1649" s="149">
        <f>ROUND(I1649*H1649,3)</f>
        <v>0</v>
      </c>
      <c r="K1649" s="151"/>
      <c r="L1649" s="32"/>
      <c r="M1649" s="152" t="s">
        <v>1</v>
      </c>
      <c r="N1649" s="153" t="s">
        <v>42</v>
      </c>
      <c r="P1649" s="154">
        <f>O1649*H1649</f>
        <v>0</v>
      </c>
      <c r="Q1649" s="154">
        <v>2.5999999999999998E-4</v>
      </c>
      <c r="R1649" s="154">
        <f>Q1649*H1649</f>
        <v>5.0335999999999992E-3</v>
      </c>
      <c r="S1649" s="154">
        <v>0</v>
      </c>
      <c r="T1649" s="155">
        <f>S1649*H1649</f>
        <v>0</v>
      </c>
      <c r="AR1649" s="156" t="s">
        <v>453</v>
      </c>
      <c r="AT1649" s="156" t="s">
        <v>347</v>
      </c>
      <c r="AU1649" s="156" t="s">
        <v>98</v>
      </c>
      <c r="AY1649" s="17" t="s">
        <v>345</v>
      </c>
      <c r="BE1649" s="157">
        <f>IF(N1649="základná",J1649,0)</f>
        <v>0</v>
      </c>
      <c r="BF1649" s="157">
        <f>IF(N1649="znížená",J1649,0)</f>
        <v>0</v>
      </c>
      <c r="BG1649" s="157">
        <f>IF(N1649="zákl. prenesená",J1649,0)</f>
        <v>0</v>
      </c>
      <c r="BH1649" s="157">
        <f>IF(N1649="zníž. prenesená",J1649,0)</f>
        <v>0</v>
      </c>
      <c r="BI1649" s="157">
        <f>IF(N1649="nulová",J1649,0)</f>
        <v>0</v>
      </c>
      <c r="BJ1649" s="17" t="s">
        <v>98</v>
      </c>
      <c r="BK1649" s="158">
        <f>ROUND(I1649*H1649,3)</f>
        <v>0</v>
      </c>
      <c r="BL1649" s="17" t="s">
        <v>453</v>
      </c>
      <c r="BM1649" s="156" t="s">
        <v>2259</v>
      </c>
    </row>
    <row r="1650" spans="2:65" s="13" customFormat="1">
      <c r="B1650" s="166"/>
      <c r="D1650" s="160" t="s">
        <v>353</v>
      </c>
      <c r="E1650" s="167" t="s">
        <v>1</v>
      </c>
      <c r="F1650" s="168" t="s">
        <v>288</v>
      </c>
      <c r="H1650" s="169">
        <v>19.36</v>
      </c>
      <c r="I1650" s="170"/>
      <c r="L1650" s="166"/>
      <c r="M1650" s="171"/>
      <c r="T1650" s="172"/>
      <c r="AT1650" s="167" t="s">
        <v>353</v>
      </c>
      <c r="AU1650" s="167" t="s">
        <v>98</v>
      </c>
      <c r="AV1650" s="13" t="s">
        <v>98</v>
      </c>
      <c r="AW1650" s="13" t="s">
        <v>30</v>
      </c>
      <c r="AX1650" s="13" t="s">
        <v>84</v>
      </c>
      <c r="AY1650" s="167" t="s">
        <v>345</v>
      </c>
    </row>
    <row r="1651" spans="2:65" s="1" customFormat="1" ht="24.2" customHeight="1">
      <c r="B1651" s="32"/>
      <c r="C1651" s="187" t="s">
        <v>2260</v>
      </c>
      <c r="D1651" s="187" t="s">
        <v>641</v>
      </c>
      <c r="E1651" s="188" t="s">
        <v>2261</v>
      </c>
      <c r="F1651" s="189" t="s">
        <v>2262</v>
      </c>
      <c r="G1651" s="190" t="s">
        <v>350</v>
      </c>
      <c r="H1651" s="191">
        <v>19.36</v>
      </c>
      <c r="I1651" s="192"/>
      <c r="J1651" s="191">
        <f>ROUND(I1651*H1651,3)</f>
        <v>0</v>
      </c>
      <c r="K1651" s="193"/>
      <c r="L1651" s="194"/>
      <c r="M1651" s="195" t="s">
        <v>1</v>
      </c>
      <c r="N1651" s="196" t="s">
        <v>42</v>
      </c>
      <c r="P1651" s="154">
        <f>O1651*H1651</f>
        <v>0</v>
      </c>
      <c r="Q1651" s="154">
        <v>4.2500000000000003E-3</v>
      </c>
      <c r="R1651" s="154">
        <f>Q1651*H1651</f>
        <v>8.2280000000000006E-2</v>
      </c>
      <c r="S1651" s="154">
        <v>0</v>
      </c>
      <c r="T1651" s="155">
        <f>S1651*H1651</f>
        <v>0</v>
      </c>
      <c r="AR1651" s="156" t="s">
        <v>544</v>
      </c>
      <c r="AT1651" s="156" t="s">
        <v>641</v>
      </c>
      <c r="AU1651" s="156" t="s">
        <v>98</v>
      </c>
      <c r="AY1651" s="17" t="s">
        <v>345</v>
      </c>
      <c r="BE1651" s="157">
        <f>IF(N1651="základná",J1651,0)</f>
        <v>0</v>
      </c>
      <c r="BF1651" s="157">
        <f>IF(N1651="znížená",J1651,0)</f>
        <v>0</v>
      </c>
      <c r="BG1651" s="157">
        <f>IF(N1651="zákl. prenesená",J1651,0)</f>
        <v>0</v>
      </c>
      <c r="BH1651" s="157">
        <f>IF(N1651="zníž. prenesená",J1651,0)</f>
        <v>0</v>
      </c>
      <c r="BI1651" s="157">
        <f>IF(N1651="nulová",J1651,0)</f>
        <v>0</v>
      </c>
      <c r="BJ1651" s="17" t="s">
        <v>98</v>
      </c>
      <c r="BK1651" s="158">
        <f>ROUND(I1651*H1651,3)</f>
        <v>0</v>
      </c>
      <c r="BL1651" s="17" t="s">
        <v>453</v>
      </c>
      <c r="BM1651" s="156" t="s">
        <v>2263</v>
      </c>
    </row>
    <row r="1652" spans="2:65" s="13" customFormat="1">
      <c r="B1652" s="166"/>
      <c r="D1652" s="160" t="s">
        <v>353</v>
      </c>
      <c r="E1652" s="167" t="s">
        <v>1</v>
      </c>
      <c r="F1652" s="168" t="s">
        <v>288</v>
      </c>
      <c r="H1652" s="169">
        <v>19.36</v>
      </c>
      <c r="I1652" s="170"/>
      <c r="L1652" s="166"/>
      <c r="M1652" s="171"/>
      <c r="T1652" s="172"/>
      <c r="AT1652" s="167" t="s">
        <v>353</v>
      </c>
      <c r="AU1652" s="167" t="s">
        <v>98</v>
      </c>
      <c r="AV1652" s="13" t="s">
        <v>98</v>
      </c>
      <c r="AW1652" s="13" t="s">
        <v>30</v>
      </c>
      <c r="AX1652" s="13" t="s">
        <v>84</v>
      </c>
      <c r="AY1652" s="167" t="s">
        <v>345</v>
      </c>
    </row>
    <row r="1653" spans="2:65" s="1" customFormat="1" ht="33" customHeight="1">
      <c r="B1653" s="32"/>
      <c r="C1653" s="145" t="s">
        <v>2264</v>
      </c>
      <c r="D1653" s="145" t="s">
        <v>347</v>
      </c>
      <c r="E1653" s="146" t="s">
        <v>2265</v>
      </c>
      <c r="F1653" s="147" t="s">
        <v>2266</v>
      </c>
      <c r="G1653" s="148" t="s">
        <v>597</v>
      </c>
      <c r="H1653" s="149">
        <v>73.150000000000006</v>
      </c>
      <c r="I1653" s="150"/>
      <c r="J1653" s="149">
        <f>ROUND(I1653*H1653,3)</f>
        <v>0</v>
      </c>
      <c r="K1653" s="151"/>
      <c r="L1653" s="32"/>
      <c r="M1653" s="152" t="s">
        <v>1</v>
      </c>
      <c r="N1653" s="153" t="s">
        <v>42</v>
      </c>
      <c r="P1653" s="154">
        <f>O1653*H1653</f>
        <v>0</v>
      </c>
      <c r="Q1653" s="154">
        <v>3.0000000000000001E-5</v>
      </c>
      <c r="R1653" s="154">
        <f>Q1653*H1653</f>
        <v>2.1945000000000003E-3</v>
      </c>
      <c r="S1653" s="154">
        <v>0</v>
      </c>
      <c r="T1653" s="155">
        <f>S1653*H1653</f>
        <v>0</v>
      </c>
      <c r="AR1653" s="156" t="s">
        <v>453</v>
      </c>
      <c r="AT1653" s="156" t="s">
        <v>347</v>
      </c>
      <c r="AU1653" s="156" t="s">
        <v>98</v>
      </c>
      <c r="AY1653" s="17" t="s">
        <v>345</v>
      </c>
      <c r="BE1653" s="157">
        <f>IF(N1653="základná",J1653,0)</f>
        <v>0</v>
      </c>
      <c r="BF1653" s="157">
        <f>IF(N1653="znížená",J1653,0)</f>
        <v>0</v>
      </c>
      <c r="BG1653" s="157">
        <f>IF(N1653="zákl. prenesená",J1653,0)</f>
        <v>0</v>
      </c>
      <c r="BH1653" s="157">
        <f>IF(N1653="zníž. prenesená",J1653,0)</f>
        <v>0</v>
      </c>
      <c r="BI1653" s="157">
        <f>IF(N1653="nulová",J1653,0)</f>
        <v>0</v>
      </c>
      <c r="BJ1653" s="17" t="s">
        <v>98</v>
      </c>
      <c r="BK1653" s="158">
        <f>ROUND(I1653*H1653,3)</f>
        <v>0</v>
      </c>
      <c r="BL1653" s="17" t="s">
        <v>453</v>
      </c>
      <c r="BM1653" s="156" t="s">
        <v>2267</v>
      </c>
    </row>
    <row r="1654" spans="2:65" s="13" customFormat="1">
      <c r="B1654" s="166"/>
      <c r="D1654" s="160" t="s">
        <v>353</v>
      </c>
      <c r="E1654" s="167" t="s">
        <v>1</v>
      </c>
      <c r="F1654" s="168" t="s">
        <v>2242</v>
      </c>
      <c r="H1654" s="169">
        <v>73.150000000000006</v>
      </c>
      <c r="I1654" s="170"/>
      <c r="L1654" s="166"/>
      <c r="M1654" s="171"/>
      <c r="T1654" s="172"/>
      <c r="AT1654" s="167" t="s">
        <v>353</v>
      </c>
      <c r="AU1654" s="167" t="s">
        <v>98</v>
      </c>
      <c r="AV1654" s="13" t="s">
        <v>98</v>
      </c>
      <c r="AW1654" s="13" t="s">
        <v>30</v>
      </c>
      <c r="AX1654" s="13" t="s">
        <v>84</v>
      </c>
      <c r="AY1654" s="167" t="s">
        <v>345</v>
      </c>
    </row>
    <row r="1655" spans="2:65" s="1" customFormat="1" ht="16.5" customHeight="1">
      <c r="B1655" s="32"/>
      <c r="C1655" s="187" t="s">
        <v>2268</v>
      </c>
      <c r="D1655" s="187" t="s">
        <v>641</v>
      </c>
      <c r="E1655" s="188" t="s">
        <v>2191</v>
      </c>
      <c r="F1655" s="189" t="s">
        <v>2192</v>
      </c>
      <c r="G1655" s="190" t="s">
        <v>623</v>
      </c>
      <c r="H1655" s="191">
        <v>585.20000000000005</v>
      </c>
      <c r="I1655" s="192"/>
      <c r="J1655" s="191">
        <f>ROUND(I1655*H1655,3)</f>
        <v>0</v>
      </c>
      <c r="K1655" s="193"/>
      <c r="L1655" s="194"/>
      <c r="M1655" s="195" t="s">
        <v>1</v>
      </c>
      <c r="N1655" s="196" t="s">
        <v>42</v>
      </c>
      <c r="P1655" s="154">
        <f>O1655*H1655</f>
        <v>0</v>
      </c>
      <c r="Q1655" s="154">
        <v>3.5E-4</v>
      </c>
      <c r="R1655" s="154">
        <f>Q1655*H1655</f>
        <v>0.20482</v>
      </c>
      <c r="S1655" s="154">
        <v>0</v>
      </c>
      <c r="T1655" s="155">
        <f>S1655*H1655</f>
        <v>0</v>
      </c>
      <c r="AR1655" s="156" t="s">
        <v>544</v>
      </c>
      <c r="AT1655" s="156" t="s">
        <v>641</v>
      </c>
      <c r="AU1655" s="156" t="s">
        <v>98</v>
      </c>
      <c r="AY1655" s="17" t="s">
        <v>345</v>
      </c>
      <c r="BE1655" s="157">
        <f>IF(N1655="základná",J1655,0)</f>
        <v>0</v>
      </c>
      <c r="BF1655" s="157">
        <f>IF(N1655="znížená",J1655,0)</f>
        <v>0</v>
      </c>
      <c r="BG1655" s="157">
        <f>IF(N1655="zákl. prenesená",J1655,0)</f>
        <v>0</v>
      </c>
      <c r="BH1655" s="157">
        <f>IF(N1655="zníž. prenesená",J1655,0)</f>
        <v>0</v>
      </c>
      <c r="BI1655" s="157">
        <f>IF(N1655="nulová",J1655,0)</f>
        <v>0</v>
      </c>
      <c r="BJ1655" s="17" t="s">
        <v>98</v>
      </c>
      <c r="BK1655" s="158">
        <f>ROUND(I1655*H1655,3)</f>
        <v>0</v>
      </c>
      <c r="BL1655" s="17" t="s">
        <v>453</v>
      </c>
      <c r="BM1655" s="156" t="s">
        <v>2269</v>
      </c>
    </row>
    <row r="1656" spans="2:65" s="1" customFormat="1" ht="16.5" customHeight="1">
      <c r="B1656" s="32"/>
      <c r="C1656" s="187" t="s">
        <v>2270</v>
      </c>
      <c r="D1656" s="187" t="s">
        <v>641</v>
      </c>
      <c r="E1656" s="188" t="s">
        <v>2271</v>
      </c>
      <c r="F1656" s="189" t="s">
        <v>2272</v>
      </c>
      <c r="G1656" s="190" t="s">
        <v>350</v>
      </c>
      <c r="H1656" s="191">
        <v>22.677</v>
      </c>
      <c r="I1656" s="192"/>
      <c r="J1656" s="191">
        <f>ROUND(I1656*H1656,3)</f>
        <v>0</v>
      </c>
      <c r="K1656" s="193"/>
      <c r="L1656" s="194"/>
      <c r="M1656" s="195" t="s">
        <v>1</v>
      </c>
      <c r="N1656" s="196" t="s">
        <v>42</v>
      </c>
      <c r="P1656" s="154">
        <f>O1656*H1656</f>
        <v>0</v>
      </c>
      <c r="Q1656" s="154">
        <v>1.0999999999999999E-2</v>
      </c>
      <c r="R1656" s="154">
        <f>Q1656*H1656</f>
        <v>0.24944699999999997</v>
      </c>
      <c r="S1656" s="154">
        <v>0</v>
      </c>
      <c r="T1656" s="155">
        <f>S1656*H1656</f>
        <v>0</v>
      </c>
      <c r="AR1656" s="156" t="s">
        <v>544</v>
      </c>
      <c r="AT1656" s="156" t="s">
        <v>641</v>
      </c>
      <c r="AU1656" s="156" t="s">
        <v>98</v>
      </c>
      <c r="AY1656" s="17" t="s">
        <v>345</v>
      </c>
      <c r="BE1656" s="157">
        <f>IF(N1656="základná",J1656,0)</f>
        <v>0</v>
      </c>
      <c r="BF1656" s="157">
        <f>IF(N1656="znížená",J1656,0)</f>
        <v>0</v>
      </c>
      <c r="BG1656" s="157">
        <f>IF(N1656="zákl. prenesená",J1656,0)</f>
        <v>0</v>
      </c>
      <c r="BH1656" s="157">
        <f>IF(N1656="zníž. prenesená",J1656,0)</f>
        <v>0</v>
      </c>
      <c r="BI1656" s="157">
        <f>IF(N1656="nulová",J1656,0)</f>
        <v>0</v>
      </c>
      <c r="BJ1656" s="17" t="s">
        <v>98</v>
      </c>
      <c r="BK1656" s="158">
        <f>ROUND(I1656*H1656,3)</f>
        <v>0</v>
      </c>
      <c r="BL1656" s="17" t="s">
        <v>453</v>
      </c>
      <c r="BM1656" s="156" t="s">
        <v>2273</v>
      </c>
    </row>
    <row r="1657" spans="2:65" s="1" customFormat="1" ht="33" customHeight="1">
      <c r="B1657" s="32"/>
      <c r="C1657" s="145" t="s">
        <v>2274</v>
      </c>
      <c r="D1657" s="145" t="s">
        <v>347</v>
      </c>
      <c r="E1657" s="146" t="s">
        <v>2275</v>
      </c>
      <c r="F1657" s="147" t="s">
        <v>2276</v>
      </c>
      <c r="G1657" s="148" t="s">
        <v>597</v>
      </c>
      <c r="H1657" s="149">
        <v>13.38</v>
      </c>
      <c r="I1657" s="150"/>
      <c r="J1657" s="149">
        <f>ROUND(I1657*H1657,3)</f>
        <v>0</v>
      </c>
      <c r="K1657" s="151"/>
      <c r="L1657" s="32"/>
      <c r="M1657" s="152" t="s">
        <v>1</v>
      </c>
      <c r="N1657" s="153" t="s">
        <v>42</v>
      </c>
      <c r="P1657" s="154">
        <f>O1657*H1657</f>
        <v>0</v>
      </c>
      <c r="Q1657" s="154">
        <v>3.0000000000000001E-5</v>
      </c>
      <c r="R1657" s="154">
        <f>Q1657*H1657</f>
        <v>4.0140000000000005E-4</v>
      </c>
      <c r="S1657" s="154">
        <v>0</v>
      </c>
      <c r="T1657" s="155">
        <f>S1657*H1657</f>
        <v>0</v>
      </c>
      <c r="AR1657" s="156" t="s">
        <v>453</v>
      </c>
      <c r="AT1657" s="156" t="s">
        <v>347</v>
      </c>
      <c r="AU1657" s="156" t="s">
        <v>98</v>
      </c>
      <c r="AY1657" s="17" t="s">
        <v>345</v>
      </c>
      <c r="BE1657" s="157">
        <f>IF(N1657="základná",J1657,0)</f>
        <v>0</v>
      </c>
      <c r="BF1657" s="157">
        <f>IF(N1657="znížená",J1657,0)</f>
        <v>0</v>
      </c>
      <c r="BG1657" s="157">
        <f>IF(N1657="zákl. prenesená",J1657,0)</f>
        <v>0</v>
      </c>
      <c r="BH1657" s="157">
        <f>IF(N1657="zníž. prenesená",J1657,0)</f>
        <v>0</v>
      </c>
      <c r="BI1657" s="157">
        <f>IF(N1657="nulová",J1657,0)</f>
        <v>0</v>
      </c>
      <c r="BJ1657" s="17" t="s">
        <v>98</v>
      </c>
      <c r="BK1657" s="158">
        <f>ROUND(I1657*H1657,3)</f>
        <v>0</v>
      </c>
      <c r="BL1657" s="17" t="s">
        <v>453</v>
      </c>
      <c r="BM1657" s="156" t="s">
        <v>2277</v>
      </c>
    </row>
    <row r="1658" spans="2:65" s="12" customFormat="1">
      <c r="B1658" s="159"/>
      <c r="D1658" s="160" t="s">
        <v>353</v>
      </c>
      <c r="E1658" s="161" t="s">
        <v>1</v>
      </c>
      <c r="F1658" s="162" t="s">
        <v>2278</v>
      </c>
      <c r="H1658" s="161" t="s">
        <v>1</v>
      </c>
      <c r="I1658" s="163"/>
      <c r="L1658" s="159"/>
      <c r="M1658" s="164"/>
      <c r="T1658" s="165"/>
      <c r="AT1658" s="161" t="s">
        <v>353</v>
      </c>
      <c r="AU1658" s="161" t="s">
        <v>98</v>
      </c>
      <c r="AV1658" s="12" t="s">
        <v>84</v>
      </c>
      <c r="AW1658" s="12" t="s">
        <v>30</v>
      </c>
      <c r="AX1658" s="12" t="s">
        <v>76</v>
      </c>
      <c r="AY1658" s="161" t="s">
        <v>345</v>
      </c>
    </row>
    <row r="1659" spans="2:65" s="13" customFormat="1">
      <c r="B1659" s="166"/>
      <c r="D1659" s="160" t="s">
        <v>353</v>
      </c>
      <c r="E1659" s="167" t="s">
        <v>1</v>
      </c>
      <c r="F1659" s="168" t="s">
        <v>2279</v>
      </c>
      <c r="H1659" s="169">
        <v>10.324999999999999</v>
      </c>
      <c r="I1659" s="170"/>
      <c r="L1659" s="166"/>
      <c r="M1659" s="171"/>
      <c r="T1659" s="172"/>
      <c r="AT1659" s="167" t="s">
        <v>353</v>
      </c>
      <c r="AU1659" s="167" t="s">
        <v>98</v>
      </c>
      <c r="AV1659" s="13" t="s">
        <v>98</v>
      </c>
      <c r="AW1659" s="13" t="s">
        <v>30</v>
      </c>
      <c r="AX1659" s="13" t="s">
        <v>76</v>
      </c>
      <c r="AY1659" s="167" t="s">
        <v>345</v>
      </c>
    </row>
    <row r="1660" spans="2:65" s="12" customFormat="1">
      <c r="B1660" s="159"/>
      <c r="D1660" s="160" t="s">
        <v>353</v>
      </c>
      <c r="E1660" s="161" t="s">
        <v>1</v>
      </c>
      <c r="F1660" s="162" t="s">
        <v>1458</v>
      </c>
      <c r="H1660" s="161" t="s">
        <v>1</v>
      </c>
      <c r="I1660" s="163"/>
      <c r="L1660" s="159"/>
      <c r="M1660" s="164"/>
      <c r="T1660" s="165"/>
      <c r="AT1660" s="161" t="s">
        <v>353</v>
      </c>
      <c r="AU1660" s="161" t="s">
        <v>98</v>
      </c>
      <c r="AV1660" s="12" t="s">
        <v>84</v>
      </c>
      <c r="AW1660" s="12" t="s">
        <v>30</v>
      </c>
      <c r="AX1660" s="12" t="s">
        <v>76</v>
      </c>
      <c r="AY1660" s="161" t="s">
        <v>345</v>
      </c>
    </row>
    <row r="1661" spans="2:65" s="13" customFormat="1">
      <c r="B1661" s="166"/>
      <c r="D1661" s="160" t="s">
        <v>353</v>
      </c>
      <c r="E1661" s="167" t="s">
        <v>1</v>
      </c>
      <c r="F1661" s="168" t="s">
        <v>2280</v>
      </c>
      <c r="H1661" s="169">
        <v>3.0550000000000002</v>
      </c>
      <c r="I1661" s="170"/>
      <c r="L1661" s="166"/>
      <c r="M1661" s="171"/>
      <c r="T1661" s="172"/>
      <c r="AT1661" s="167" t="s">
        <v>353</v>
      </c>
      <c r="AU1661" s="167" t="s">
        <v>98</v>
      </c>
      <c r="AV1661" s="13" t="s">
        <v>98</v>
      </c>
      <c r="AW1661" s="13" t="s">
        <v>30</v>
      </c>
      <c r="AX1661" s="13" t="s">
        <v>76</v>
      </c>
      <c r="AY1661" s="167" t="s">
        <v>345</v>
      </c>
    </row>
    <row r="1662" spans="2:65" s="15" customFormat="1">
      <c r="B1662" s="180"/>
      <c r="D1662" s="160" t="s">
        <v>353</v>
      </c>
      <c r="E1662" s="181" t="s">
        <v>1</v>
      </c>
      <c r="F1662" s="182" t="s">
        <v>365</v>
      </c>
      <c r="H1662" s="183">
        <v>13.38</v>
      </c>
      <c r="I1662" s="184"/>
      <c r="L1662" s="180"/>
      <c r="M1662" s="185"/>
      <c r="T1662" s="186"/>
      <c r="AT1662" s="181" t="s">
        <v>353</v>
      </c>
      <c r="AU1662" s="181" t="s">
        <v>98</v>
      </c>
      <c r="AV1662" s="15" t="s">
        <v>351</v>
      </c>
      <c r="AW1662" s="15" t="s">
        <v>30</v>
      </c>
      <c r="AX1662" s="15" t="s">
        <v>84</v>
      </c>
      <c r="AY1662" s="181" t="s">
        <v>345</v>
      </c>
    </row>
    <row r="1663" spans="2:65" s="1" customFormat="1" ht="16.5" customHeight="1">
      <c r="B1663" s="32"/>
      <c r="C1663" s="187" t="s">
        <v>2281</v>
      </c>
      <c r="D1663" s="187" t="s">
        <v>641</v>
      </c>
      <c r="E1663" s="188" t="s">
        <v>2191</v>
      </c>
      <c r="F1663" s="189" t="s">
        <v>2192</v>
      </c>
      <c r="G1663" s="190" t="s">
        <v>623</v>
      </c>
      <c r="H1663" s="191">
        <v>107.04</v>
      </c>
      <c r="I1663" s="192"/>
      <c r="J1663" s="191">
        <f>ROUND(I1663*H1663,3)</f>
        <v>0</v>
      </c>
      <c r="K1663" s="193"/>
      <c r="L1663" s="194"/>
      <c r="M1663" s="195" t="s">
        <v>1</v>
      </c>
      <c r="N1663" s="196" t="s">
        <v>42</v>
      </c>
      <c r="P1663" s="154">
        <f>O1663*H1663</f>
        <v>0</v>
      </c>
      <c r="Q1663" s="154">
        <v>3.5E-4</v>
      </c>
      <c r="R1663" s="154">
        <f>Q1663*H1663</f>
        <v>3.7464000000000004E-2</v>
      </c>
      <c r="S1663" s="154">
        <v>0</v>
      </c>
      <c r="T1663" s="155">
        <f>S1663*H1663</f>
        <v>0</v>
      </c>
      <c r="AR1663" s="156" t="s">
        <v>544</v>
      </c>
      <c r="AT1663" s="156" t="s">
        <v>641</v>
      </c>
      <c r="AU1663" s="156" t="s">
        <v>98</v>
      </c>
      <c r="AY1663" s="17" t="s">
        <v>345</v>
      </c>
      <c r="BE1663" s="157">
        <f>IF(N1663="základná",J1663,0)</f>
        <v>0</v>
      </c>
      <c r="BF1663" s="157">
        <f>IF(N1663="znížená",J1663,0)</f>
        <v>0</v>
      </c>
      <c r="BG1663" s="157">
        <f>IF(N1663="zákl. prenesená",J1663,0)</f>
        <v>0</v>
      </c>
      <c r="BH1663" s="157">
        <f>IF(N1663="zníž. prenesená",J1663,0)</f>
        <v>0</v>
      </c>
      <c r="BI1663" s="157">
        <f>IF(N1663="nulová",J1663,0)</f>
        <v>0</v>
      </c>
      <c r="BJ1663" s="17" t="s">
        <v>98</v>
      </c>
      <c r="BK1663" s="158">
        <f>ROUND(I1663*H1663,3)</f>
        <v>0</v>
      </c>
      <c r="BL1663" s="17" t="s">
        <v>453</v>
      </c>
      <c r="BM1663" s="156" t="s">
        <v>2282</v>
      </c>
    </row>
    <row r="1664" spans="2:65" s="1" customFormat="1" ht="16.5" customHeight="1">
      <c r="B1664" s="32"/>
      <c r="C1664" s="187" t="s">
        <v>2283</v>
      </c>
      <c r="D1664" s="187" t="s">
        <v>641</v>
      </c>
      <c r="E1664" s="188" t="s">
        <v>2271</v>
      </c>
      <c r="F1664" s="189" t="s">
        <v>2272</v>
      </c>
      <c r="G1664" s="190" t="s">
        <v>350</v>
      </c>
      <c r="H1664" s="191">
        <v>5.4850000000000003</v>
      </c>
      <c r="I1664" s="192"/>
      <c r="J1664" s="191">
        <f>ROUND(I1664*H1664,3)</f>
        <v>0</v>
      </c>
      <c r="K1664" s="193"/>
      <c r="L1664" s="194"/>
      <c r="M1664" s="195" t="s">
        <v>1</v>
      </c>
      <c r="N1664" s="196" t="s">
        <v>42</v>
      </c>
      <c r="P1664" s="154">
        <f>O1664*H1664</f>
        <v>0</v>
      </c>
      <c r="Q1664" s="154">
        <v>1.0999999999999999E-2</v>
      </c>
      <c r="R1664" s="154">
        <f>Q1664*H1664</f>
        <v>6.0335E-2</v>
      </c>
      <c r="S1664" s="154">
        <v>0</v>
      </c>
      <c r="T1664" s="155">
        <f>S1664*H1664</f>
        <v>0</v>
      </c>
      <c r="AR1664" s="156" t="s">
        <v>544</v>
      </c>
      <c r="AT1664" s="156" t="s">
        <v>641</v>
      </c>
      <c r="AU1664" s="156" t="s">
        <v>98</v>
      </c>
      <c r="AY1664" s="17" t="s">
        <v>345</v>
      </c>
      <c r="BE1664" s="157">
        <f>IF(N1664="základná",J1664,0)</f>
        <v>0</v>
      </c>
      <c r="BF1664" s="157">
        <f>IF(N1664="znížená",J1664,0)</f>
        <v>0</v>
      </c>
      <c r="BG1664" s="157">
        <f>IF(N1664="zákl. prenesená",J1664,0)</f>
        <v>0</v>
      </c>
      <c r="BH1664" s="157">
        <f>IF(N1664="zníž. prenesená",J1664,0)</f>
        <v>0</v>
      </c>
      <c r="BI1664" s="157">
        <f>IF(N1664="nulová",J1664,0)</f>
        <v>0</v>
      </c>
      <c r="BJ1664" s="17" t="s">
        <v>98</v>
      </c>
      <c r="BK1664" s="158">
        <f>ROUND(I1664*H1664,3)</f>
        <v>0</v>
      </c>
      <c r="BL1664" s="17" t="s">
        <v>453</v>
      </c>
      <c r="BM1664" s="156" t="s">
        <v>2284</v>
      </c>
    </row>
    <row r="1665" spans="2:65" s="1" customFormat="1" ht="24.2" customHeight="1">
      <c r="B1665" s="32"/>
      <c r="C1665" s="145" t="s">
        <v>2285</v>
      </c>
      <c r="D1665" s="145" t="s">
        <v>347</v>
      </c>
      <c r="E1665" s="146" t="s">
        <v>2286</v>
      </c>
      <c r="F1665" s="147" t="s">
        <v>2287</v>
      </c>
      <c r="G1665" s="148" t="s">
        <v>2069</v>
      </c>
      <c r="H1665" s="150"/>
      <c r="I1665" s="150"/>
      <c r="J1665" s="149">
        <f>ROUND(I1665*H1665,3)</f>
        <v>0</v>
      </c>
      <c r="K1665" s="151"/>
      <c r="L1665" s="32"/>
      <c r="M1665" s="152" t="s">
        <v>1</v>
      </c>
      <c r="N1665" s="153" t="s">
        <v>42</v>
      </c>
      <c r="P1665" s="154">
        <f>O1665*H1665</f>
        <v>0</v>
      </c>
      <c r="Q1665" s="154">
        <v>0</v>
      </c>
      <c r="R1665" s="154">
        <f>Q1665*H1665</f>
        <v>0</v>
      </c>
      <c r="S1665" s="154">
        <v>0</v>
      </c>
      <c r="T1665" s="155">
        <f>S1665*H1665</f>
        <v>0</v>
      </c>
      <c r="AR1665" s="156" t="s">
        <v>453</v>
      </c>
      <c r="AT1665" s="156" t="s">
        <v>347</v>
      </c>
      <c r="AU1665" s="156" t="s">
        <v>98</v>
      </c>
      <c r="AY1665" s="17" t="s">
        <v>345</v>
      </c>
      <c r="BE1665" s="157">
        <f>IF(N1665="základná",J1665,0)</f>
        <v>0</v>
      </c>
      <c r="BF1665" s="157">
        <f>IF(N1665="znížená",J1665,0)</f>
        <v>0</v>
      </c>
      <c r="BG1665" s="157">
        <f>IF(N1665="zákl. prenesená",J1665,0)</f>
        <v>0</v>
      </c>
      <c r="BH1665" s="157">
        <f>IF(N1665="zníž. prenesená",J1665,0)</f>
        <v>0</v>
      </c>
      <c r="BI1665" s="157">
        <f>IF(N1665="nulová",J1665,0)</f>
        <v>0</v>
      </c>
      <c r="BJ1665" s="17" t="s">
        <v>98</v>
      </c>
      <c r="BK1665" s="158">
        <f>ROUND(I1665*H1665,3)</f>
        <v>0</v>
      </c>
      <c r="BL1665" s="17" t="s">
        <v>453</v>
      </c>
      <c r="BM1665" s="156" t="s">
        <v>2288</v>
      </c>
    </row>
    <row r="1666" spans="2:65" s="11" customFormat="1" ht="22.9" customHeight="1">
      <c r="B1666" s="133"/>
      <c r="D1666" s="134" t="s">
        <v>75</v>
      </c>
      <c r="E1666" s="143" t="s">
        <v>2289</v>
      </c>
      <c r="F1666" s="143" t="s">
        <v>2290</v>
      </c>
      <c r="I1666" s="136"/>
      <c r="J1666" s="144">
        <f>BK1666</f>
        <v>0</v>
      </c>
      <c r="L1666" s="133"/>
      <c r="M1666" s="138"/>
      <c r="P1666" s="139">
        <f>SUM(P1667:P1721)</f>
        <v>0</v>
      </c>
      <c r="R1666" s="139">
        <f>SUM(R1667:R1721)</f>
        <v>4.8826426000000005</v>
      </c>
      <c r="T1666" s="140">
        <f>SUM(T1667:T1721)</f>
        <v>7.8456960000000006E-2</v>
      </c>
      <c r="AR1666" s="134" t="s">
        <v>98</v>
      </c>
      <c r="AT1666" s="141" t="s">
        <v>75</v>
      </c>
      <c r="AU1666" s="141" t="s">
        <v>84</v>
      </c>
      <c r="AY1666" s="134" t="s">
        <v>345</v>
      </c>
      <c r="BK1666" s="142">
        <f>SUM(BK1667:BK1721)</f>
        <v>0</v>
      </c>
    </row>
    <row r="1667" spans="2:65" s="1" customFormat="1" ht="33" customHeight="1">
      <c r="B1667" s="32"/>
      <c r="C1667" s="145" t="s">
        <v>2291</v>
      </c>
      <c r="D1667" s="145" t="s">
        <v>347</v>
      </c>
      <c r="E1667" s="146" t="s">
        <v>2292</v>
      </c>
      <c r="F1667" s="147" t="s">
        <v>2293</v>
      </c>
      <c r="G1667" s="148" t="s">
        <v>350</v>
      </c>
      <c r="H1667" s="149">
        <v>40.863</v>
      </c>
      <c r="I1667" s="150"/>
      <c r="J1667" s="149">
        <f>ROUND(I1667*H1667,3)</f>
        <v>0</v>
      </c>
      <c r="K1667" s="151"/>
      <c r="L1667" s="32"/>
      <c r="M1667" s="152" t="s">
        <v>1</v>
      </c>
      <c r="N1667" s="153" t="s">
        <v>42</v>
      </c>
      <c r="P1667" s="154">
        <f>O1667*H1667</f>
        <v>0</v>
      </c>
      <c r="Q1667" s="154">
        <v>0</v>
      </c>
      <c r="R1667" s="154">
        <f>Q1667*H1667</f>
        <v>0</v>
      </c>
      <c r="S1667" s="154">
        <v>1.92E-3</v>
      </c>
      <c r="T1667" s="155">
        <f>S1667*H1667</f>
        <v>7.8456960000000006E-2</v>
      </c>
      <c r="AR1667" s="156" t="s">
        <v>453</v>
      </c>
      <c r="AT1667" s="156" t="s">
        <v>347</v>
      </c>
      <c r="AU1667" s="156" t="s">
        <v>98</v>
      </c>
      <c r="AY1667" s="17" t="s">
        <v>345</v>
      </c>
      <c r="BE1667" s="157">
        <f>IF(N1667="základná",J1667,0)</f>
        <v>0</v>
      </c>
      <c r="BF1667" s="157">
        <f>IF(N1667="znížená",J1667,0)</f>
        <v>0</v>
      </c>
      <c r="BG1667" s="157">
        <f>IF(N1667="zákl. prenesená",J1667,0)</f>
        <v>0</v>
      </c>
      <c r="BH1667" s="157">
        <f>IF(N1667="zníž. prenesená",J1667,0)</f>
        <v>0</v>
      </c>
      <c r="BI1667" s="157">
        <f>IF(N1667="nulová",J1667,0)</f>
        <v>0</v>
      </c>
      <c r="BJ1667" s="17" t="s">
        <v>98</v>
      </c>
      <c r="BK1667" s="158">
        <f>ROUND(I1667*H1667,3)</f>
        <v>0</v>
      </c>
      <c r="BL1667" s="17" t="s">
        <v>453</v>
      </c>
      <c r="BM1667" s="156" t="s">
        <v>2294</v>
      </c>
    </row>
    <row r="1668" spans="2:65" s="12" customFormat="1">
      <c r="B1668" s="159"/>
      <c r="D1668" s="160" t="s">
        <v>353</v>
      </c>
      <c r="E1668" s="161" t="s">
        <v>1</v>
      </c>
      <c r="F1668" s="162" t="s">
        <v>2295</v>
      </c>
      <c r="H1668" s="161" t="s">
        <v>1</v>
      </c>
      <c r="I1668" s="163"/>
      <c r="L1668" s="159"/>
      <c r="M1668" s="164"/>
      <c r="T1668" s="165"/>
      <c r="AT1668" s="161" t="s">
        <v>353</v>
      </c>
      <c r="AU1668" s="161" t="s">
        <v>98</v>
      </c>
      <c r="AV1668" s="12" t="s">
        <v>84</v>
      </c>
      <c r="AW1668" s="12" t="s">
        <v>30</v>
      </c>
      <c r="AX1668" s="12" t="s">
        <v>76</v>
      </c>
      <c r="AY1668" s="161" t="s">
        <v>345</v>
      </c>
    </row>
    <row r="1669" spans="2:65" s="13" customFormat="1">
      <c r="B1669" s="166"/>
      <c r="D1669" s="160" t="s">
        <v>353</v>
      </c>
      <c r="E1669" s="167" t="s">
        <v>1</v>
      </c>
      <c r="F1669" s="168" t="s">
        <v>2296</v>
      </c>
      <c r="H1669" s="169">
        <v>28.175000000000001</v>
      </c>
      <c r="I1669" s="170"/>
      <c r="L1669" s="166"/>
      <c r="M1669" s="171"/>
      <c r="T1669" s="172"/>
      <c r="AT1669" s="167" t="s">
        <v>353</v>
      </c>
      <c r="AU1669" s="167" t="s">
        <v>98</v>
      </c>
      <c r="AV1669" s="13" t="s">
        <v>98</v>
      </c>
      <c r="AW1669" s="13" t="s">
        <v>30</v>
      </c>
      <c r="AX1669" s="13" t="s">
        <v>76</v>
      </c>
      <c r="AY1669" s="167" t="s">
        <v>345</v>
      </c>
    </row>
    <row r="1670" spans="2:65" s="14" customFormat="1">
      <c r="B1670" s="173"/>
      <c r="D1670" s="160" t="s">
        <v>353</v>
      </c>
      <c r="E1670" s="174" t="s">
        <v>151</v>
      </c>
      <c r="F1670" s="175" t="s">
        <v>358</v>
      </c>
      <c r="H1670" s="176">
        <v>28.175000000000001</v>
      </c>
      <c r="I1670" s="177"/>
      <c r="L1670" s="173"/>
      <c r="M1670" s="178"/>
      <c r="T1670" s="179"/>
      <c r="AT1670" s="174" t="s">
        <v>353</v>
      </c>
      <c r="AU1670" s="174" t="s">
        <v>98</v>
      </c>
      <c r="AV1670" s="14" t="s">
        <v>359</v>
      </c>
      <c r="AW1670" s="14" t="s">
        <v>30</v>
      </c>
      <c r="AX1670" s="14" t="s">
        <v>76</v>
      </c>
      <c r="AY1670" s="174" t="s">
        <v>345</v>
      </c>
    </row>
    <row r="1671" spans="2:65" s="13" customFormat="1">
      <c r="B1671" s="166"/>
      <c r="D1671" s="160" t="s">
        <v>353</v>
      </c>
      <c r="E1671" s="167" t="s">
        <v>1</v>
      </c>
      <c r="F1671" s="168" t="s">
        <v>147</v>
      </c>
      <c r="H1671" s="169">
        <v>12.688000000000001</v>
      </c>
      <c r="I1671" s="170"/>
      <c r="L1671" s="166"/>
      <c r="M1671" s="171"/>
      <c r="T1671" s="172"/>
      <c r="AT1671" s="167" t="s">
        <v>353</v>
      </c>
      <c r="AU1671" s="167" t="s">
        <v>98</v>
      </c>
      <c r="AV1671" s="13" t="s">
        <v>98</v>
      </c>
      <c r="AW1671" s="13" t="s">
        <v>30</v>
      </c>
      <c r="AX1671" s="13" t="s">
        <v>76</v>
      </c>
      <c r="AY1671" s="167" t="s">
        <v>345</v>
      </c>
    </row>
    <row r="1672" spans="2:65" s="15" customFormat="1">
      <c r="B1672" s="180"/>
      <c r="D1672" s="160" t="s">
        <v>353</v>
      </c>
      <c r="E1672" s="181" t="s">
        <v>1</v>
      </c>
      <c r="F1672" s="182" t="s">
        <v>365</v>
      </c>
      <c r="H1672" s="183">
        <v>40.863</v>
      </c>
      <c r="I1672" s="184"/>
      <c r="L1672" s="180"/>
      <c r="M1672" s="185"/>
      <c r="T1672" s="186"/>
      <c r="AT1672" s="181" t="s">
        <v>353</v>
      </c>
      <c r="AU1672" s="181" t="s">
        <v>98</v>
      </c>
      <c r="AV1672" s="15" t="s">
        <v>351</v>
      </c>
      <c r="AW1672" s="15" t="s">
        <v>30</v>
      </c>
      <c r="AX1672" s="15" t="s">
        <v>84</v>
      </c>
      <c r="AY1672" s="181" t="s">
        <v>345</v>
      </c>
    </row>
    <row r="1673" spans="2:65" s="1" customFormat="1" ht="24.2" customHeight="1">
      <c r="B1673" s="32"/>
      <c r="C1673" s="145" t="s">
        <v>2297</v>
      </c>
      <c r="D1673" s="145" t="s">
        <v>347</v>
      </c>
      <c r="E1673" s="146" t="s">
        <v>2298</v>
      </c>
      <c r="F1673" s="147" t="s">
        <v>2299</v>
      </c>
      <c r="G1673" s="148" t="s">
        <v>350</v>
      </c>
      <c r="H1673" s="149">
        <v>135.19999999999999</v>
      </c>
      <c r="I1673" s="150"/>
      <c r="J1673" s="149">
        <f>ROUND(I1673*H1673,3)</f>
        <v>0</v>
      </c>
      <c r="K1673" s="151"/>
      <c r="L1673" s="32"/>
      <c r="M1673" s="152" t="s">
        <v>1</v>
      </c>
      <c r="N1673" s="153" t="s">
        <v>42</v>
      </c>
      <c r="P1673" s="154">
        <f>O1673*H1673</f>
        <v>0</v>
      </c>
      <c r="Q1673" s="154">
        <v>5.0000000000000001E-3</v>
      </c>
      <c r="R1673" s="154">
        <f>Q1673*H1673</f>
        <v>0.67599999999999993</v>
      </c>
      <c r="S1673" s="154">
        <v>0</v>
      </c>
      <c r="T1673" s="155">
        <f>S1673*H1673</f>
        <v>0</v>
      </c>
      <c r="AR1673" s="156" t="s">
        <v>453</v>
      </c>
      <c r="AT1673" s="156" t="s">
        <v>347</v>
      </c>
      <c r="AU1673" s="156" t="s">
        <v>98</v>
      </c>
      <c r="AY1673" s="17" t="s">
        <v>345</v>
      </c>
      <c r="BE1673" s="157">
        <f>IF(N1673="základná",J1673,0)</f>
        <v>0</v>
      </c>
      <c r="BF1673" s="157">
        <f>IF(N1673="znížená",J1673,0)</f>
        <v>0</v>
      </c>
      <c r="BG1673" s="157">
        <f>IF(N1673="zákl. prenesená",J1673,0)</f>
        <v>0</v>
      </c>
      <c r="BH1673" s="157">
        <f>IF(N1673="zníž. prenesená",J1673,0)</f>
        <v>0</v>
      </c>
      <c r="BI1673" s="157">
        <f>IF(N1673="nulová",J1673,0)</f>
        <v>0</v>
      </c>
      <c r="BJ1673" s="17" t="s">
        <v>98</v>
      </c>
      <c r="BK1673" s="158">
        <f>ROUND(I1673*H1673,3)</f>
        <v>0</v>
      </c>
      <c r="BL1673" s="17" t="s">
        <v>453</v>
      </c>
      <c r="BM1673" s="156" t="s">
        <v>2300</v>
      </c>
    </row>
    <row r="1674" spans="2:65" s="13" customFormat="1">
      <c r="B1674" s="166"/>
      <c r="D1674" s="160" t="s">
        <v>353</v>
      </c>
      <c r="E1674" s="167" t="s">
        <v>1</v>
      </c>
      <c r="F1674" s="168" t="s">
        <v>2301</v>
      </c>
      <c r="H1674" s="169">
        <v>135.19999999999999</v>
      </c>
      <c r="I1674" s="170"/>
      <c r="L1674" s="166"/>
      <c r="M1674" s="171"/>
      <c r="T1674" s="172"/>
      <c r="AT1674" s="167" t="s">
        <v>353</v>
      </c>
      <c r="AU1674" s="167" t="s">
        <v>98</v>
      </c>
      <c r="AV1674" s="13" t="s">
        <v>98</v>
      </c>
      <c r="AW1674" s="13" t="s">
        <v>30</v>
      </c>
      <c r="AX1674" s="13" t="s">
        <v>84</v>
      </c>
      <c r="AY1674" s="167" t="s">
        <v>345</v>
      </c>
    </row>
    <row r="1675" spans="2:65" s="1" customFormat="1" ht="24.2" customHeight="1">
      <c r="B1675" s="32"/>
      <c r="C1675" s="187" t="s">
        <v>2302</v>
      </c>
      <c r="D1675" s="187" t="s">
        <v>641</v>
      </c>
      <c r="E1675" s="188" t="s">
        <v>2303</v>
      </c>
      <c r="F1675" s="189" t="s">
        <v>2304</v>
      </c>
      <c r="G1675" s="190" t="s">
        <v>350</v>
      </c>
      <c r="H1675" s="191">
        <v>137.904</v>
      </c>
      <c r="I1675" s="192"/>
      <c r="J1675" s="191">
        <f>ROUND(I1675*H1675,3)</f>
        <v>0</v>
      </c>
      <c r="K1675" s="193"/>
      <c r="L1675" s="194"/>
      <c r="M1675" s="195" t="s">
        <v>1</v>
      </c>
      <c r="N1675" s="196" t="s">
        <v>42</v>
      </c>
      <c r="P1675" s="154">
        <f>O1675*H1675</f>
        <v>0</v>
      </c>
      <c r="Q1675" s="154">
        <v>8.9999999999999998E-4</v>
      </c>
      <c r="R1675" s="154">
        <f>Q1675*H1675</f>
        <v>0.12411359999999999</v>
      </c>
      <c r="S1675" s="154">
        <v>0</v>
      </c>
      <c r="T1675" s="155">
        <f>S1675*H1675</f>
        <v>0</v>
      </c>
      <c r="AR1675" s="156" t="s">
        <v>544</v>
      </c>
      <c r="AT1675" s="156" t="s">
        <v>641</v>
      </c>
      <c r="AU1675" s="156" t="s">
        <v>98</v>
      </c>
      <c r="AY1675" s="17" t="s">
        <v>345</v>
      </c>
      <c r="BE1675" s="157">
        <f>IF(N1675="základná",J1675,0)</f>
        <v>0</v>
      </c>
      <c r="BF1675" s="157">
        <f>IF(N1675="znížená",J1675,0)</f>
        <v>0</v>
      </c>
      <c r="BG1675" s="157">
        <f>IF(N1675="zákl. prenesená",J1675,0)</f>
        <v>0</v>
      </c>
      <c r="BH1675" s="157">
        <f>IF(N1675="zníž. prenesená",J1675,0)</f>
        <v>0</v>
      </c>
      <c r="BI1675" s="157">
        <f>IF(N1675="nulová",J1675,0)</f>
        <v>0</v>
      </c>
      <c r="BJ1675" s="17" t="s">
        <v>98</v>
      </c>
      <c r="BK1675" s="158">
        <f>ROUND(I1675*H1675,3)</f>
        <v>0</v>
      </c>
      <c r="BL1675" s="17" t="s">
        <v>453</v>
      </c>
      <c r="BM1675" s="156" t="s">
        <v>2305</v>
      </c>
    </row>
    <row r="1676" spans="2:65" s="13" customFormat="1">
      <c r="B1676" s="166"/>
      <c r="D1676" s="160" t="s">
        <v>353</v>
      </c>
      <c r="E1676" s="167" t="s">
        <v>1</v>
      </c>
      <c r="F1676" s="168" t="s">
        <v>2301</v>
      </c>
      <c r="H1676" s="169">
        <v>135.19999999999999</v>
      </c>
      <c r="I1676" s="170"/>
      <c r="L1676" s="166"/>
      <c r="M1676" s="171"/>
      <c r="T1676" s="172"/>
      <c r="AT1676" s="167" t="s">
        <v>353</v>
      </c>
      <c r="AU1676" s="167" t="s">
        <v>98</v>
      </c>
      <c r="AV1676" s="13" t="s">
        <v>98</v>
      </c>
      <c r="AW1676" s="13" t="s">
        <v>30</v>
      </c>
      <c r="AX1676" s="13" t="s">
        <v>84</v>
      </c>
      <c r="AY1676" s="167" t="s">
        <v>345</v>
      </c>
    </row>
    <row r="1677" spans="2:65" s="13" customFormat="1">
      <c r="B1677" s="166"/>
      <c r="D1677" s="160" t="s">
        <v>353</v>
      </c>
      <c r="F1677" s="168" t="s">
        <v>2306</v>
      </c>
      <c r="H1677" s="169">
        <v>137.904</v>
      </c>
      <c r="I1677" s="170"/>
      <c r="L1677" s="166"/>
      <c r="M1677" s="171"/>
      <c r="T1677" s="172"/>
      <c r="AT1677" s="167" t="s">
        <v>353</v>
      </c>
      <c r="AU1677" s="167" t="s">
        <v>98</v>
      </c>
      <c r="AV1677" s="13" t="s">
        <v>98</v>
      </c>
      <c r="AW1677" s="13" t="s">
        <v>4</v>
      </c>
      <c r="AX1677" s="13" t="s">
        <v>84</v>
      </c>
      <c r="AY1677" s="167" t="s">
        <v>345</v>
      </c>
    </row>
    <row r="1678" spans="2:65" s="1" customFormat="1" ht="24.2" customHeight="1">
      <c r="B1678" s="32"/>
      <c r="C1678" s="145" t="s">
        <v>2307</v>
      </c>
      <c r="D1678" s="145" t="s">
        <v>347</v>
      </c>
      <c r="E1678" s="146" t="s">
        <v>2308</v>
      </c>
      <c r="F1678" s="147" t="s">
        <v>2309</v>
      </c>
      <c r="G1678" s="148" t="s">
        <v>350</v>
      </c>
      <c r="H1678" s="149">
        <v>85.491</v>
      </c>
      <c r="I1678" s="150"/>
      <c r="J1678" s="149">
        <f>ROUND(I1678*H1678,3)</f>
        <v>0</v>
      </c>
      <c r="K1678" s="151"/>
      <c r="L1678" s="32"/>
      <c r="M1678" s="152" t="s">
        <v>1</v>
      </c>
      <c r="N1678" s="153" t="s">
        <v>42</v>
      </c>
      <c r="P1678" s="154">
        <f>O1678*H1678</f>
        <v>0</v>
      </c>
      <c r="Q1678" s="154">
        <v>3.5000000000000001E-3</v>
      </c>
      <c r="R1678" s="154">
        <f>Q1678*H1678</f>
        <v>0.2992185</v>
      </c>
      <c r="S1678" s="154">
        <v>0</v>
      </c>
      <c r="T1678" s="155">
        <f>S1678*H1678</f>
        <v>0</v>
      </c>
      <c r="AR1678" s="156" t="s">
        <v>453</v>
      </c>
      <c r="AT1678" s="156" t="s">
        <v>347</v>
      </c>
      <c r="AU1678" s="156" t="s">
        <v>98</v>
      </c>
      <c r="AY1678" s="17" t="s">
        <v>345</v>
      </c>
      <c r="BE1678" s="157">
        <f>IF(N1678="základná",J1678,0)</f>
        <v>0</v>
      </c>
      <c r="BF1678" s="157">
        <f>IF(N1678="znížená",J1678,0)</f>
        <v>0</v>
      </c>
      <c r="BG1678" s="157">
        <f>IF(N1678="zákl. prenesená",J1678,0)</f>
        <v>0</v>
      </c>
      <c r="BH1678" s="157">
        <f>IF(N1678="zníž. prenesená",J1678,0)</f>
        <v>0</v>
      </c>
      <c r="BI1678" s="157">
        <f>IF(N1678="nulová",J1678,0)</f>
        <v>0</v>
      </c>
      <c r="BJ1678" s="17" t="s">
        <v>98</v>
      </c>
      <c r="BK1678" s="158">
        <f>ROUND(I1678*H1678,3)</f>
        <v>0</v>
      </c>
      <c r="BL1678" s="17" t="s">
        <v>453</v>
      </c>
      <c r="BM1678" s="156" t="s">
        <v>2310</v>
      </c>
    </row>
    <row r="1679" spans="2:65" s="12" customFormat="1">
      <c r="B1679" s="159"/>
      <c r="D1679" s="160" t="s">
        <v>353</v>
      </c>
      <c r="E1679" s="161" t="s">
        <v>1</v>
      </c>
      <c r="F1679" s="162" t="s">
        <v>2311</v>
      </c>
      <c r="H1679" s="161" t="s">
        <v>1</v>
      </c>
      <c r="I1679" s="163"/>
      <c r="L1679" s="159"/>
      <c r="M1679" s="164"/>
      <c r="T1679" s="165"/>
      <c r="AT1679" s="161" t="s">
        <v>353</v>
      </c>
      <c r="AU1679" s="161" t="s">
        <v>98</v>
      </c>
      <c r="AV1679" s="12" t="s">
        <v>84</v>
      </c>
      <c r="AW1679" s="12" t="s">
        <v>30</v>
      </c>
      <c r="AX1679" s="12" t="s">
        <v>76</v>
      </c>
      <c r="AY1679" s="161" t="s">
        <v>345</v>
      </c>
    </row>
    <row r="1680" spans="2:65" s="13" customFormat="1">
      <c r="B1680" s="166"/>
      <c r="D1680" s="160" t="s">
        <v>353</v>
      </c>
      <c r="E1680" s="167" t="s">
        <v>1</v>
      </c>
      <c r="F1680" s="168" t="s">
        <v>1541</v>
      </c>
      <c r="H1680" s="169">
        <v>0.93200000000000005</v>
      </c>
      <c r="I1680" s="170"/>
      <c r="L1680" s="166"/>
      <c r="M1680" s="171"/>
      <c r="T1680" s="172"/>
      <c r="AT1680" s="167" t="s">
        <v>353</v>
      </c>
      <c r="AU1680" s="167" t="s">
        <v>98</v>
      </c>
      <c r="AV1680" s="13" t="s">
        <v>98</v>
      </c>
      <c r="AW1680" s="13" t="s">
        <v>30</v>
      </c>
      <c r="AX1680" s="13" t="s">
        <v>76</v>
      </c>
      <c r="AY1680" s="167" t="s">
        <v>345</v>
      </c>
    </row>
    <row r="1681" spans="2:65" s="13" customFormat="1">
      <c r="B1681" s="166"/>
      <c r="D1681" s="160" t="s">
        <v>353</v>
      </c>
      <c r="E1681" s="167" t="s">
        <v>1</v>
      </c>
      <c r="F1681" s="168" t="s">
        <v>1542</v>
      </c>
      <c r="H1681" s="169">
        <v>1.3340000000000001</v>
      </c>
      <c r="I1681" s="170"/>
      <c r="L1681" s="166"/>
      <c r="M1681" s="171"/>
      <c r="T1681" s="172"/>
      <c r="AT1681" s="167" t="s">
        <v>353</v>
      </c>
      <c r="AU1681" s="167" t="s">
        <v>98</v>
      </c>
      <c r="AV1681" s="13" t="s">
        <v>98</v>
      </c>
      <c r="AW1681" s="13" t="s">
        <v>30</v>
      </c>
      <c r="AX1681" s="13" t="s">
        <v>76</v>
      </c>
      <c r="AY1681" s="167" t="s">
        <v>345</v>
      </c>
    </row>
    <row r="1682" spans="2:65" s="13" customFormat="1">
      <c r="B1682" s="166"/>
      <c r="D1682" s="160" t="s">
        <v>353</v>
      </c>
      <c r="E1682" s="167" t="s">
        <v>1</v>
      </c>
      <c r="F1682" s="168" t="s">
        <v>1544</v>
      </c>
      <c r="H1682" s="169">
        <v>0.87</v>
      </c>
      <c r="I1682" s="170"/>
      <c r="L1682" s="166"/>
      <c r="M1682" s="171"/>
      <c r="T1682" s="172"/>
      <c r="AT1682" s="167" t="s">
        <v>353</v>
      </c>
      <c r="AU1682" s="167" t="s">
        <v>98</v>
      </c>
      <c r="AV1682" s="13" t="s">
        <v>98</v>
      </c>
      <c r="AW1682" s="13" t="s">
        <v>30</v>
      </c>
      <c r="AX1682" s="13" t="s">
        <v>76</v>
      </c>
      <c r="AY1682" s="167" t="s">
        <v>345</v>
      </c>
    </row>
    <row r="1683" spans="2:65" s="13" customFormat="1">
      <c r="B1683" s="166"/>
      <c r="D1683" s="160" t="s">
        <v>353</v>
      </c>
      <c r="E1683" s="167" t="s">
        <v>1</v>
      </c>
      <c r="F1683" s="168" t="s">
        <v>1545</v>
      </c>
      <c r="H1683" s="169">
        <v>1.3160000000000001</v>
      </c>
      <c r="I1683" s="170"/>
      <c r="L1683" s="166"/>
      <c r="M1683" s="171"/>
      <c r="T1683" s="172"/>
      <c r="AT1683" s="167" t="s">
        <v>353</v>
      </c>
      <c r="AU1683" s="167" t="s">
        <v>98</v>
      </c>
      <c r="AV1683" s="13" t="s">
        <v>98</v>
      </c>
      <c r="AW1683" s="13" t="s">
        <v>30</v>
      </c>
      <c r="AX1683" s="13" t="s">
        <v>76</v>
      </c>
      <c r="AY1683" s="167" t="s">
        <v>345</v>
      </c>
    </row>
    <row r="1684" spans="2:65" s="14" customFormat="1">
      <c r="B1684" s="173"/>
      <c r="D1684" s="160" t="s">
        <v>353</v>
      </c>
      <c r="E1684" s="174" t="s">
        <v>175</v>
      </c>
      <c r="F1684" s="175" t="s">
        <v>358</v>
      </c>
      <c r="H1684" s="176">
        <v>4.452</v>
      </c>
      <c r="I1684" s="177"/>
      <c r="L1684" s="173"/>
      <c r="M1684" s="178"/>
      <c r="T1684" s="179"/>
      <c r="AT1684" s="174" t="s">
        <v>353</v>
      </c>
      <c r="AU1684" s="174" t="s">
        <v>98</v>
      </c>
      <c r="AV1684" s="14" t="s">
        <v>359</v>
      </c>
      <c r="AW1684" s="14" t="s">
        <v>30</v>
      </c>
      <c r="AX1684" s="14" t="s">
        <v>76</v>
      </c>
      <c r="AY1684" s="174" t="s">
        <v>345</v>
      </c>
    </row>
    <row r="1685" spans="2:65" s="13" customFormat="1">
      <c r="B1685" s="166"/>
      <c r="D1685" s="160" t="s">
        <v>353</v>
      </c>
      <c r="E1685" s="167" t="s">
        <v>1</v>
      </c>
      <c r="F1685" s="168" t="s">
        <v>173</v>
      </c>
      <c r="H1685" s="169">
        <v>81.039000000000001</v>
      </c>
      <c r="I1685" s="170"/>
      <c r="L1685" s="166"/>
      <c r="M1685" s="171"/>
      <c r="T1685" s="172"/>
      <c r="AT1685" s="167" t="s">
        <v>353</v>
      </c>
      <c r="AU1685" s="167" t="s">
        <v>98</v>
      </c>
      <c r="AV1685" s="13" t="s">
        <v>98</v>
      </c>
      <c r="AW1685" s="13" t="s">
        <v>30</v>
      </c>
      <c r="AX1685" s="13" t="s">
        <v>76</v>
      </c>
      <c r="AY1685" s="167" t="s">
        <v>345</v>
      </c>
    </row>
    <row r="1686" spans="2:65" s="15" customFormat="1">
      <c r="B1686" s="180"/>
      <c r="D1686" s="160" t="s">
        <v>353</v>
      </c>
      <c r="E1686" s="181" t="s">
        <v>1</v>
      </c>
      <c r="F1686" s="182" t="s">
        <v>365</v>
      </c>
      <c r="H1686" s="183">
        <v>85.491</v>
      </c>
      <c r="I1686" s="184"/>
      <c r="L1686" s="180"/>
      <c r="M1686" s="185"/>
      <c r="T1686" s="186"/>
      <c r="AT1686" s="181" t="s">
        <v>353</v>
      </c>
      <c r="AU1686" s="181" t="s">
        <v>98</v>
      </c>
      <c r="AV1686" s="15" t="s">
        <v>351</v>
      </c>
      <c r="AW1686" s="15" t="s">
        <v>30</v>
      </c>
      <c r="AX1686" s="15" t="s">
        <v>84</v>
      </c>
      <c r="AY1686" s="181" t="s">
        <v>345</v>
      </c>
    </row>
    <row r="1687" spans="2:65" s="1" customFormat="1" ht="24.2" customHeight="1">
      <c r="B1687" s="32"/>
      <c r="C1687" s="187" t="s">
        <v>2312</v>
      </c>
      <c r="D1687" s="187" t="s">
        <v>641</v>
      </c>
      <c r="E1687" s="188" t="s">
        <v>2313</v>
      </c>
      <c r="F1687" s="189" t="s">
        <v>2314</v>
      </c>
      <c r="G1687" s="190" t="s">
        <v>350</v>
      </c>
      <c r="H1687" s="191">
        <v>4.5410000000000004</v>
      </c>
      <c r="I1687" s="192"/>
      <c r="J1687" s="191">
        <f>ROUND(I1687*H1687,3)</f>
        <v>0</v>
      </c>
      <c r="K1687" s="193"/>
      <c r="L1687" s="194"/>
      <c r="M1687" s="195" t="s">
        <v>1</v>
      </c>
      <c r="N1687" s="196" t="s">
        <v>42</v>
      </c>
      <c r="P1687" s="154">
        <f>O1687*H1687</f>
        <v>0</v>
      </c>
      <c r="Q1687" s="154">
        <v>4.7999999999999996E-3</v>
      </c>
      <c r="R1687" s="154">
        <f>Q1687*H1687</f>
        <v>2.1796800000000002E-2</v>
      </c>
      <c r="S1687" s="154">
        <v>0</v>
      </c>
      <c r="T1687" s="155">
        <f>S1687*H1687</f>
        <v>0</v>
      </c>
      <c r="AR1687" s="156" t="s">
        <v>544</v>
      </c>
      <c r="AT1687" s="156" t="s">
        <v>641</v>
      </c>
      <c r="AU1687" s="156" t="s">
        <v>98</v>
      </c>
      <c r="AY1687" s="17" t="s">
        <v>345</v>
      </c>
      <c r="BE1687" s="157">
        <f>IF(N1687="základná",J1687,0)</f>
        <v>0</v>
      </c>
      <c r="BF1687" s="157">
        <f>IF(N1687="znížená",J1687,0)</f>
        <v>0</v>
      </c>
      <c r="BG1687" s="157">
        <f>IF(N1687="zákl. prenesená",J1687,0)</f>
        <v>0</v>
      </c>
      <c r="BH1687" s="157">
        <f>IF(N1687="zníž. prenesená",J1687,0)</f>
        <v>0</v>
      </c>
      <c r="BI1687" s="157">
        <f>IF(N1687="nulová",J1687,0)</f>
        <v>0</v>
      </c>
      <c r="BJ1687" s="17" t="s">
        <v>98</v>
      </c>
      <c r="BK1687" s="158">
        <f>ROUND(I1687*H1687,3)</f>
        <v>0</v>
      </c>
      <c r="BL1687" s="17" t="s">
        <v>453</v>
      </c>
      <c r="BM1687" s="156" t="s">
        <v>2315</v>
      </c>
    </row>
    <row r="1688" spans="2:65" s="13" customFormat="1">
      <c r="B1688" s="166"/>
      <c r="D1688" s="160" t="s">
        <v>353</v>
      </c>
      <c r="E1688" s="167" t="s">
        <v>1</v>
      </c>
      <c r="F1688" s="168" t="s">
        <v>175</v>
      </c>
      <c r="H1688" s="169">
        <v>4.452</v>
      </c>
      <c r="I1688" s="170"/>
      <c r="L1688" s="166"/>
      <c r="M1688" s="171"/>
      <c r="T1688" s="172"/>
      <c r="AT1688" s="167" t="s">
        <v>353</v>
      </c>
      <c r="AU1688" s="167" t="s">
        <v>98</v>
      </c>
      <c r="AV1688" s="13" t="s">
        <v>98</v>
      </c>
      <c r="AW1688" s="13" t="s">
        <v>30</v>
      </c>
      <c r="AX1688" s="13" t="s">
        <v>84</v>
      </c>
      <c r="AY1688" s="167" t="s">
        <v>345</v>
      </c>
    </row>
    <row r="1689" spans="2:65" s="13" customFormat="1">
      <c r="B1689" s="166"/>
      <c r="D1689" s="160" t="s">
        <v>353</v>
      </c>
      <c r="F1689" s="168" t="s">
        <v>2316</v>
      </c>
      <c r="H1689" s="169">
        <v>4.5410000000000004</v>
      </c>
      <c r="I1689" s="170"/>
      <c r="L1689" s="166"/>
      <c r="M1689" s="171"/>
      <c r="T1689" s="172"/>
      <c r="AT1689" s="167" t="s">
        <v>353</v>
      </c>
      <c r="AU1689" s="167" t="s">
        <v>98</v>
      </c>
      <c r="AV1689" s="13" t="s">
        <v>98</v>
      </c>
      <c r="AW1689" s="13" t="s">
        <v>4</v>
      </c>
      <c r="AX1689" s="13" t="s">
        <v>84</v>
      </c>
      <c r="AY1689" s="167" t="s">
        <v>345</v>
      </c>
    </row>
    <row r="1690" spans="2:65" s="1" customFormat="1" ht="24.2" customHeight="1">
      <c r="B1690" s="32"/>
      <c r="C1690" s="187" t="s">
        <v>2317</v>
      </c>
      <c r="D1690" s="187" t="s">
        <v>641</v>
      </c>
      <c r="E1690" s="188" t="s">
        <v>1227</v>
      </c>
      <c r="F1690" s="189" t="s">
        <v>1228</v>
      </c>
      <c r="G1690" s="190" t="s">
        <v>350</v>
      </c>
      <c r="H1690" s="191">
        <v>82.66</v>
      </c>
      <c r="I1690" s="192"/>
      <c r="J1690" s="191">
        <f>ROUND(I1690*H1690,3)</f>
        <v>0</v>
      </c>
      <c r="K1690" s="193"/>
      <c r="L1690" s="194"/>
      <c r="M1690" s="195" t="s">
        <v>1</v>
      </c>
      <c r="N1690" s="196" t="s">
        <v>42</v>
      </c>
      <c r="P1690" s="154">
        <f>O1690*H1690</f>
        <v>0</v>
      </c>
      <c r="Q1690" s="154">
        <v>1.5E-3</v>
      </c>
      <c r="R1690" s="154">
        <f>Q1690*H1690</f>
        <v>0.12399</v>
      </c>
      <c r="S1690" s="154">
        <v>0</v>
      </c>
      <c r="T1690" s="155">
        <f>S1690*H1690</f>
        <v>0</v>
      </c>
      <c r="AR1690" s="156" t="s">
        <v>544</v>
      </c>
      <c r="AT1690" s="156" t="s">
        <v>641</v>
      </c>
      <c r="AU1690" s="156" t="s">
        <v>98</v>
      </c>
      <c r="AY1690" s="17" t="s">
        <v>345</v>
      </c>
      <c r="BE1690" s="157">
        <f>IF(N1690="základná",J1690,0)</f>
        <v>0</v>
      </c>
      <c r="BF1690" s="157">
        <f>IF(N1690="znížená",J1690,0)</f>
        <v>0</v>
      </c>
      <c r="BG1690" s="157">
        <f>IF(N1690="zákl. prenesená",J1690,0)</f>
        <v>0</v>
      </c>
      <c r="BH1690" s="157">
        <f>IF(N1690="zníž. prenesená",J1690,0)</f>
        <v>0</v>
      </c>
      <c r="BI1690" s="157">
        <f>IF(N1690="nulová",J1690,0)</f>
        <v>0</v>
      </c>
      <c r="BJ1690" s="17" t="s">
        <v>98</v>
      </c>
      <c r="BK1690" s="158">
        <f>ROUND(I1690*H1690,3)</f>
        <v>0</v>
      </c>
      <c r="BL1690" s="17" t="s">
        <v>453</v>
      </c>
      <c r="BM1690" s="156" t="s">
        <v>2318</v>
      </c>
    </row>
    <row r="1691" spans="2:65" s="13" customFormat="1">
      <c r="B1691" s="166"/>
      <c r="D1691" s="160" t="s">
        <v>353</v>
      </c>
      <c r="E1691" s="167" t="s">
        <v>1</v>
      </c>
      <c r="F1691" s="168" t="s">
        <v>173</v>
      </c>
      <c r="H1691" s="169">
        <v>81.039000000000001</v>
      </c>
      <c r="I1691" s="170"/>
      <c r="L1691" s="166"/>
      <c r="M1691" s="171"/>
      <c r="T1691" s="172"/>
      <c r="AT1691" s="167" t="s">
        <v>353</v>
      </c>
      <c r="AU1691" s="167" t="s">
        <v>98</v>
      </c>
      <c r="AV1691" s="13" t="s">
        <v>98</v>
      </c>
      <c r="AW1691" s="13" t="s">
        <v>30</v>
      </c>
      <c r="AX1691" s="13" t="s">
        <v>84</v>
      </c>
      <c r="AY1691" s="167" t="s">
        <v>345</v>
      </c>
    </row>
    <row r="1692" spans="2:65" s="13" customFormat="1">
      <c r="B1692" s="166"/>
      <c r="D1692" s="160" t="s">
        <v>353</v>
      </c>
      <c r="F1692" s="168" t="s">
        <v>2319</v>
      </c>
      <c r="H1692" s="169">
        <v>82.66</v>
      </c>
      <c r="I1692" s="170"/>
      <c r="L1692" s="166"/>
      <c r="M1692" s="171"/>
      <c r="T1692" s="172"/>
      <c r="AT1692" s="167" t="s">
        <v>353</v>
      </c>
      <c r="AU1692" s="167" t="s">
        <v>98</v>
      </c>
      <c r="AV1692" s="13" t="s">
        <v>98</v>
      </c>
      <c r="AW1692" s="13" t="s">
        <v>4</v>
      </c>
      <c r="AX1692" s="13" t="s">
        <v>84</v>
      </c>
      <c r="AY1692" s="167" t="s">
        <v>345</v>
      </c>
    </row>
    <row r="1693" spans="2:65" s="1" customFormat="1" ht="37.9" customHeight="1">
      <c r="B1693" s="32"/>
      <c r="C1693" s="145" t="s">
        <v>2320</v>
      </c>
      <c r="D1693" s="145" t="s">
        <v>347</v>
      </c>
      <c r="E1693" s="146" t="s">
        <v>2321</v>
      </c>
      <c r="F1693" s="147" t="s">
        <v>2322</v>
      </c>
      <c r="G1693" s="148" t="s">
        <v>350</v>
      </c>
      <c r="H1693" s="149">
        <v>499.16</v>
      </c>
      <c r="I1693" s="150"/>
      <c r="J1693" s="149">
        <f>ROUND(I1693*H1693,3)</f>
        <v>0</v>
      </c>
      <c r="K1693" s="151"/>
      <c r="L1693" s="32"/>
      <c r="M1693" s="152" t="s">
        <v>1</v>
      </c>
      <c r="N1693" s="153" t="s">
        <v>42</v>
      </c>
      <c r="P1693" s="154">
        <f>O1693*H1693</f>
        <v>0</v>
      </c>
      <c r="Q1693" s="154">
        <v>2.2899999999999999E-3</v>
      </c>
      <c r="R1693" s="154">
        <f>Q1693*H1693</f>
        <v>1.1430764</v>
      </c>
      <c r="S1693" s="154">
        <v>0</v>
      </c>
      <c r="T1693" s="155">
        <f>S1693*H1693</f>
        <v>0</v>
      </c>
      <c r="AR1693" s="156" t="s">
        <v>453</v>
      </c>
      <c r="AT1693" s="156" t="s">
        <v>347</v>
      </c>
      <c r="AU1693" s="156" t="s">
        <v>98</v>
      </c>
      <c r="AY1693" s="17" t="s">
        <v>345</v>
      </c>
      <c r="BE1693" s="157">
        <f>IF(N1693="základná",J1693,0)</f>
        <v>0</v>
      </c>
      <c r="BF1693" s="157">
        <f>IF(N1693="znížená",J1693,0)</f>
        <v>0</v>
      </c>
      <c r="BG1693" s="157">
        <f>IF(N1693="zákl. prenesená",J1693,0)</f>
        <v>0</v>
      </c>
      <c r="BH1693" s="157">
        <f>IF(N1693="zníž. prenesená",J1693,0)</f>
        <v>0</v>
      </c>
      <c r="BI1693" s="157">
        <f>IF(N1693="nulová",J1693,0)</f>
        <v>0</v>
      </c>
      <c r="BJ1693" s="17" t="s">
        <v>98</v>
      </c>
      <c r="BK1693" s="158">
        <f>ROUND(I1693*H1693,3)</f>
        <v>0</v>
      </c>
      <c r="BL1693" s="17" t="s">
        <v>453</v>
      </c>
      <c r="BM1693" s="156" t="s">
        <v>2323</v>
      </c>
    </row>
    <row r="1694" spans="2:65" s="13" customFormat="1">
      <c r="B1694" s="166"/>
      <c r="D1694" s="160" t="s">
        <v>353</v>
      </c>
      <c r="E1694" s="167" t="s">
        <v>1</v>
      </c>
      <c r="F1694" s="168" t="s">
        <v>2324</v>
      </c>
      <c r="H1694" s="169">
        <v>477.5</v>
      </c>
      <c r="I1694" s="170"/>
      <c r="L1694" s="166"/>
      <c r="M1694" s="171"/>
      <c r="T1694" s="172"/>
      <c r="AT1694" s="167" t="s">
        <v>353</v>
      </c>
      <c r="AU1694" s="167" t="s">
        <v>98</v>
      </c>
      <c r="AV1694" s="13" t="s">
        <v>98</v>
      </c>
      <c r="AW1694" s="13" t="s">
        <v>30</v>
      </c>
      <c r="AX1694" s="13" t="s">
        <v>76</v>
      </c>
      <c r="AY1694" s="167" t="s">
        <v>345</v>
      </c>
    </row>
    <row r="1695" spans="2:65" s="13" customFormat="1">
      <c r="B1695" s="166"/>
      <c r="D1695" s="160" t="s">
        <v>353</v>
      </c>
      <c r="E1695" s="167" t="s">
        <v>1</v>
      </c>
      <c r="F1695" s="168" t="s">
        <v>2325</v>
      </c>
      <c r="H1695" s="169">
        <v>21.66</v>
      </c>
      <c r="I1695" s="170"/>
      <c r="L1695" s="166"/>
      <c r="M1695" s="171"/>
      <c r="T1695" s="172"/>
      <c r="AT1695" s="167" t="s">
        <v>353</v>
      </c>
      <c r="AU1695" s="167" t="s">
        <v>98</v>
      </c>
      <c r="AV1695" s="13" t="s">
        <v>98</v>
      </c>
      <c r="AW1695" s="13" t="s">
        <v>30</v>
      </c>
      <c r="AX1695" s="13" t="s">
        <v>76</v>
      </c>
      <c r="AY1695" s="167" t="s">
        <v>345</v>
      </c>
    </row>
    <row r="1696" spans="2:65" s="15" customFormat="1">
      <c r="B1696" s="180"/>
      <c r="D1696" s="160" t="s">
        <v>353</v>
      </c>
      <c r="E1696" s="181" t="s">
        <v>1</v>
      </c>
      <c r="F1696" s="182" t="s">
        <v>365</v>
      </c>
      <c r="H1696" s="183">
        <v>499.16</v>
      </c>
      <c r="I1696" s="184"/>
      <c r="L1696" s="180"/>
      <c r="M1696" s="185"/>
      <c r="T1696" s="186"/>
      <c r="AT1696" s="181" t="s">
        <v>353</v>
      </c>
      <c r="AU1696" s="181" t="s">
        <v>98</v>
      </c>
      <c r="AV1696" s="15" t="s">
        <v>351</v>
      </c>
      <c r="AW1696" s="15" t="s">
        <v>30</v>
      </c>
      <c r="AX1696" s="15" t="s">
        <v>84</v>
      </c>
      <c r="AY1696" s="181" t="s">
        <v>345</v>
      </c>
    </row>
    <row r="1697" spans="2:65" s="1" customFormat="1" ht="33" customHeight="1">
      <c r="B1697" s="32"/>
      <c r="C1697" s="145" t="s">
        <v>2326</v>
      </c>
      <c r="D1697" s="145" t="s">
        <v>347</v>
      </c>
      <c r="E1697" s="146" t="s">
        <v>2327</v>
      </c>
      <c r="F1697" s="147" t="s">
        <v>2328</v>
      </c>
      <c r="G1697" s="148" t="s">
        <v>350</v>
      </c>
      <c r="H1697" s="149">
        <v>249.58</v>
      </c>
      <c r="I1697" s="150"/>
      <c r="J1697" s="149">
        <f>ROUND(I1697*H1697,3)</f>
        <v>0</v>
      </c>
      <c r="K1697" s="151"/>
      <c r="L1697" s="32"/>
      <c r="M1697" s="152" t="s">
        <v>1</v>
      </c>
      <c r="N1697" s="153" t="s">
        <v>42</v>
      </c>
      <c r="P1697" s="154">
        <f>O1697*H1697</f>
        <v>0</v>
      </c>
      <c r="Q1697" s="154">
        <v>1.2E-4</v>
      </c>
      <c r="R1697" s="154">
        <f>Q1697*H1697</f>
        <v>2.9949600000000003E-2</v>
      </c>
      <c r="S1697" s="154">
        <v>0</v>
      </c>
      <c r="T1697" s="155">
        <f>S1697*H1697</f>
        <v>0</v>
      </c>
      <c r="AR1697" s="156" t="s">
        <v>453</v>
      </c>
      <c r="AT1697" s="156" t="s">
        <v>347</v>
      </c>
      <c r="AU1697" s="156" t="s">
        <v>98</v>
      </c>
      <c r="AY1697" s="17" t="s">
        <v>345</v>
      </c>
      <c r="BE1697" s="157">
        <f>IF(N1697="základná",J1697,0)</f>
        <v>0</v>
      </c>
      <c r="BF1697" s="157">
        <f>IF(N1697="znížená",J1697,0)</f>
        <v>0</v>
      </c>
      <c r="BG1697" s="157">
        <f>IF(N1697="zákl. prenesená",J1697,0)</f>
        <v>0</v>
      </c>
      <c r="BH1697" s="157">
        <f>IF(N1697="zníž. prenesená",J1697,0)</f>
        <v>0</v>
      </c>
      <c r="BI1697" s="157">
        <f>IF(N1697="nulová",J1697,0)</f>
        <v>0</v>
      </c>
      <c r="BJ1697" s="17" t="s">
        <v>98</v>
      </c>
      <c r="BK1697" s="158">
        <f>ROUND(I1697*H1697,3)</f>
        <v>0</v>
      </c>
      <c r="BL1697" s="17" t="s">
        <v>453</v>
      </c>
      <c r="BM1697" s="156" t="s">
        <v>2329</v>
      </c>
    </row>
    <row r="1698" spans="2:65" s="13" customFormat="1">
      <c r="B1698" s="166"/>
      <c r="D1698" s="160" t="s">
        <v>353</v>
      </c>
      <c r="E1698" s="167" t="s">
        <v>1</v>
      </c>
      <c r="F1698" s="168" t="s">
        <v>2330</v>
      </c>
      <c r="H1698" s="169">
        <v>249.58</v>
      </c>
      <c r="I1698" s="170"/>
      <c r="L1698" s="166"/>
      <c r="M1698" s="171"/>
      <c r="T1698" s="172"/>
      <c r="AT1698" s="167" t="s">
        <v>353</v>
      </c>
      <c r="AU1698" s="167" t="s">
        <v>98</v>
      </c>
      <c r="AV1698" s="13" t="s">
        <v>98</v>
      </c>
      <c r="AW1698" s="13" t="s">
        <v>30</v>
      </c>
      <c r="AX1698" s="13" t="s">
        <v>84</v>
      </c>
      <c r="AY1698" s="167" t="s">
        <v>345</v>
      </c>
    </row>
    <row r="1699" spans="2:65" s="1" customFormat="1" ht="24.2" customHeight="1">
      <c r="B1699" s="32"/>
      <c r="C1699" s="187" t="s">
        <v>2331</v>
      </c>
      <c r="D1699" s="187" t="s">
        <v>641</v>
      </c>
      <c r="E1699" s="188" t="s">
        <v>2332</v>
      </c>
      <c r="F1699" s="189" t="s">
        <v>2333</v>
      </c>
      <c r="G1699" s="190" t="s">
        <v>350</v>
      </c>
      <c r="H1699" s="191">
        <v>763.71500000000003</v>
      </c>
      <c r="I1699" s="192"/>
      <c r="J1699" s="191">
        <f>ROUND(I1699*H1699,3)</f>
        <v>0</v>
      </c>
      <c r="K1699" s="193"/>
      <c r="L1699" s="194"/>
      <c r="M1699" s="195" t="s">
        <v>1</v>
      </c>
      <c r="N1699" s="196" t="s">
        <v>42</v>
      </c>
      <c r="P1699" s="154">
        <f>O1699*H1699</f>
        <v>0</v>
      </c>
      <c r="Q1699" s="154">
        <v>2.9399999999999999E-3</v>
      </c>
      <c r="R1699" s="154">
        <f>Q1699*H1699</f>
        <v>2.2453221000000001</v>
      </c>
      <c r="S1699" s="154">
        <v>0</v>
      </c>
      <c r="T1699" s="155">
        <f>S1699*H1699</f>
        <v>0</v>
      </c>
      <c r="AR1699" s="156" t="s">
        <v>544</v>
      </c>
      <c r="AT1699" s="156" t="s">
        <v>641</v>
      </c>
      <c r="AU1699" s="156" t="s">
        <v>98</v>
      </c>
      <c r="AY1699" s="17" t="s">
        <v>345</v>
      </c>
      <c r="BE1699" s="157">
        <f>IF(N1699="základná",J1699,0)</f>
        <v>0</v>
      </c>
      <c r="BF1699" s="157">
        <f>IF(N1699="znížená",J1699,0)</f>
        <v>0</v>
      </c>
      <c r="BG1699" s="157">
        <f>IF(N1699="zákl. prenesená",J1699,0)</f>
        <v>0</v>
      </c>
      <c r="BH1699" s="157">
        <f>IF(N1699="zníž. prenesená",J1699,0)</f>
        <v>0</v>
      </c>
      <c r="BI1699" s="157">
        <f>IF(N1699="nulová",J1699,0)</f>
        <v>0</v>
      </c>
      <c r="BJ1699" s="17" t="s">
        <v>98</v>
      </c>
      <c r="BK1699" s="158">
        <f>ROUND(I1699*H1699,3)</f>
        <v>0</v>
      </c>
      <c r="BL1699" s="17" t="s">
        <v>453</v>
      </c>
      <c r="BM1699" s="156" t="s">
        <v>2334</v>
      </c>
    </row>
    <row r="1700" spans="2:65" s="13" customFormat="1">
      <c r="B1700" s="166"/>
      <c r="D1700" s="160" t="s">
        <v>353</v>
      </c>
      <c r="E1700" s="167" t="s">
        <v>1</v>
      </c>
      <c r="F1700" s="168" t="s">
        <v>2335</v>
      </c>
      <c r="H1700" s="169">
        <v>716.25</v>
      </c>
      <c r="I1700" s="170"/>
      <c r="L1700" s="166"/>
      <c r="M1700" s="171"/>
      <c r="T1700" s="172"/>
      <c r="AT1700" s="167" t="s">
        <v>353</v>
      </c>
      <c r="AU1700" s="167" t="s">
        <v>98</v>
      </c>
      <c r="AV1700" s="13" t="s">
        <v>98</v>
      </c>
      <c r="AW1700" s="13" t="s">
        <v>30</v>
      </c>
      <c r="AX1700" s="13" t="s">
        <v>76</v>
      </c>
      <c r="AY1700" s="167" t="s">
        <v>345</v>
      </c>
    </row>
    <row r="1701" spans="2:65" s="13" customFormat="1">
      <c r="B1701" s="166"/>
      <c r="D1701" s="160" t="s">
        <v>353</v>
      </c>
      <c r="E1701" s="167" t="s">
        <v>1</v>
      </c>
      <c r="F1701" s="168" t="s">
        <v>2336</v>
      </c>
      <c r="H1701" s="169">
        <v>32.49</v>
      </c>
      <c r="I1701" s="170"/>
      <c r="L1701" s="166"/>
      <c r="M1701" s="171"/>
      <c r="T1701" s="172"/>
      <c r="AT1701" s="167" t="s">
        <v>353</v>
      </c>
      <c r="AU1701" s="167" t="s">
        <v>98</v>
      </c>
      <c r="AV1701" s="13" t="s">
        <v>98</v>
      </c>
      <c r="AW1701" s="13" t="s">
        <v>30</v>
      </c>
      <c r="AX1701" s="13" t="s">
        <v>76</v>
      </c>
      <c r="AY1701" s="167" t="s">
        <v>345</v>
      </c>
    </row>
    <row r="1702" spans="2:65" s="15" customFormat="1">
      <c r="B1702" s="180"/>
      <c r="D1702" s="160" t="s">
        <v>353</v>
      </c>
      <c r="E1702" s="181" t="s">
        <v>1</v>
      </c>
      <c r="F1702" s="182" t="s">
        <v>365</v>
      </c>
      <c r="H1702" s="183">
        <v>748.74</v>
      </c>
      <c r="I1702" s="184"/>
      <c r="L1702" s="180"/>
      <c r="M1702" s="185"/>
      <c r="T1702" s="186"/>
      <c r="AT1702" s="181" t="s">
        <v>353</v>
      </c>
      <c r="AU1702" s="181" t="s">
        <v>98</v>
      </c>
      <c r="AV1702" s="15" t="s">
        <v>351</v>
      </c>
      <c r="AW1702" s="15" t="s">
        <v>30</v>
      </c>
      <c r="AX1702" s="15" t="s">
        <v>84</v>
      </c>
      <c r="AY1702" s="181" t="s">
        <v>345</v>
      </c>
    </row>
    <row r="1703" spans="2:65" s="13" customFormat="1">
      <c r="B1703" s="166"/>
      <c r="D1703" s="160" t="s">
        <v>353</v>
      </c>
      <c r="F1703" s="168" t="s">
        <v>2337</v>
      </c>
      <c r="H1703" s="169">
        <v>763.71500000000003</v>
      </c>
      <c r="I1703" s="170"/>
      <c r="L1703" s="166"/>
      <c r="M1703" s="171"/>
      <c r="T1703" s="172"/>
      <c r="AT1703" s="167" t="s">
        <v>353</v>
      </c>
      <c r="AU1703" s="167" t="s">
        <v>98</v>
      </c>
      <c r="AV1703" s="13" t="s">
        <v>98</v>
      </c>
      <c r="AW1703" s="13" t="s">
        <v>4</v>
      </c>
      <c r="AX1703" s="13" t="s">
        <v>84</v>
      </c>
      <c r="AY1703" s="167" t="s">
        <v>345</v>
      </c>
    </row>
    <row r="1704" spans="2:65" s="1" customFormat="1" ht="21.75" customHeight="1">
      <c r="B1704" s="32"/>
      <c r="C1704" s="187" t="s">
        <v>2338</v>
      </c>
      <c r="D1704" s="187" t="s">
        <v>641</v>
      </c>
      <c r="E1704" s="188" t="s">
        <v>2339</v>
      </c>
      <c r="F1704" s="189" t="s">
        <v>2340</v>
      </c>
      <c r="G1704" s="190" t="s">
        <v>623</v>
      </c>
      <c r="H1704" s="191">
        <v>524.11800000000005</v>
      </c>
      <c r="I1704" s="192"/>
      <c r="J1704" s="191">
        <f>ROUND(I1704*H1704,3)</f>
        <v>0</v>
      </c>
      <c r="K1704" s="193"/>
      <c r="L1704" s="194"/>
      <c r="M1704" s="195" t="s">
        <v>1</v>
      </c>
      <c r="N1704" s="196" t="s">
        <v>42</v>
      </c>
      <c r="P1704" s="154">
        <f>O1704*H1704</f>
        <v>0</v>
      </c>
      <c r="Q1704" s="154">
        <v>1.4999999999999999E-4</v>
      </c>
      <c r="R1704" s="154">
        <f>Q1704*H1704</f>
        <v>7.8617699999999999E-2</v>
      </c>
      <c r="S1704" s="154">
        <v>0</v>
      </c>
      <c r="T1704" s="155">
        <f>S1704*H1704</f>
        <v>0</v>
      </c>
      <c r="AR1704" s="156" t="s">
        <v>544</v>
      </c>
      <c r="AT1704" s="156" t="s">
        <v>641</v>
      </c>
      <c r="AU1704" s="156" t="s">
        <v>98</v>
      </c>
      <c r="AY1704" s="17" t="s">
        <v>345</v>
      </c>
      <c r="BE1704" s="157">
        <f>IF(N1704="základná",J1704,0)</f>
        <v>0</v>
      </c>
      <c r="BF1704" s="157">
        <f>IF(N1704="znížená",J1704,0)</f>
        <v>0</v>
      </c>
      <c r="BG1704" s="157">
        <f>IF(N1704="zákl. prenesená",J1704,0)</f>
        <v>0</v>
      </c>
      <c r="BH1704" s="157">
        <f>IF(N1704="zníž. prenesená",J1704,0)</f>
        <v>0</v>
      </c>
      <c r="BI1704" s="157">
        <f>IF(N1704="nulová",J1704,0)</f>
        <v>0</v>
      </c>
      <c r="BJ1704" s="17" t="s">
        <v>98</v>
      </c>
      <c r="BK1704" s="158">
        <f>ROUND(I1704*H1704,3)</f>
        <v>0</v>
      </c>
      <c r="BL1704" s="17" t="s">
        <v>453</v>
      </c>
      <c r="BM1704" s="156" t="s">
        <v>2341</v>
      </c>
    </row>
    <row r="1705" spans="2:65" s="13" customFormat="1">
      <c r="B1705" s="166"/>
      <c r="D1705" s="160" t="s">
        <v>353</v>
      </c>
      <c r="E1705" s="167" t="s">
        <v>1</v>
      </c>
      <c r="F1705" s="168" t="s">
        <v>2342</v>
      </c>
      <c r="H1705" s="169">
        <v>524.11800000000005</v>
      </c>
      <c r="I1705" s="170"/>
      <c r="L1705" s="166"/>
      <c r="M1705" s="171"/>
      <c r="T1705" s="172"/>
      <c r="AT1705" s="167" t="s">
        <v>353</v>
      </c>
      <c r="AU1705" s="167" t="s">
        <v>98</v>
      </c>
      <c r="AV1705" s="13" t="s">
        <v>98</v>
      </c>
      <c r="AW1705" s="13" t="s">
        <v>30</v>
      </c>
      <c r="AX1705" s="13" t="s">
        <v>84</v>
      </c>
      <c r="AY1705" s="167" t="s">
        <v>345</v>
      </c>
    </row>
    <row r="1706" spans="2:65" s="1" customFormat="1" ht="37.9" customHeight="1">
      <c r="B1706" s="32"/>
      <c r="C1706" s="145" t="s">
        <v>2343</v>
      </c>
      <c r="D1706" s="145" t="s">
        <v>347</v>
      </c>
      <c r="E1706" s="146" t="s">
        <v>2344</v>
      </c>
      <c r="F1706" s="147" t="s">
        <v>2345</v>
      </c>
      <c r="G1706" s="148" t="s">
        <v>350</v>
      </c>
      <c r="H1706" s="149">
        <v>10.83</v>
      </c>
      <c r="I1706" s="150"/>
      <c r="J1706" s="149">
        <f>ROUND(I1706*H1706,3)</f>
        <v>0</v>
      </c>
      <c r="K1706" s="151"/>
      <c r="L1706" s="32"/>
      <c r="M1706" s="152" t="s">
        <v>1</v>
      </c>
      <c r="N1706" s="153" t="s">
        <v>42</v>
      </c>
      <c r="P1706" s="154">
        <f>O1706*H1706</f>
        <v>0</v>
      </c>
      <c r="Q1706" s="154">
        <v>0</v>
      </c>
      <c r="R1706" s="154">
        <f>Q1706*H1706</f>
        <v>0</v>
      </c>
      <c r="S1706" s="154">
        <v>0</v>
      </c>
      <c r="T1706" s="155">
        <f>S1706*H1706</f>
        <v>0</v>
      </c>
      <c r="AR1706" s="156" t="s">
        <v>453</v>
      </c>
      <c r="AT1706" s="156" t="s">
        <v>347</v>
      </c>
      <c r="AU1706" s="156" t="s">
        <v>98</v>
      </c>
      <c r="AY1706" s="17" t="s">
        <v>345</v>
      </c>
      <c r="BE1706" s="157">
        <f>IF(N1706="základná",J1706,0)</f>
        <v>0</v>
      </c>
      <c r="BF1706" s="157">
        <f>IF(N1706="znížená",J1706,0)</f>
        <v>0</v>
      </c>
      <c r="BG1706" s="157">
        <f>IF(N1706="zákl. prenesená",J1706,0)</f>
        <v>0</v>
      </c>
      <c r="BH1706" s="157">
        <f>IF(N1706="zníž. prenesená",J1706,0)</f>
        <v>0</v>
      </c>
      <c r="BI1706" s="157">
        <f>IF(N1706="nulová",J1706,0)</f>
        <v>0</v>
      </c>
      <c r="BJ1706" s="17" t="s">
        <v>98</v>
      </c>
      <c r="BK1706" s="158">
        <f>ROUND(I1706*H1706,3)</f>
        <v>0</v>
      </c>
      <c r="BL1706" s="17" t="s">
        <v>453</v>
      </c>
      <c r="BM1706" s="156" t="s">
        <v>2346</v>
      </c>
    </row>
    <row r="1707" spans="2:65" s="13" customFormat="1">
      <c r="B1707" s="166"/>
      <c r="D1707" s="160" t="s">
        <v>353</v>
      </c>
      <c r="E1707" s="167" t="s">
        <v>1</v>
      </c>
      <c r="F1707" s="168" t="s">
        <v>278</v>
      </c>
      <c r="H1707" s="169">
        <v>10.83</v>
      </c>
      <c r="I1707" s="170"/>
      <c r="L1707" s="166"/>
      <c r="M1707" s="171"/>
      <c r="T1707" s="172"/>
      <c r="AT1707" s="167" t="s">
        <v>353</v>
      </c>
      <c r="AU1707" s="167" t="s">
        <v>98</v>
      </c>
      <c r="AV1707" s="13" t="s">
        <v>98</v>
      </c>
      <c r="AW1707" s="13" t="s">
        <v>30</v>
      </c>
      <c r="AX1707" s="13" t="s">
        <v>84</v>
      </c>
      <c r="AY1707" s="167" t="s">
        <v>345</v>
      </c>
    </row>
    <row r="1708" spans="2:65" s="1" customFormat="1" ht="24.2" customHeight="1">
      <c r="B1708" s="32"/>
      <c r="C1708" s="187" t="s">
        <v>2347</v>
      </c>
      <c r="D1708" s="187" t="s">
        <v>641</v>
      </c>
      <c r="E1708" s="188" t="s">
        <v>2348</v>
      </c>
      <c r="F1708" s="189" t="s">
        <v>2349</v>
      </c>
      <c r="G1708" s="190" t="s">
        <v>374</v>
      </c>
      <c r="H1708" s="191">
        <v>0.55300000000000005</v>
      </c>
      <c r="I1708" s="192"/>
      <c r="J1708" s="191">
        <f>ROUND(I1708*H1708,3)</f>
        <v>0</v>
      </c>
      <c r="K1708" s="193"/>
      <c r="L1708" s="194"/>
      <c r="M1708" s="195" t="s">
        <v>1</v>
      </c>
      <c r="N1708" s="196" t="s">
        <v>42</v>
      </c>
      <c r="P1708" s="154">
        <f>O1708*H1708</f>
        <v>0</v>
      </c>
      <c r="Q1708" s="154">
        <v>2.4500000000000001E-2</v>
      </c>
      <c r="R1708" s="154">
        <f>Q1708*H1708</f>
        <v>1.3548500000000002E-2</v>
      </c>
      <c r="S1708" s="154">
        <v>0</v>
      </c>
      <c r="T1708" s="155">
        <f>S1708*H1708</f>
        <v>0</v>
      </c>
      <c r="AR1708" s="156" t="s">
        <v>544</v>
      </c>
      <c r="AT1708" s="156" t="s">
        <v>641</v>
      </c>
      <c r="AU1708" s="156" t="s">
        <v>98</v>
      </c>
      <c r="AY1708" s="17" t="s">
        <v>345</v>
      </c>
      <c r="BE1708" s="157">
        <f>IF(N1708="základná",J1708,0)</f>
        <v>0</v>
      </c>
      <c r="BF1708" s="157">
        <f>IF(N1708="znížená",J1708,0)</f>
        <v>0</v>
      </c>
      <c r="BG1708" s="157">
        <f>IF(N1708="zákl. prenesená",J1708,0)</f>
        <v>0</v>
      </c>
      <c r="BH1708" s="157">
        <f>IF(N1708="zníž. prenesená",J1708,0)</f>
        <v>0</v>
      </c>
      <c r="BI1708" s="157">
        <f>IF(N1708="nulová",J1708,0)</f>
        <v>0</v>
      </c>
      <c r="BJ1708" s="17" t="s">
        <v>98</v>
      </c>
      <c r="BK1708" s="158">
        <f>ROUND(I1708*H1708,3)</f>
        <v>0</v>
      </c>
      <c r="BL1708" s="17" t="s">
        <v>453</v>
      </c>
      <c r="BM1708" s="156" t="s">
        <v>2350</v>
      </c>
    </row>
    <row r="1709" spans="2:65" s="13" customFormat="1">
      <c r="B1709" s="166"/>
      <c r="D1709" s="160" t="s">
        <v>353</v>
      </c>
      <c r="E1709" s="167" t="s">
        <v>1</v>
      </c>
      <c r="F1709" s="168" t="s">
        <v>2351</v>
      </c>
      <c r="H1709" s="169">
        <v>0.54200000000000004</v>
      </c>
      <c r="I1709" s="170"/>
      <c r="L1709" s="166"/>
      <c r="M1709" s="171"/>
      <c r="T1709" s="172"/>
      <c r="AT1709" s="167" t="s">
        <v>353</v>
      </c>
      <c r="AU1709" s="167" t="s">
        <v>98</v>
      </c>
      <c r="AV1709" s="13" t="s">
        <v>98</v>
      </c>
      <c r="AW1709" s="13" t="s">
        <v>30</v>
      </c>
      <c r="AX1709" s="13" t="s">
        <v>84</v>
      </c>
      <c r="AY1709" s="167" t="s">
        <v>345</v>
      </c>
    </row>
    <row r="1710" spans="2:65" s="13" customFormat="1">
      <c r="B1710" s="166"/>
      <c r="D1710" s="160" t="s">
        <v>353</v>
      </c>
      <c r="F1710" s="168" t="s">
        <v>2352</v>
      </c>
      <c r="H1710" s="169">
        <v>0.55300000000000005</v>
      </c>
      <c r="I1710" s="170"/>
      <c r="L1710" s="166"/>
      <c r="M1710" s="171"/>
      <c r="T1710" s="172"/>
      <c r="AT1710" s="167" t="s">
        <v>353</v>
      </c>
      <c r="AU1710" s="167" t="s">
        <v>98</v>
      </c>
      <c r="AV1710" s="13" t="s">
        <v>98</v>
      </c>
      <c r="AW1710" s="13" t="s">
        <v>4</v>
      </c>
      <c r="AX1710" s="13" t="s">
        <v>84</v>
      </c>
      <c r="AY1710" s="167" t="s">
        <v>345</v>
      </c>
    </row>
    <row r="1711" spans="2:65" s="1" customFormat="1" ht="24.2" customHeight="1">
      <c r="B1711" s="32"/>
      <c r="C1711" s="145" t="s">
        <v>2353</v>
      </c>
      <c r="D1711" s="145" t="s">
        <v>347</v>
      </c>
      <c r="E1711" s="146" t="s">
        <v>2354</v>
      </c>
      <c r="F1711" s="147" t="s">
        <v>2355</v>
      </c>
      <c r="G1711" s="148" t="s">
        <v>350</v>
      </c>
      <c r="H1711" s="149">
        <v>11.284000000000001</v>
      </c>
      <c r="I1711" s="150"/>
      <c r="J1711" s="149">
        <f>ROUND(I1711*H1711,3)</f>
        <v>0</v>
      </c>
      <c r="K1711" s="151"/>
      <c r="L1711" s="32"/>
      <c r="M1711" s="152" t="s">
        <v>1</v>
      </c>
      <c r="N1711" s="153" t="s">
        <v>42</v>
      </c>
      <c r="P1711" s="154">
        <f>O1711*H1711</f>
        <v>0</v>
      </c>
      <c r="Q1711" s="154">
        <v>4.0000000000000001E-3</v>
      </c>
      <c r="R1711" s="154">
        <f>Q1711*H1711</f>
        <v>4.5136000000000003E-2</v>
      </c>
      <c r="S1711" s="154">
        <v>0</v>
      </c>
      <c r="T1711" s="155">
        <f>S1711*H1711</f>
        <v>0</v>
      </c>
      <c r="AR1711" s="156" t="s">
        <v>453</v>
      </c>
      <c r="AT1711" s="156" t="s">
        <v>347</v>
      </c>
      <c r="AU1711" s="156" t="s">
        <v>98</v>
      </c>
      <c r="AY1711" s="17" t="s">
        <v>345</v>
      </c>
      <c r="BE1711" s="157">
        <f>IF(N1711="základná",J1711,0)</f>
        <v>0</v>
      </c>
      <c r="BF1711" s="157">
        <f>IF(N1711="znížená",J1711,0)</f>
        <v>0</v>
      </c>
      <c r="BG1711" s="157">
        <f>IF(N1711="zákl. prenesená",J1711,0)</f>
        <v>0</v>
      </c>
      <c r="BH1711" s="157">
        <f>IF(N1711="zníž. prenesená",J1711,0)</f>
        <v>0</v>
      </c>
      <c r="BI1711" s="157">
        <f>IF(N1711="nulová",J1711,0)</f>
        <v>0</v>
      </c>
      <c r="BJ1711" s="17" t="s">
        <v>98</v>
      </c>
      <c r="BK1711" s="158">
        <f>ROUND(I1711*H1711,3)</f>
        <v>0</v>
      </c>
      <c r="BL1711" s="17" t="s">
        <v>453</v>
      </c>
      <c r="BM1711" s="156" t="s">
        <v>2356</v>
      </c>
    </row>
    <row r="1712" spans="2:65" s="13" customFormat="1">
      <c r="B1712" s="166"/>
      <c r="D1712" s="160" t="s">
        <v>353</v>
      </c>
      <c r="E1712" s="167" t="s">
        <v>1</v>
      </c>
      <c r="F1712" s="168" t="s">
        <v>2357</v>
      </c>
      <c r="H1712" s="169">
        <v>11.284000000000001</v>
      </c>
      <c r="I1712" s="170"/>
      <c r="L1712" s="166"/>
      <c r="M1712" s="171"/>
      <c r="T1712" s="172"/>
      <c r="AT1712" s="167" t="s">
        <v>353</v>
      </c>
      <c r="AU1712" s="167" t="s">
        <v>98</v>
      </c>
      <c r="AV1712" s="13" t="s">
        <v>98</v>
      </c>
      <c r="AW1712" s="13" t="s">
        <v>30</v>
      </c>
      <c r="AX1712" s="13" t="s">
        <v>84</v>
      </c>
      <c r="AY1712" s="167" t="s">
        <v>345</v>
      </c>
    </row>
    <row r="1713" spans="2:65" s="1" customFormat="1" ht="24.2" customHeight="1">
      <c r="B1713" s="32"/>
      <c r="C1713" s="187" t="s">
        <v>2358</v>
      </c>
      <c r="D1713" s="187" t="s">
        <v>641</v>
      </c>
      <c r="E1713" s="188" t="s">
        <v>2359</v>
      </c>
      <c r="F1713" s="189" t="s">
        <v>2360</v>
      </c>
      <c r="G1713" s="190" t="s">
        <v>350</v>
      </c>
      <c r="H1713" s="191">
        <v>9.5510000000000002</v>
      </c>
      <c r="I1713" s="192"/>
      <c r="J1713" s="191">
        <f>ROUND(I1713*H1713,3)</f>
        <v>0</v>
      </c>
      <c r="K1713" s="193"/>
      <c r="L1713" s="194"/>
      <c r="M1713" s="195" t="s">
        <v>1</v>
      </c>
      <c r="N1713" s="196" t="s">
        <v>42</v>
      </c>
      <c r="P1713" s="154">
        <f>O1713*H1713</f>
        <v>0</v>
      </c>
      <c r="Q1713" s="154">
        <v>7.4000000000000003E-3</v>
      </c>
      <c r="R1713" s="154">
        <f>Q1713*H1713</f>
        <v>7.0677400000000001E-2</v>
      </c>
      <c r="S1713" s="154">
        <v>0</v>
      </c>
      <c r="T1713" s="155">
        <f>S1713*H1713</f>
        <v>0</v>
      </c>
      <c r="AR1713" s="156" t="s">
        <v>544</v>
      </c>
      <c r="AT1713" s="156" t="s">
        <v>641</v>
      </c>
      <c r="AU1713" s="156" t="s">
        <v>98</v>
      </c>
      <c r="AY1713" s="17" t="s">
        <v>345</v>
      </c>
      <c r="BE1713" s="157">
        <f>IF(N1713="základná",J1713,0)</f>
        <v>0</v>
      </c>
      <c r="BF1713" s="157">
        <f>IF(N1713="znížená",J1713,0)</f>
        <v>0</v>
      </c>
      <c r="BG1713" s="157">
        <f>IF(N1713="zákl. prenesená",J1713,0)</f>
        <v>0</v>
      </c>
      <c r="BH1713" s="157">
        <f>IF(N1713="zníž. prenesená",J1713,0)</f>
        <v>0</v>
      </c>
      <c r="BI1713" s="157">
        <f>IF(N1713="nulová",J1713,0)</f>
        <v>0</v>
      </c>
      <c r="BJ1713" s="17" t="s">
        <v>98</v>
      </c>
      <c r="BK1713" s="158">
        <f>ROUND(I1713*H1713,3)</f>
        <v>0</v>
      </c>
      <c r="BL1713" s="17" t="s">
        <v>453</v>
      </c>
      <c r="BM1713" s="156" t="s">
        <v>2361</v>
      </c>
    </row>
    <row r="1714" spans="2:65" s="13" customFormat="1">
      <c r="B1714" s="166"/>
      <c r="D1714" s="160" t="s">
        <v>353</v>
      </c>
      <c r="E1714" s="167" t="s">
        <v>1</v>
      </c>
      <c r="F1714" s="168" t="s">
        <v>282</v>
      </c>
      <c r="H1714" s="169">
        <v>9.3640000000000008</v>
      </c>
      <c r="I1714" s="170"/>
      <c r="L1714" s="166"/>
      <c r="M1714" s="171"/>
      <c r="T1714" s="172"/>
      <c r="AT1714" s="167" t="s">
        <v>353</v>
      </c>
      <c r="AU1714" s="167" t="s">
        <v>98</v>
      </c>
      <c r="AV1714" s="13" t="s">
        <v>98</v>
      </c>
      <c r="AW1714" s="13" t="s">
        <v>30</v>
      </c>
      <c r="AX1714" s="13" t="s">
        <v>84</v>
      </c>
      <c r="AY1714" s="167" t="s">
        <v>345</v>
      </c>
    </row>
    <row r="1715" spans="2:65" s="13" customFormat="1">
      <c r="B1715" s="166"/>
      <c r="D1715" s="160" t="s">
        <v>353</v>
      </c>
      <c r="F1715" s="168" t="s">
        <v>2362</v>
      </c>
      <c r="H1715" s="169">
        <v>9.5510000000000002</v>
      </c>
      <c r="I1715" s="170"/>
      <c r="L1715" s="166"/>
      <c r="M1715" s="171"/>
      <c r="T1715" s="172"/>
      <c r="AT1715" s="167" t="s">
        <v>353</v>
      </c>
      <c r="AU1715" s="167" t="s">
        <v>98</v>
      </c>
      <c r="AV1715" s="13" t="s">
        <v>98</v>
      </c>
      <c r="AW1715" s="13" t="s">
        <v>4</v>
      </c>
      <c r="AX1715" s="13" t="s">
        <v>84</v>
      </c>
      <c r="AY1715" s="167" t="s">
        <v>345</v>
      </c>
    </row>
    <row r="1716" spans="2:65" s="1" customFormat="1" ht="24.2" customHeight="1">
      <c r="B1716" s="32"/>
      <c r="C1716" s="187" t="s">
        <v>2363</v>
      </c>
      <c r="D1716" s="187" t="s">
        <v>641</v>
      </c>
      <c r="E1716" s="188" t="s">
        <v>2364</v>
      </c>
      <c r="F1716" s="189" t="s">
        <v>2365</v>
      </c>
      <c r="G1716" s="190" t="s">
        <v>350</v>
      </c>
      <c r="H1716" s="191">
        <v>3.11</v>
      </c>
      <c r="I1716" s="192"/>
      <c r="J1716" s="191">
        <f>ROUND(I1716*H1716,3)</f>
        <v>0</v>
      </c>
      <c r="K1716" s="193"/>
      <c r="L1716" s="194"/>
      <c r="M1716" s="195" t="s">
        <v>1</v>
      </c>
      <c r="N1716" s="196" t="s">
        <v>42</v>
      </c>
      <c r="P1716" s="154">
        <f>O1716*H1716</f>
        <v>0</v>
      </c>
      <c r="Q1716" s="154">
        <v>3.5999999999999999E-3</v>
      </c>
      <c r="R1716" s="154">
        <f>Q1716*H1716</f>
        <v>1.1195999999999999E-2</v>
      </c>
      <c r="S1716" s="154">
        <v>0</v>
      </c>
      <c r="T1716" s="155">
        <f>S1716*H1716</f>
        <v>0</v>
      </c>
      <c r="AR1716" s="156" t="s">
        <v>544</v>
      </c>
      <c r="AT1716" s="156" t="s">
        <v>641</v>
      </c>
      <c r="AU1716" s="156" t="s">
        <v>98</v>
      </c>
      <c r="AY1716" s="17" t="s">
        <v>345</v>
      </c>
      <c r="BE1716" s="157">
        <f>IF(N1716="základná",J1716,0)</f>
        <v>0</v>
      </c>
      <c r="BF1716" s="157">
        <f>IF(N1716="znížená",J1716,0)</f>
        <v>0</v>
      </c>
      <c r="BG1716" s="157">
        <f>IF(N1716="zákl. prenesená",J1716,0)</f>
        <v>0</v>
      </c>
      <c r="BH1716" s="157">
        <f>IF(N1716="zníž. prenesená",J1716,0)</f>
        <v>0</v>
      </c>
      <c r="BI1716" s="157">
        <f>IF(N1716="nulová",J1716,0)</f>
        <v>0</v>
      </c>
      <c r="BJ1716" s="17" t="s">
        <v>98</v>
      </c>
      <c r="BK1716" s="158">
        <f>ROUND(I1716*H1716,3)</f>
        <v>0</v>
      </c>
      <c r="BL1716" s="17" t="s">
        <v>453</v>
      </c>
      <c r="BM1716" s="156" t="s">
        <v>2366</v>
      </c>
    </row>
    <row r="1717" spans="2:65" s="13" customFormat="1">
      <c r="B1717" s="166"/>
      <c r="D1717" s="160" t="s">
        <v>353</v>
      </c>
      <c r="E1717" s="167" t="s">
        <v>1</v>
      </c>
      <c r="F1717" s="168" t="s">
        <v>286</v>
      </c>
      <c r="H1717" s="169">
        <v>1.92</v>
      </c>
      <c r="I1717" s="170"/>
      <c r="L1717" s="166"/>
      <c r="M1717" s="171"/>
      <c r="T1717" s="172"/>
      <c r="AT1717" s="167" t="s">
        <v>353</v>
      </c>
      <c r="AU1717" s="167" t="s">
        <v>98</v>
      </c>
      <c r="AV1717" s="13" t="s">
        <v>98</v>
      </c>
      <c r="AW1717" s="13" t="s">
        <v>30</v>
      </c>
      <c r="AX1717" s="13" t="s">
        <v>76</v>
      </c>
      <c r="AY1717" s="167" t="s">
        <v>345</v>
      </c>
    </row>
    <row r="1718" spans="2:65" s="13" customFormat="1">
      <c r="B1718" s="166"/>
      <c r="D1718" s="160" t="s">
        <v>353</v>
      </c>
      <c r="E1718" s="167" t="s">
        <v>1</v>
      </c>
      <c r="F1718" s="168" t="s">
        <v>2367</v>
      </c>
      <c r="H1718" s="169">
        <v>0.78400000000000003</v>
      </c>
      <c r="I1718" s="170"/>
      <c r="L1718" s="166"/>
      <c r="M1718" s="171"/>
      <c r="T1718" s="172"/>
      <c r="AT1718" s="167" t="s">
        <v>353</v>
      </c>
      <c r="AU1718" s="167" t="s">
        <v>98</v>
      </c>
      <c r="AV1718" s="13" t="s">
        <v>98</v>
      </c>
      <c r="AW1718" s="13" t="s">
        <v>30</v>
      </c>
      <c r="AX1718" s="13" t="s">
        <v>76</v>
      </c>
      <c r="AY1718" s="167" t="s">
        <v>345</v>
      </c>
    </row>
    <row r="1719" spans="2:65" s="15" customFormat="1">
      <c r="B1719" s="180"/>
      <c r="D1719" s="160" t="s">
        <v>353</v>
      </c>
      <c r="E1719" s="181" t="s">
        <v>1</v>
      </c>
      <c r="F1719" s="182" t="s">
        <v>365</v>
      </c>
      <c r="H1719" s="183">
        <v>2.7040000000000002</v>
      </c>
      <c r="I1719" s="184"/>
      <c r="L1719" s="180"/>
      <c r="M1719" s="185"/>
      <c r="T1719" s="186"/>
      <c r="AT1719" s="181" t="s">
        <v>353</v>
      </c>
      <c r="AU1719" s="181" t="s">
        <v>98</v>
      </c>
      <c r="AV1719" s="15" t="s">
        <v>351</v>
      </c>
      <c r="AW1719" s="15" t="s">
        <v>30</v>
      </c>
      <c r="AX1719" s="15" t="s">
        <v>84</v>
      </c>
      <c r="AY1719" s="181" t="s">
        <v>345</v>
      </c>
    </row>
    <row r="1720" spans="2:65" s="13" customFormat="1">
      <c r="B1720" s="166"/>
      <c r="D1720" s="160" t="s">
        <v>353</v>
      </c>
      <c r="F1720" s="168" t="s">
        <v>2368</v>
      </c>
      <c r="H1720" s="169">
        <v>3.11</v>
      </c>
      <c r="I1720" s="170"/>
      <c r="L1720" s="166"/>
      <c r="M1720" s="171"/>
      <c r="T1720" s="172"/>
      <c r="AT1720" s="167" t="s">
        <v>353</v>
      </c>
      <c r="AU1720" s="167" t="s">
        <v>98</v>
      </c>
      <c r="AV1720" s="13" t="s">
        <v>98</v>
      </c>
      <c r="AW1720" s="13" t="s">
        <v>4</v>
      </c>
      <c r="AX1720" s="13" t="s">
        <v>84</v>
      </c>
      <c r="AY1720" s="167" t="s">
        <v>345</v>
      </c>
    </row>
    <row r="1721" spans="2:65" s="1" customFormat="1" ht="24.2" customHeight="1">
      <c r="B1721" s="32"/>
      <c r="C1721" s="145" t="s">
        <v>2369</v>
      </c>
      <c r="D1721" s="145" t="s">
        <v>347</v>
      </c>
      <c r="E1721" s="146" t="s">
        <v>2370</v>
      </c>
      <c r="F1721" s="147" t="s">
        <v>2371</v>
      </c>
      <c r="G1721" s="148" t="s">
        <v>2069</v>
      </c>
      <c r="H1721" s="150"/>
      <c r="I1721" s="150"/>
      <c r="J1721" s="149">
        <f>ROUND(I1721*H1721,3)</f>
        <v>0</v>
      </c>
      <c r="K1721" s="151"/>
      <c r="L1721" s="32"/>
      <c r="M1721" s="152" t="s">
        <v>1</v>
      </c>
      <c r="N1721" s="153" t="s">
        <v>42</v>
      </c>
      <c r="P1721" s="154">
        <f>O1721*H1721</f>
        <v>0</v>
      </c>
      <c r="Q1721" s="154">
        <v>0</v>
      </c>
      <c r="R1721" s="154">
        <f>Q1721*H1721</f>
        <v>0</v>
      </c>
      <c r="S1721" s="154">
        <v>0</v>
      </c>
      <c r="T1721" s="155">
        <f>S1721*H1721</f>
        <v>0</v>
      </c>
      <c r="AR1721" s="156" t="s">
        <v>453</v>
      </c>
      <c r="AT1721" s="156" t="s">
        <v>347</v>
      </c>
      <c r="AU1721" s="156" t="s">
        <v>98</v>
      </c>
      <c r="AY1721" s="17" t="s">
        <v>345</v>
      </c>
      <c r="BE1721" s="157">
        <f>IF(N1721="základná",J1721,0)</f>
        <v>0</v>
      </c>
      <c r="BF1721" s="157">
        <f>IF(N1721="znížená",J1721,0)</f>
        <v>0</v>
      </c>
      <c r="BG1721" s="157">
        <f>IF(N1721="zákl. prenesená",J1721,0)</f>
        <v>0</v>
      </c>
      <c r="BH1721" s="157">
        <f>IF(N1721="zníž. prenesená",J1721,0)</f>
        <v>0</v>
      </c>
      <c r="BI1721" s="157">
        <f>IF(N1721="nulová",J1721,0)</f>
        <v>0</v>
      </c>
      <c r="BJ1721" s="17" t="s">
        <v>98</v>
      </c>
      <c r="BK1721" s="158">
        <f>ROUND(I1721*H1721,3)</f>
        <v>0</v>
      </c>
      <c r="BL1721" s="17" t="s">
        <v>453</v>
      </c>
      <c r="BM1721" s="156" t="s">
        <v>2372</v>
      </c>
    </row>
    <row r="1722" spans="2:65" s="11" customFormat="1" ht="22.9" customHeight="1">
      <c r="B1722" s="133"/>
      <c r="D1722" s="134" t="s">
        <v>75</v>
      </c>
      <c r="E1722" s="143" t="s">
        <v>2373</v>
      </c>
      <c r="F1722" s="143" t="s">
        <v>2374</v>
      </c>
      <c r="I1722" s="136"/>
      <c r="J1722" s="144">
        <f>BK1722</f>
        <v>0</v>
      </c>
      <c r="L1722" s="133"/>
      <c r="M1722" s="138"/>
      <c r="P1722" s="139">
        <f>SUM(P1723:P1741)</f>
        <v>0</v>
      </c>
      <c r="R1722" s="139">
        <f>SUM(R1723:R1741)</f>
        <v>7.2899999999999996E-3</v>
      </c>
      <c r="T1722" s="140">
        <f>SUM(T1723:T1741)</f>
        <v>0.12592</v>
      </c>
      <c r="AR1722" s="134" t="s">
        <v>98</v>
      </c>
      <c r="AT1722" s="141" t="s">
        <v>75</v>
      </c>
      <c r="AU1722" s="141" t="s">
        <v>84</v>
      </c>
      <c r="AY1722" s="134" t="s">
        <v>345</v>
      </c>
      <c r="BK1722" s="142">
        <f>SUM(BK1723:BK1741)</f>
        <v>0</v>
      </c>
    </row>
    <row r="1723" spans="2:65" s="1" customFormat="1" ht="49.15" customHeight="1">
      <c r="B1723" s="32"/>
      <c r="C1723" s="145" t="s">
        <v>2375</v>
      </c>
      <c r="D1723" s="145" t="s">
        <v>347</v>
      </c>
      <c r="E1723" s="146" t="s">
        <v>2376</v>
      </c>
      <c r="F1723" s="147" t="s">
        <v>2377</v>
      </c>
      <c r="G1723" s="148" t="s">
        <v>623</v>
      </c>
      <c r="H1723" s="149">
        <v>3</v>
      </c>
      <c r="I1723" s="150"/>
      <c r="J1723" s="149">
        <f>ROUND(I1723*H1723,3)</f>
        <v>0</v>
      </c>
      <c r="K1723" s="151"/>
      <c r="L1723" s="32"/>
      <c r="M1723" s="152" t="s">
        <v>1</v>
      </c>
      <c r="N1723" s="153" t="s">
        <v>42</v>
      </c>
      <c r="P1723" s="154">
        <f>O1723*H1723</f>
        <v>0</v>
      </c>
      <c r="Q1723" s="154">
        <v>3.2000000000000003E-4</v>
      </c>
      <c r="R1723" s="154">
        <f>Q1723*H1723</f>
        <v>9.6000000000000013E-4</v>
      </c>
      <c r="S1723" s="154">
        <v>0</v>
      </c>
      <c r="T1723" s="155">
        <f>S1723*H1723</f>
        <v>0</v>
      </c>
      <c r="AR1723" s="156" t="s">
        <v>453</v>
      </c>
      <c r="AT1723" s="156" t="s">
        <v>347</v>
      </c>
      <c r="AU1723" s="156" t="s">
        <v>98</v>
      </c>
      <c r="AY1723" s="17" t="s">
        <v>345</v>
      </c>
      <c r="BE1723" s="157">
        <f>IF(N1723="základná",J1723,0)</f>
        <v>0</v>
      </c>
      <c r="BF1723" s="157">
        <f>IF(N1723="znížená",J1723,0)</f>
        <v>0</v>
      </c>
      <c r="BG1723" s="157">
        <f>IF(N1723="zákl. prenesená",J1723,0)</f>
        <v>0</v>
      </c>
      <c r="BH1723" s="157">
        <f>IF(N1723="zníž. prenesená",J1723,0)</f>
        <v>0</v>
      </c>
      <c r="BI1723" s="157">
        <f>IF(N1723="nulová",J1723,0)</f>
        <v>0</v>
      </c>
      <c r="BJ1723" s="17" t="s">
        <v>98</v>
      </c>
      <c r="BK1723" s="158">
        <f>ROUND(I1723*H1723,3)</f>
        <v>0</v>
      </c>
      <c r="BL1723" s="17" t="s">
        <v>453</v>
      </c>
      <c r="BM1723" s="156" t="s">
        <v>2378</v>
      </c>
    </row>
    <row r="1724" spans="2:65" s="13" customFormat="1">
      <c r="B1724" s="166"/>
      <c r="D1724" s="160" t="s">
        <v>353</v>
      </c>
      <c r="E1724" s="167" t="s">
        <v>1</v>
      </c>
      <c r="F1724" s="168" t="s">
        <v>359</v>
      </c>
      <c r="H1724" s="169">
        <v>3</v>
      </c>
      <c r="I1724" s="170"/>
      <c r="L1724" s="166"/>
      <c r="M1724" s="171"/>
      <c r="T1724" s="172"/>
      <c r="AT1724" s="167" t="s">
        <v>353</v>
      </c>
      <c r="AU1724" s="167" t="s">
        <v>98</v>
      </c>
      <c r="AV1724" s="13" t="s">
        <v>98</v>
      </c>
      <c r="AW1724" s="13" t="s">
        <v>30</v>
      </c>
      <c r="AX1724" s="13" t="s">
        <v>84</v>
      </c>
      <c r="AY1724" s="167" t="s">
        <v>345</v>
      </c>
    </row>
    <row r="1725" spans="2:65" s="1" customFormat="1" ht="44.25" customHeight="1">
      <c r="B1725" s="32"/>
      <c r="C1725" s="145" t="s">
        <v>2379</v>
      </c>
      <c r="D1725" s="145" t="s">
        <v>347</v>
      </c>
      <c r="E1725" s="146" t="s">
        <v>2380</v>
      </c>
      <c r="F1725" s="147" t="s">
        <v>2381</v>
      </c>
      <c r="G1725" s="148" t="s">
        <v>623</v>
      </c>
      <c r="H1725" s="149">
        <v>2</v>
      </c>
      <c r="I1725" s="150"/>
      <c r="J1725" s="149">
        <f>ROUND(I1725*H1725,3)</f>
        <v>0</v>
      </c>
      <c r="K1725" s="151"/>
      <c r="L1725" s="32"/>
      <c r="M1725" s="152" t="s">
        <v>1</v>
      </c>
      <c r="N1725" s="153" t="s">
        <v>42</v>
      </c>
      <c r="P1725" s="154">
        <f>O1725*H1725</f>
        <v>0</v>
      </c>
      <c r="Q1725" s="154">
        <v>3.2000000000000003E-4</v>
      </c>
      <c r="R1725" s="154">
        <f>Q1725*H1725</f>
        <v>6.4000000000000005E-4</v>
      </c>
      <c r="S1725" s="154">
        <v>0</v>
      </c>
      <c r="T1725" s="155">
        <f>S1725*H1725</f>
        <v>0</v>
      </c>
      <c r="AR1725" s="156" t="s">
        <v>453</v>
      </c>
      <c r="AT1725" s="156" t="s">
        <v>347</v>
      </c>
      <c r="AU1725" s="156" t="s">
        <v>98</v>
      </c>
      <c r="AY1725" s="17" t="s">
        <v>345</v>
      </c>
      <c r="BE1725" s="157">
        <f>IF(N1725="základná",J1725,0)</f>
        <v>0</v>
      </c>
      <c r="BF1725" s="157">
        <f>IF(N1725="znížená",J1725,0)</f>
        <v>0</v>
      </c>
      <c r="BG1725" s="157">
        <f>IF(N1725="zákl. prenesená",J1725,0)</f>
        <v>0</v>
      </c>
      <c r="BH1725" s="157">
        <f>IF(N1725="zníž. prenesená",J1725,0)</f>
        <v>0</v>
      </c>
      <c r="BI1725" s="157">
        <f>IF(N1725="nulová",J1725,0)</f>
        <v>0</v>
      </c>
      <c r="BJ1725" s="17" t="s">
        <v>98</v>
      </c>
      <c r="BK1725" s="158">
        <f>ROUND(I1725*H1725,3)</f>
        <v>0</v>
      </c>
      <c r="BL1725" s="17" t="s">
        <v>453</v>
      </c>
      <c r="BM1725" s="156" t="s">
        <v>2382</v>
      </c>
    </row>
    <row r="1726" spans="2:65" s="13" customFormat="1">
      <c r="B1726" s="166"/>
      <c r="D1726" s="160" t="s">
        <v>353</v>
      </c>
      <c r="E1726" s="167" t="s">
        <v>1</v>
      </c>
      <c r="F1726" s="168" t="s">
        <v>98</v>
      </c>
      <c r="H1726" s="169">
        <v>2</v>
      </c>
      <c r="I1726" s="170"/>
      <c r="L1726" s="166"/>
      <c r="M1726" s="171"/>
      <c r="T1726" s="172"/>
      <c r="AT1726" s="167" t="s">
        <v>353</v>
      </c>
      <c r="AU1726" s="167" t="s">
        <v>98</v>
      </c>
      <c r="AV1726" s="13" t="s">
        <v>98</v>
      </c>
      <c r="AW1726" s="13" t="s">
        <v>30</v>
      </c>
      <c r="AX1726" s="13" t="s">
        <v>84</v>
      </c>
      <c r="AY1726" s="167" t="s">
        <v>345</v>
      </c>
    </row>
    <row r="1727" spans="2:65" s="1" customFormat="1" ht="21.75" customHeight="1">
      <c r="B1727" s="32"/>
      <c r="C1727" s="145" t="s">
        <v>2383</v>
      </c>
      <c r="D1727" s="145" t="s">
        <v>347</v>
      </c>
      <c r="E1727" s="146" t="s">
        <v>2384</v>
      </c>
      <c r="F1727" s="147" t="s">
        <v>2385</v>
      </c>
      <c r="G1727" s="148" t="s">
        <v>623</v>
      </c>
      <c r="H1727" s="149">
        <v>2</v>
      </c>
      <c r="I1727" s="150"/>
      <c r="J1727" s="149">
        <f>ROUND(I1727*H1727,3)</f>
        <v>0</v>
      </c>
      <c r="K1727" s="151"/>
      <c r="L1727" s="32"/>
      <c r="M1727" s="152" t="s">
        <v>1</v>
      </c>
      <c r="N1727" s="153" t="s">
        <v>42</v>
      </c>
      <c r="P1727" s="154">
        <f>O1727*H1727</f>
        <v>0</v>
      </c>
      <c r="Q1727" s="154">
        <v>0</v>
      </c>
      <c r="R1727" s="154">
        <f>Q1727*H1727</f>
        <v>0</v>
      </c>
      <c r="S1727" s="154">
        <v>4.2849999999999999E-2</v>
      </c>
      <c r="T1727" s="155">
        <f>S1727*H1727</f>
        <v>8.5699999999999998E-2</v>
      </c>
      <c r="AR1727" s="156" t="s">
        <v>453</v>
      </c>
      <c r="AT1727" s="156" t="s">
        <v>347</v>
      </c>
      <c r="AU1727" s="156" t="s">
        <v>98</v>
      </c>
      <c r="AY1727" s="17" t="s">
        <v>345</v>
      </c>
      <c r="BE1727" s="157">
        <f>IF(N1727="základná",J1727,0)</f>
        <v>0</v>
      </c>
      <c r="BF1727" s="157">
        <f>IF(N1727="znížená",J1727,0)</f>
        <v>0</v>
      </c>
      <c r="BG1727" s="157">
        <f>IF(N1727="zákl. prenesená",J1727,0)</f>
        <v>0</v>
      </c>
      <c r="BH1727" s="157">
        <f>IF(N1727="zníž. prenesená",J1727,0)</f>
        <v>0</v>
      </c>
      <c r="BI1727" s="157">
        <f>IF(N1727="nulová",J1727,0)</f>
        <v>0</v>
      </c>
      <c r="BJ1727" s="17" t="s">
        <v>98</v>
      </c>
      <c r="BK1727" s="158">
        <f>ROUND(I1727*H1727,3)</f>
        <v>0</v>
      </c>
      <c r="BL1727" s="17" t="s">
        <v>453</v>
      </c>
      <c r="BM1727" s="156" t="s">
        <v>2386</v>
      </c>
    </row>
    <row r="1728" spans="2:65" s="13" customFormat="1">
      <c r="B1728" s="166"/>
      <c r="D1728" s="160" t="s">
        <v>353</v>
      </c>
      <c r="E1728" s="167" t="s">
        <v>1</v>
      </c>
      <c r="F1728" s="168" t="s">
        <v>2102</v>
      </c>
      <c r="H1728" s="169">
        <v>2</v>
      </c>
      <c r="I1728" s="170"/>
      <c r="L1728" s="166"/>
      <c r="M1728" s="171"/>
      <c r="T1728" s="172"/>
      <c r="AT1728" s="167" t="s">
        <v>353</v>
      </c>
      <c r="AU1728" s="167" t="s">
        <v>98</v>
      </c>
      <c r="AV1728" s="13" t="s">
        <v>98</v>
      </c>
      <c r="AW1728" s="13" t="s">
        <v>30</v>
      </c>
      <c r="AX1728" s="13" t="s">
        <v>84</v>
      </c>
      <c r="AY1728" s="167" t="s">
        <v>345</v>
      </c>
    </row>
    <row r="1729" spans="2:65" s="1" customFormat="1" ht="16.5" customHeight="1">
      <c r="B1729" s="32"/>
      <c r="C1729" s="145" t="s">
        <v>2387</v>
      </c>
      <c r="D1729" s="145" t="s">
        <v>347</v>
      </c>
      <c r="E1729" s="146" t="s">
        <v>2388</v>
      </c>
      <c r="F1729" s="147" t="s">
        <v>2389</v>
      </c>
      <c r="G1729" s="148" t="s">
        <v>623</v>
      </c>
      <c r="H1729" s="149">
        <v>2</v>
      </c>
      <c r="I1729" s="150"/>
      <c r="J1729" s="149">
        <f>ROUND(I1729*H1729,3)</f>
        <v>0</v>
      </c>
      <c r="K1729" s="151"/>
      <c r="L1729" s="32"/>
      <c r="M1729" s="152" t="s">
        <v>1</v>
      </c>
      <c r="N1729" s="153" t="s">
        <v>42</v>
      </c>
      <c r="P1729" s="154">
        <f>O1729*H1729</f>
        <v>0</v>
      </c>
      <c r="Q1729" s="154">
        <v>0</v>
      </c>
      <c r="R1729" s="154">
        <f>Q1729*H1729</f>
        <v>0</v>
      </c>
      <c r="S1729" s="154">
        <v>2.0109999999999999E-2</v>
      </c>
      <c r="T1729" s="155">
        <f>S1729*H1729</f>
        <v>4.0219999999999999E-2</v>
      </c>
      <c r="AR1729" s="156" t="s">
        <v>453</v>
      </c>
      <c r="AT1729" s="156" t="s">
        <v>347</v>
      </c>
      <c r="AU1729" s="156" t="s">
        <v>98</v>
      </c>
      <c r="AY1729" s="17" t="s">
        <v>345</v>
      </c>
      <c r="BE1729" s="157">
        <f>IF(N1729="základná",J1729,0)</f>
        <v>0</v>
      </c>
      <c r="BF1729" s="157">
        <f>IF(N1729="znížená",J1729,0)</f>
        <v>0</v>
      </c>
      <c r="BG1729" s="157">
        <f>IF(N1729="zákl. prenesená",J1729,0)</f>
        <v>0</v>
      </c>
      <c r="BH1729" s="157">
        <f>IF(N1729="zníž. prenesená",J1729,0)</f>
        <v>0</v>
      </c>
      <c r="BI1729" s="157">
        <f>IF(N1729="nulová",J1729,0)</f>
        <v>0</v>
      </c>
      <c r="BJ1729" s="17" t="s">
        <v>98</v>
      </c>
      <c r="BK1729" s="158">
        <f>ROUND(I1729*H1729,3)</f>
        <v>0</v>
      </c>
      <c r="BL1729" s="17" t="s">
        <v>453</v>
      </c>
      <c r="BM1729" s="156" t="s">
        <v>2390</v>
      </c>
    </row>
    <row r="1730" spans="2:65" s="13" customFormat="1">
      <c r="B1730" s="166"/>
      <c r="D1730" s="160" t="s">
        <v>353</v>
      </c>
      <c r="E1730" s="167" t="s">
        <v>1</v>
      </c>
      <c r="F1730" s="168" t="s">
        <v>2391</v>
      </c>
      <c r="H1730" s="169">
        <v>2</v>
      </c>
      <c r="I1730" s="170"/>
      <c r="L1730" s="166"/>
      <c r="M1730" s="171"/>
      <c r="T1730" s="172"/>
      <c r="AT1730" s="167" t="s">
        <v>353</v>
      </c>
      <c r="AU1730" s="167" t="s">
        <v>98</v>
      </c>
      <c r="AV1730" s="13" t="s">
        <v>98</v>
      </c>
      <c r="AW1730" s="13" t="s">
        <v>30</v>
      </c>
      <c r="AX1730" s="13" t="s">
        <v>84</v>
      </c>
      <c r="AY1730" s="167" t="s">
        <v>345</v>
      </c>
    </row>
    <row r="1731" spans="2:65" s="1" customFormat="1" ht="24.2" customHeight="1">
      <c r="B1731" s="32"/>
      <c r="C1731" s="145" t="s">
        <v>2392</v>
      </c>
      <c r="D1731" s="145" t="s">
        <v>347</v>
      </c>
      <c r="E1731" s="146" t="s">
        <v>2393</v>
      </c>
      <c r="F1731" s="147" t="s">
        <v>2394</v>
      </c>
      <c r="G1731" s="148" t="s">
        <v>623</v>
      </c>
      <c r="H1731" s="149">
        <v>1</v>
      </c>
      <c r="I1731" s="150"/>
      <c r="J1731" s="149">
        <f>ROUND(I1731*H1731,3)</f>
        <v>0</v>
      </c>
      <c r="K1731" s="151"/>
      <c r="L1731" s="32"/>
      <c r="M1731" s="152" t="s">
        <v>1</v>
      </c>
      <c r="N1731" s="153" t="s">
        <v>42</v>
      </c>
      <c r="P1731" s="154">
        <f>O1731*H1731</f>
        <v>0</v>
      </c>
      <c r="Q1731" s="154">
        <v>3.6999999999999999E-4</v>
      </c>
      <c r="R1731" s="154">
        <f>Q1731*H1731</f>
        <v>3.6999999999999999E-4</v>
      </c>
      <c r="S1731" s="154">
        <v>0</v>
      </c>
      <c r="T1731" s="155">
        <f>S1731*H1731</f>
        <v>0</v>
      </c>
      <c r="AR1731" s="156" t="s">
        <v>453</v>
      </c>
      <c r="AT1731" s="156" t="s">
        <v>347</v>
      </c>
      <c r="AU1731" s="156" t="s">
        <v>98</v>
      </c>
      <c r="AY1731" s="17" t="s">
        <v>345</v>
      </c>
      <c r="BE1731" s="157">
        <f>IF(N1731="základná",J1731,0)</f>
        <v>0</v>
      </c>
      <c r="BF1731" s="157">
        <f>IF(N1731="znížená",J1731,0)</f>
        <v>0</v>
      </c>
      <c r="BG1731" s="157">
        <f>IF(N1731="zákl. prenesená",J1731,0)</f>
        <v>0</v>
      </c>
      <c r="BH1731" s="157">
        <f>IF(N1731="zníž. prenesená",J1731,0)</f>
        <v>0</v>
      </c>
      <c r="BI1731" s="157">
        <f>IF(N1731="nulová",J1731,0)</f>
        <v>0</v>
      </c>
      <c r="BJ1731" s="17" t="s">
        <v>98</v>
      </c>
      <c r="BK1731" s="158">
        <f>ROUND(I1731*H1731,3)</f>
        <v>0</v>
      </c>
      <c r="BL1731" s="17" t="s">
        <v>453</v>
      </c>
      <c r="BM1731" s="156" t="s">
        <v>2395</v>
      </c>
    </row>
    <row r="1732" spans="2:65" s="13" customFormat="1">
      <c r="B1732" s="166"/>
      <c r="D1732" s="160" t="s">
        <v>353</v>
      </c>
      <c r="E1732" s="167" t="s">
        <v>1</v>
      </c>
      <c r="F1732" s="168" t="s">
        <v>2396</v>
      </c>
      <c r="H1732" s="169">
        <v>1</v>
      </c>
      <c r="I1732" s="170"/>
      <c r="L1732" s="166"/>
      <c r="M1732" s="171"/>
      <c r="T1732" s="172"/>
      <c r="AT1732" s="167" t="s">
        <v>353</v>
      </c>
      <c r="AU1732" s="167" t="s">
        <v>98</v>
      </c>
      <c r="AV1732" s="13" t="s">
        <v>98</v>
      </c>
      <c r="AW1732" s="13" t="s">
        <v>30</v>
      </c>
      <c r="AX1732" s="13" t="s">
        <v>84</v>
      </c>
      <c r="AY1732" s="167" t="s">
        <v>345</v>
      </c>
    </row>
    <row r="1733" spans="2:65" s="1" customFormat="1" ht="44.25" customHeight="1">
      <c r="B1733" s="32"/>
      <c r="C1733" s="187" t="s">
        <v>2397</v>
      </c>
      <c r="D1733" s="187" t="s">
        <v>641</v>
      </c>
      <c r="E1733" s="188" t="s">
        <v>2398</v>
      </c>
      <c r="F1733" s="189" t="s">
        <v>2399</v>
      </c>
      <c r="G1733" s="190" t="s">
        <v>623</v>
      </c>
      <c r="H1733" s="191">
        <v>1</v>
      </c>
      <c r="I1733" s="192"/>
      <c r="J1733" s="191">
        <f>ROUND(I1733*H1733,3)</f>
        <v>0</v>
      </c>
      <c r="K1733" s="193"/>
      <c r="L1733" s="194"/>
      <c r="M1733" s="195" t="s">
        <v>1</v>
      </c>
      <c r="N1733" s="196" t="s">
        <v>42</v>
      </c>
      <c r="P1733" s="154">
        <f>O1733*H1733</f>
        <v>0</v>
      </c>
      <c r="Q1733" s="154">
        <v>1.5100000000000001E-3</v>
      </c>
      <c r="R1733" s="154">
        <f>Q1733*H1733</f>
        <v>1.5100000000000001E-3</v>
      </c>
      <c r="S1733" s="154">
        <v>0</v>
      </c>
      <c r="T1733" s="155">
        <f>S1733*H1733</f>
        <v>0</v>
      </c>
      <c r="AR1733" s="156" t="s">
        <v>544</v>
      </c>
      <c r="AT1733" s="156" t="s">
        <v>641</v>
      </c>
      <c r="AU1733" s="156" t="s">
        <v>98</v>
      </c>
      <c r="AY1733" s="17" t="s">
        <v>345</v>
      </c>
      <c r="BE1733" s="157">
        <f>IF(N1733="základná",J1733,0)</f>
        <v>0</v>
      </c>
      <c r="BF1733" s="157">
        <f>IF(N1733="znížená",J1733,0)</f>
        <v>0</v>
      </c>
      <c r="BG1733" s="157">
        <f>IF(N1733="zákl. prenesená",J1733,0)</f>
        <v>0</v>
      </c>
      <c r="BH1733" s="157">
        <f>IF(N1733="zníž. prenesená",J1733,0)</f>
        <v>0</v>
      </c>
      <c r="BI1733" s="157">
        <f>IF(N1733="nulová",J1733,0)</f>
        <v>0</v>
      </c>
      <c r="BJ1733" s="17" t="s">
        <v>98</v>
      </c>
      <c r="BK1733" s="158">
        <f>ROUND(I1733*H1733,3)</f>
        <v>0</v>
      </c>
      <c r="BL1733" s="17" t="s">
        <v>453</v>
      </c>
      <c r="BM1733" s="156" t="s">
        <v>2400</v>
      </c>
    </row>
    <row r="1734" spans="2:65" s="13" customFormat="1">
      <c r="B1734" s="166"/>
      <c r="D1734" s="160" t="s">
        <v>353</v>
      </c>
      <c r="E1734" s="167" t="s">
        <v>1</v>
      </c>
      <c r="F1734" s="168" t="s">
        <v>84</v>
      </c>
      <c r="H1734" s="169">
        <v>1</v>
      </c>
      <c r="I1734" s="170"/>
      <c r="L1734" s="166"/>
      <c r="M1734" s="171"/>
      <c r="T1734" s="172"/>
      <c r="AT1734" s="167" t="s">
        <v>353</v>
      </c>
      <c r="AU1734" s="167" t="s">
        <v>98</v>
      </c>
      <c r="AV1734" s="13" t="s">
        <v>98</v>
      </c>
      <c r="AW1734" s="13" t="s">
        <v>30</v>
      </c>
      <c r="AX1734" s="13" t="s">
        <v>84</v>
      </c>
      <c r="AY1734" s="167" t="s">
        <v>345</v>
      </c>
    </row>
    <row r="1735" spans="2:65" s="1" customFormat="1" ht="24.2" customHeight="1">
      <c r="B1735" s="32"/>
      <c r="C1735" s="145" t="s">
        <v>2401</v>
      </c>
      <c r="D1735" s="145" t="s">
        <v>347</v>
      </c>
      <c r="E1735" s="146" t="s">
        <v>2402</v>
      </c>
      <c r="F1735" s="147" t="s">
        <v>2403</v>
      </c>
      <c r="G1735" s="148" t="s">
        <v>623</v>
      </c>
      <c r="H1735" s="149">
        <v>1</v>
      </c>
      <c r="I1735" s="150"/>
      <c r="J1735" s="149">
        <f>ROUND(I1735*H1735,3)</f>
        <v>0</v>
      </c>
      <c r="K1735" s="151"/>
      <c r="L1735" s="32"/>
      <c r="M1735" s="152" t="s">
        <v>1</v>
      </c>
      <c r="N1735" s="153" t="s">
        <v>42</v>
      </c>
      <c r="P1735" s="154">
        <f>O1735*H1735</f>
        <v>0</v>
      </c>
      <c r="Q1735" s="154">
        <v>4.4999999999999999E-4</v>
      </c>
      <c r="R1735" s="154">
        <f>Q1735*H1735</f>
        <v>4.4999999999999999E-4</v>
      </c>
      <c r="S1735" s="154">
        <v>0</v>
      </c>
      <c r="T1735" s="155">
        <f>S1735*H1735</f>
        <v>0</v>
      </c>
      <c r="AR1735" s="156" t="s">
        <v>453</v>
      </c>
      <c r="AT1735" s="156" t="s">
        <v>347</v>
      </c>
      <c r="AU1735" s="156" t="s">
        <v>98</v>
      </c>
      <c r="AY1735" s="17" t="s">
        <v>345</v>
      </c>
      <c r="BE1735" s="157">
        <f>IF(N1735="základná",J1735,0)</f>
        <v>0</v>
      </c>
      <c r="BF1735" s="157">
        <f>IF(N1735="znížená",J1735,0)</f>
        <v>0</v>
      </c>
      <c r="BG1735" s="157">
        <f>IF(N1735="zákl. prenesená",J1735,0)</f>
        <v>0</v>
      </c>
      <c r="BH1735" s="157">
        <f>IF(N1735="zníž. prenesená",J1735,0)</f>
        <v>0</v>
      </c>
      <c r="BI1735" s="157">
        <f>IF(N1735="nulová",J1735,0)</f>
        <v>0</v>
      </c>
      <c r="BJ1735" s="17" t="s">
        <v>98</v>
      </c>
      <c r="BK1735" s="158">
        <f>ROUND(I1735*H1735,3)</f>
        <v>0</v>
      </c>
      <c r="BL1735" s="17" t="s">
        <v>453</v>
      </c>
      <c r="BM1735" s="156" t="s">
        <v>2404</v>
      </c>
    </row>
    <row r="1736" spans="2:65" s="1" customFormat="1" ht="44.25" customHeight="1">
      <c r="B1736" s="32"/>
      <c r="C1736" s="187" t="s">
        <v>2405</v>
      </c>
      <c r="D1736" s="187" t="s">
        <v>641</v>
      </c>
      <c r="E1736" s="188" t="s">
        <v>2406</v>
      </c>
      <c r="F1736" s="189" t="s">
        <v>2407</v>
      </c>
      <c r="G1736" s="190" t="s">
        <v>623</v>
      </c>
      <c r="H1736" s="191">
        <v>1</v>
      </c>
      <c r="I1736" s="192"/>
      <c r="J1736" s="191">
        <f>ROUND(I1736*H1736,3)</f>
        <v>0</v>
      </c>
      <c r="K1736" s="193"/>
      <c r="L1736" s="194"/>
      <c r="M1736" s="195" t="s">
        <v>1</v>
      </c>
      <c r="N1736" s="196" t="s">
        <v>42</v>
      </c>
      <c r="P1736" s="154">
        <f>O1736*H1736</f>
        <v>0</v>
      </c>
      <c r="Q1736" s="154">
        <v>1.48E-3</v>
      </c>
      <c r="R1736" s="154">
        <f>Q1736*H1736</f>
        <v>1.48E-3</v>
      </c>
      <c r="S1736" s="154">
        <v>0</v>
      </c>
      <c r="T1736" s="155">
        <f>S1736*H1736</f>
        <v>0</v>
      </c>
      <c r="AR1736" s="156" t="s">
        <v>544</v>
      </c>
      <c r="AT1736" s="156" t="s">
        <v>641</v>
      </c>
      <c r="AU1736" s="156" t="s">
        <v>98</v>
      </c>
      <c r="AY1736" s="17" t="s">
        <v>345</v>
      </c>
      <c r="BE1736" s="157">
        <f>IF(N1736="základná",J1736,0)</f>
        <v>0</v>
      </c>
      <c r="BF1736" s="157">
        <f>IF(N1736="znížená",J1736,0)</f>
        <v>0</v>
      </c>
      <c r="BG1736" s="157">
        <f>IF(N1736="zákl. prenesená",J1736,0)</f>
        <v>0</v>
      </c>
      <c r="BH1736" s="157">
        <f>IF(N1736="zníž. prenesená",J1736,0)</f>
        <v>0</v>
      </c>
      <c r="BI1736" s="157">
        <f>IF(N1736="nulová",J1736,0)</f>
        <v>0</v>
      </c>
      <c r="BJ1736" s="17" t="s">
        <v>98</v>
      </c>
      <c r="BK1736" s="158">
        <f>ROUND(I1736*H1736,3)</f>
        <v>0</v>
      </c>
      <c r="BL1736" s="17" t="s">
        <v>453</v>
      </c>
      <c r="BM1736" s="156" t="s">
        <v>2408</v>
      </c>
    </row>
    <row r="1737" spans="2:65" s="13" customFormat="1">
      <c r="B1737" s="166"/>
      <c r="D1737" s="160" t="s">
        <v>353</v>
      </c>
      <c r="E1737" s="167" t="s">
        <v>1</v>
      </c>
      <c r="F1737" s="168" t="s">
        <v>84</v>
      </c>
      <c r="H1737" s="169">
        <v>1</v>
      </c>
      <c r="I1737" s="170"/>
      <c r="L1737" s="166"/>
      <c r="M1737" s="171"/>
      <c r="T1737" s="172"/>
      <c r="AT1737" s="167" t="s">
        <v>353</v>
      </c>
      <c r="AU1737" s="167" t="s">
        <v>98</v>
      </c>
      <c r="AV1737" s="13" t="s">
        <v>98</v>
      </c>
      <c r="AW1737" s="13" t="s">
        <v>30</v>
      </c>
      <c r="AX1737" s="13" t="s">
        <v>84</v>
      </c>
      <c r="AY1737" s="167" t="s">
        <v>345</v>
      </c>
    </row>
    <row r="1738" spans="2:65" s="1" customFormat="1" ht="33" customHeight="1">
      <c r="B1738" s="32"/>
      <c r="C1738" s="145" t="s">
        <v>2409</v>
      </c>
      <c r="D1738" s="145" t="s">
        <v>347</v>
      </c>
      <c r="E1738" s="146" t="s">
        <v>2410</v>
      </c>
      <c r="F1738" s="147" t="s">
        <v>2411</v>
      </c>
      <c r="G1738" s="148" t="s">
        <v>623</v>
      </c>
      <c r="H1738" s="149">
        <v>1</v>
      </c>
      <c r="I1738" s="150"/>
      <c r="J1738" s="149">
        <f>ROUND(I1738*H1738,3)</f>
        <v>0</v>
      </c>
      <c r="K1738" s="151"/>
      <c r="L1738" s="32"/>
      <c r="M1738" s="152" t="s">
        <v>1</v>
      </c>
      <c r="N1738" s="153" t="s">
        <v>42</v>
      </c>
      <c r="P1738" s="154">
        <f>O1738*H1738</f>
        <v>0</v>
      </c>
      <c r="Q1738" s="154">
        <v>3.6999999999999999E-4</v>
      </c>
      <c r="R1738" s="154">
        <f>Q1738*H1738</f>
        <v>3.6999999999999999E-4</v>
      </c>
      <c r="S1738" s="154">
        <v>0</v>
      </c>
      <c r="T1738" s="155">
        <f>S1738*H1738</f>
        <v>0</v>
      </c>
      <c r="AR1738" s="156" t="s">
        <v>453</v>
      </c>
      <c r="AT1738" s="156" t="s">
        <v>347</v>
      </c>
      <c r="AU1738" s="156" t="s">
        <v>98</v>
      </c>
      <c r="AY1738" s="17" t="s">
        <v>345</v>
      </c>
      <c r="BE1738" s="157">
        <f>IF(N1738="základná",J1738,0)</f>
        <v>0</v>
      </c>
      <c r="BF1738" s="157">
        <f>IF(N1738="znížená",J1738,0)</f>
        <v>0</v>
      </c>
      <c r="BG1738" s="157">
        <f>IF(N1738="zákl. prenesená",J1738,0)</f>
        <v>0</v>
      </c>
      <c r="BH1738" s="157">
        <f>IF(N1738="zníž. prenesená",J1738,0)</f>
        <v>0</v>
      </c>
      <c r="BI1738" s="157">
        <f>IF(N1738="nulová",J1738,0)</f>
        <v>0</v>
      </c>
      <c r="BJ1738" s="17" t="s">
        <v>98</v>
      </c>
      <c r="BK1738" s="158">
        <f>ROUND(I1738*H1738,3)</f>
        <v>0</v>
      </c>
      <c r="BL1738" s="17" t="s">
        <v>453</v>
      </c>
      <c r="BM1738" s="156" t="s">
        <v>2412</v>
      </c>
    </row>
    <row r="1739" spans="2:65" s="1" customFormat="1" ht="33" customHeight="1">
      <c r="B1739" s="32"/>
      <c r="C1739" s="187" t="s">
        <v>2413</v>
      </c>
      <c r="D1739" s="187" t="s">
        <v>641</v>
      </c>
      <c r="E1739" s="188" t="s">
        <v>2414</v>
      </c>
      <c r="F1739" s="189" t="s">
        <v>2415</v>
      </c>
      <c r="G1739" s="190" t="s">
        <v>623</v>
      </c>
      <c r="H1739" s="191">
        <v>1</v>
      </c>
      <c r="I1739" s="192"/>
      <c r="J1739" s="191">
        <f>ROUND(I1739*H1739,3)</f>
        <v>0</v>
      </c>
      <c r="K1739" s="193"/>
      <c r="L1739" s="194"/>
      <c r="M1739" s="195" t="s">
        <v>1</v>
      </c>
      <c r="N1739" s="196" t="s">
        <v>42</v>
      </c>
      <c r="P1739" s="154">
        <f>O1739*H1739</f>
        <v>0</v>
      </c>
      <c r="Q1739" s="154">
        <v>1.5100000000000001E-3</v>
      </c>
      <c r="R1739" s="154">
        <f>Q1739*H1739</f>
        <v>1.5100000000000001E-3</v>
      </c>
      <c r="S1739" s="154">
        <v>0</v>
      </c>
      <c r="T1739" s="155">
        <f>S1739*H1739</f>
        <v>0</v>
      </c>
      <c r="AR1739" s="156" t="s">
        <v>544</v>
      </c>
      <c r="AT1739" s="156" t="s">
        <v>641</v>
      </c>
      <c r="AU1739" s="156" t="s">
        <v>98</v>
      </c>
      <c r="AY1739" s="17" t="s">
        <v>345</v>
      </c>
      <c r="BE1739" s="157">
        <f>IF(N1739="základná",J1739,0)</f>
        <v>0</v>
      </c>
      <c r="BF1739" s="157">
        <f>IF(N1739="znížená",J1739,0)</f>
        <v>0</v>
      </c>
      <c r="BG1739" s="157">
        <f>IF(N1739="zákl. prenesená",J1739,0)</f>
        <v>0</v>
      </c>
      <c r="BH1739" s="157">
        <f>IF(N1739="zníž. prenesená",J1739,0)</f>
        <v>0</v>
      </c>
      <c r="BI1739" s="157">
        <f>IF(N1739="nulová",J1739,0)</f>
        <v>0</v>
      </c>
      <c r="BJ1739" s="17" t="s">
        <v>98</v>
      </c>
      <c r="BK1739" s="158">
        <f>ROUND(I1739*H1739,3)</f>
        <v>0</v>
      </c>
      <c r="BL1739" s="17" t="s">
        <v>453</v>
      </c>
      <c r="BM1739" s="156" t="s">
        <v>2416</v>
      </c>
    </row>
    <row r="1740" spans="2:65" s="13" customFormat="1">
      <c r="B1740" s="166"/>
      <c r="D1740" s="160" t="s">
        <v>353</v>
      </c>
      <c r="E1740" s="167" t="s">
        <v>1</v>
      </c>
      <c r="F1740" s="168" t="s">
        <v>84</v>
      </c>
      <c r="H1740" s="169">
        <v>1</v>
      </c>
      <c r="I1740" s="170"/>
      <c r="L1740" s="166"/>
      <c r="M1740" s="171"/>
      <c r="T1740" s="172"/>
      <c r="AT1740" s="167" t="s">
        <v>353</v>
      </c>
      <c r="AU1740" s="167" t="s">
        <v>98</v>
      </c>
      <c r="AV1740" s="13" t="s">
        <v>98</v>
      </c>
      <c r="AW1740" s="13" t="s">
        <v>30</v>
      </c>
      <c r="AX1740" s="13" t="s">
        <v>84</v>
      </c>
      <c r="AY1740" s="167" t="s">
        <v>345</v>
      </c>
    </row>
    <row r="1741" spans="2:65" s="1" customFormat="1" ht="24.2" customHeight="1">
      <c r="B1741" s="32"/>
      <c r="C1741" s="145" t="s">
        <v>2417</v>
      </c>
      <c r="D1741" s="145" t="s">
        <v>347</v>
      </c>
      <c r="E1741" s="146" t="s">
        <v>2418</v>
      </c>
      <c r="F1741" s="147" t="s">
        <v>2419</v>
      </c>
      <c r="G1741" s="148" t="s">
        <v>2069</v>
      </c>
      <c r="H1741" s="150"/>
      <c r="I1741" s="150"/>
      <c r="J1741" s="149">
        <f>ROUND(I1741*H1741,3)</f>
        <v>0</v>
      </c>
      <c r="K1741" s="151"/>
      <c r="L1741" s="32"/>
      <c r="M1741" s="152" t="s">
        <v>1</v>
      </c>
      <c r="N1741" s="153" t="s">
        <v>42</v>
      </c>
      <c r="P1741" s="154">
        <f>O1741*H1741</f>
        <v>0</v>
      </c>
      <c r="Q1741" s="154">
        <v>0</v>
      </c>
      <c r="R1741" s="154">
        <f>Q1741*H1741</f>
        <v>0</v>
      </c>
      <c r="S1741" s="154">
        <v>0</v>
      </c>
      <c r="T1741" s="155">
        <f>S1741*H1741</f>
        <v>0</v>
      </c>
      <c r="AR1741" s="156" t="s">
        <v>453</v>
      </c>
      <c r="AT1741" s="156" t="s">
        <v>347</v>
      </c>
      <c r="AU1741" s="156" t="s">
        <v>98</v>
      </c>
      <c r="AY1741" s="17" t="s">
        <v>345</v>
      </c>
      <c r="BE1741" s="157">
        <f>IF(N1741="základná",J1741,0)</f>
        <v>0</v>
      </c>
      <c r="BF1741" s="157">
        <f>IF(N1741="znížená",J1741,0)</f>
        <v>0</v>
      </c>
      <c r="BG1741" s="157">
        <f>IF(N1741="zákl. prenesená",J1741,0)</f>
        <v>0</v>
      </c>
      <c r="BH1741" s="157">
        <f>IF(N1741="zníž. prenesená",J1741,0)</f>
        <v>0</v>
      </c>
      <c r="BI1741" s="157">
        <f>IF(N1741="nulová",J1741,0)</f>
        <v>0</v>
      </c>
      <c r="BJ1741" s="17" t="s">
        <v>98</v>
      </c>
      <c r="BK1741" s="158">
        <f>ROUND(I1741*H1741,3)</f>
        <v>0</v>
      </c>
      <c r="BL1741" s="17" t="s">
        <v>453</v>
      </c>
      <c r="BM1741" s="156" t="s">
        <v>2420</v>
      </c>
    </row>
    <row r="1742" spans="2:65" s="11" customFormat="1" ht="22.9" customHeight="1">
      <c r="B1742" s="133"/>
      <c r="D1742" s="134" t="s">
        <v>75</v>
      </c>
      <c r="E1742" s="143" t="s">
        <v>2421</v>
      </c>
      <c r="F1742" s="143" t="s">
        <v>2422</v>
      </c>
      <c r="I1742" s="136"/>
      <c r="J1742" s="144">
        <f>BK1742</f>
        <v>0</v>
      </c>
      <c r="L1742" s="133"/>
      <c r="M1742" s="138"/>
      <c r="P1742" s="139">
        <f>SUM(P1743:P1745)</f>
        <v>0</v>
      </c>
      <c r="R1742" s="139">
        <f>SUM(R1743:R1745)</f>
        <v>0.25583999999999996</v>
      </c>
      <c r="T1742" s="140">
        <f>SUM(T1743:T1745)</f>
        <v>0</v>
      </c>
      <c r="AR1742" s="134" t="s">
        <v>98</v>
      </c>
      <c r="AT1742" s="141" t="s">
        <v>75</v>
      </c>
      <c r="AU1742" s="141" t="s">
        <v>84</v>
      </c>
      <c r="AY1742" s="134" t="s">
        <v>345</v>
      </c>
      <c r="BK1742" s="142">
        <f>SUM(BK1743:BK1745)</f>
        <v>0</v>
      </c>
    </row>
    <row r="1743" spans="2:65" s="1" customFormat="1" ht="16.5" customHeight="1">
      <c r="B1743" s="32"/>
      <c r="C1743" s="145" t="s">
        <v>2423</v>
      </c>
      <c r="D1743" s="145" t="s">
        <v>347</v>
      </c>
      <c r="E1743" s="146" t="s">
        <v>2424</v>
      </c>
      <c r="F1743" s="147" t="s">
        <v>2425</v>
      </c>
      <c r="G1743" s="148" t="s">
        <v>623</v>
      </c>
      <c r="H1743" s="149">
        <v>12</v>
      </c>
      <c r="I1743" s="150"/>
      <c r="J1743" s="149">
        <f>ROUND(I1743*H1743,3)</f>
        <v>0</v>
      </c>
      <c r="K1743" s="151"/>
      <c r="L1743" s="32"/>
      <c r="M1743" s="152" t="s">
        <v>1</v>
      </c>
      <c r="N1743" s="153" t="s">
        <v>42</v>
      </c>
      <c r="P1743" s="154">
        <f>O1743*H1743</f>
        <v>0</v>
      </c>
      <c r="Q1743" s="154">
        <v>0</v>
      </c>
      <c r="R1743" s="154">
        <f>Q1743*H1743</f>
        <v>0</v>
      </c>
      <c r="S1743" s="154">
        <v>0</v>
      </c>
      <c r="T1743" s="155">
        <f>S1743*H1743</f>
        <v>0</v>
      </c>
      <c r="AR1743" s="156" t="s">
        <v>453</v>
      </c>
      <c r="AT1743" s="156" t="s">
        <v>347</v>
      </c>
      <c r="AU1743" s="156" t="s">
        <v>98</v>
      </c>
      <c r="AY1743" s="17" t="s">
        <v>345</v>
      </c>
      <c r="BE1743" s="157">
        <f>IF(N1743="základná",J1743,0)</f>
        <v>0</v>
      </c>
      <c r="BF1743" s="157">
        <f>IF(N1743="znížená",J1743,0)</f>
        <v>0</v>
      </c>
      <c r="BG1743" s="157">
        <f>IF(N1743="zákl. prenesená",J1743,0)</f>
        <v>0</v>
      </c>
      <c r="BH1743" s="157">
        <f>IF(N1743="zníž. prenesená",J1743,0)</f>
        <v>0</v>
      </c>
      <c r="BI1743" s="157">
        <f>IF(N1743="nulová",J1743,0)</f>
        <v>0</v>
      </c>
      <c r="BJ1743" s="17" t="s">
        <v>98</v>
      </c>
      <c r="BK1743" s="158">
        <f>ROUND(I1743*H1743,3)</f>
        <v>0</v>
      </c>
      <c r="BL1743" s="17" t="s">
        <v>453</v>
      </c>
      <c r="BM1743" s="156" t="s">
        <v>2426</v>
      </c>
    </row>
    <row r="1744" spans="2:65" s="1" customFormat="1" ht="21.75" customHeight="1">
      <c r="B1744" s="32"/>
      <c r="C1744" s="187" t="s">
        <v>2427</v>
      </c>
      <c r="D1744" s="187" t="s">
        <v>641</v>
      </c>
      <c r="E1744" s="188" t="s">
        <v>2428</v>
      </c>
      <c r="F1744" s="189" t="s">
        <v>2429</v>
      </c>
      <c r="G1744" s="190" t="s">
        <v>623</v>
      </c>
      <c r="H1744" s="191">
        <v>12</v>
      </c>
      <c r="I1744" s="192"/>
      <c r="J1744" s="191">
        <f>ROUND(I1744*H1744,3)</f>
        <v>0</v>
      </c>
      <c r="K1744" s="193"/>
      <c r="L1744" s="194"/>
      <c r="M1744" s="195" t="s">
        <v>1</v>
      </c>
      <c r="N1744" s="196" t="s">
        <v>42</v>
      </c>
      <c r="P1744" s="154">
        <f>O1744*H1744</f>
        <v>0</v>
      </c>
      <c r="Q1744" s="154">
        <v>2.1319999999999999E-2</v>
      </c>
      <c r="R1744" s="154">
        <f>Q1744*H1744</f>
        <v>0.25583999999999996</v>
      </c>
      <c r="S1744" s="154">
        <v>0</v>
      </c>
      <c r="T1744" s="155">
        <f>S1744*H1744</f>
        <v>0</v>
      </c>
      <c r="AR1744" s="156" t="s">
        <v>544</v>
      </c>
      <c r="AT1744" s="156" t="s">
        <v>641</v>
      </c>
      <c r="AU1744" s="156" t="s">
        <v>98</v>
      </c>
      <c r="AY1744" s="17" t="s">
        <v>345</v>
      </c>
      <c r="BE1744" s="157">
        <f>IF(N1744="základná",J1744,0)</f>
        <v>0</v>
      </c>
      <c r="BF1744" s="157">
        <f>IF(N1744="znížená",J1744,0)</f>
        <v>0</v>
      </c>
      <c r="BG1744" s="157">
        <f>IF(N1744="zákl. prenesená",J1744,0)</f>
        <v>0</v>
      </c>
      <c r="BH1744" s="157">
        <f>IF(N1744="zníž. prenesená",J1744,0)</f>
        <v>0</v>
      </c>
      <c r="BI1744" s="157">
        <f>IF(N1744="nulová",J1744,0)</f>
        <v>0</v>
      </c>
      <c r="BJ1744" s="17" t="s">
        <v>98</v>
      </c>
      <c r="BK1744" s="158">
        <f>ROUND(I1744*H1744,3)</f>
        <v>0</v>
      </c>
      <c r="BL1744" s="17" t="s">
        <v>453</v>
      </c>
      <c r="BM1744" s="156" t="s">
        <v>2430</v>
      </c>
    </row>
    <row r="1745" spans="2:65" s="1" customFormat="1" ht="24.2" customHeight="1">
      <c r="B1745" s="32"/>
      <c r="C1745" s="145" t="s">
        <v>2431</v>
      </c>
      <c r="D1745" s="145" t="s">
        <v>347</v>
      </c>
      <c r="E1745" s="146" t="s">
        <v>2432</v>
      </c>
      <c r="F1745" s="147" t="s">
        <v>2433</v>
      </c>
      <c r="G1745" s="148" t="s">
        <v>2069</v>
      </c>
      <c r="H1745" s="150"/>
      <c r="I1745" s="150"/>
      <c r="J1745" s="149">
        <f>ROUND(I1745*H1745,3)</f>
        <v>0</v>
      </c>
      <c r="K1745" s="151"/>
      <c r="L1745" s="32"/>
      <c r="M1745" s="152" t="s">
        <v>1</v>
      </c>
      <c r="N1745" s="153" t="s">
        <v>42</v>
      </c>
      <c r="P1745" s="154">
        <f>O1745*H1745</f>
        <v>0</v>
      </c>
      <c r="Q1745" s="154">
        <v>0</v>
      </c>
      <c r="R1745" s="154">
        <f>Q1745*H1745</f>
        <v>0</v>
      </c>
      <c r="S1745" s="154">
        <v>0</v>
      </c>
      <c r="T1745" s="155">
        <f>S1745*H1745</f>
        <v>0</v>
      </c>
      <c r="AR1745" s="156" t="s">
        <v>453</v>
      </c>
      <c r="AT1745" s="156" t="s">
        <v>347</v>
      </c>
      <c r="AU1745" s="156" t="s">
        <v>98</v>
      </c>
      <c r="AY1745" s="17" t="s">
        <v>345</v>
      </c>
      <c r="BE1745" s="157">
        <f>IF(N1745="základná",J1745,0)</f>
        <v>0</v>
      </c>
      <c r="BF1745" s="157">
        <f>IF(N1745="znížená",J1745,0)</f>
        <v>0</v>
      </c>
      <c r="BG1745" s="157">
        <f>IF(N1745="zákl. prenesená",J1745,0)</f>
        <v>0</v>
      </c>
      <c r="BH1745" s="157">
        <f>IF(N1745="zníž. prenesená",J1745,0)</f>
        <v>0</v>
      </c>
      <c r="BI1745" s="157">
        <f>IF(N1745="nulová",J1745,0)</f>
        <v>0</v>
      </c>
      <c r="BJ1745" s="17" t="s">
        <v>98</v>
      </c>
      <c r="BK1745" s="158">
        <f>ROUND(I1745*H1745,3)</f>
        <v>0</v>
      </c>
      <c r="BL1745" s="17" t="s">
        <v>453</v>
      </c>
      <c r="BM1745" s="156" t="s">
        <v>2434</v>
      </c>
    </row>
    <row r="1746" spans="2:65" s="11" customFormat="1" ht="22.9" customHeight="1">
      <c r="B1746" s="133"/>
      <c r="D1746" s="134" t="s">
        <v>75</v>
      </c>
      <c r="E1746" s="143" t="s">
        <v>2435</v>
      </c>
      <c r="F1746" s="143" t="s">
        <v>2436</v>
      </c>
      <c r="I1746" s="136"/>
      <c r="J1746" s="144">
        <f>BK1746</f>
        <v>0</v>
      </c>
      <c r="L1746" s="133"/>
      <c r="M1746" s="138"/>
      <c r="P1746" s="139">
        <f>SUM(P1747:P1761)</f>
        <v>0</v>
      </c>
      <c r="R1746" s="139">
        <f>SUM(R1747:R1761)</f>
        <v>6.6500000000000004E-2</v>
      </c>
      <c r="T1746" s="140">
        <f>SUM(T1747:T1761)</f>
        <v>0</v>
      </c>
      <c r="AR1746" s="134" t="s">
        <v>98</v>
      </c>
      <c r="AT1746" s="141" t="s">
        <v>75</v>
      </c>
      <c r="AU1746" s="141" t="s">
        <v>84</v>
      </c>
      <c r="AY1746" s="134" t="s">
        <v>345</v>
      </c>
      <c r="BK1746" s="142">
        <f>SUM(BK1747:BK1761)</f>
        <v>0</v>
      </c>
    </row>
    <row r="1747" spans="2:65" s="1" customFormat="1" ht="24.2" customHeight="1">
      <c r="B1747" s="32"/>
      <c r="C1747" s="145" t="s">
        <v>2437</v>
      </c>
      <c r="D1747" s="145" t="s">
        <v>347</v>
      </c>
      <c r="E1747" s="146" t="s">
        <v>2438</v>
      </c>
      <c r="F1747" s="147" t="s">
        <v>2439</v>
      </c>
      <c r="G1747" s="148" t="s">
        <v>623</v>
      </c>
      <c r="H1747" s="149">
        <v>7</v>
      </c>
      <c r="I1747" s="150"/>
      <c r="J1747" s="149">
        <f>ROUND(I1747*H1747,3)</f>
        <v>0</v>
      </c>
      <c r="K1747" s="151"/>
      <c r="L1747" s="32"/>
      <c r="M1747" s="152" t="s">
        <v>1</v>
      </c>
      <c r="N1747" s="153" t="s">
        <v>42</v>
      </c>
      <c r="P1747" s="154">
        <f>O1747*H1747</f>
        <v>0</v>
      </c>
      <c r="Q1747" s="154">
        <v>0</v>
      </c>
      <c r="R1747" s="154">
        <f>Q1747*H1747</f>
        <v>0</v>
      </c>
      <c r="S1747" s="154">
        <v>0</v>
      </c>
      <c r="T1747" s="155">
        <f>S1747*H1747</f>
        <v>0</v>
      </c>
      <c r="AR1747" s="156" t="s">
        <v>453</v>
      </c>
      <c r="AT1747" s="156" t="s">
        <v>347</v>
      </c>
      <c r="AU1747" s="156" t="s">
        <v>98</v>
      </c>
      <c r="AY1747" s="17" t="s">
        <v>345</v>
      </c>
      <c r="BE1747" s="157">
        <f>IF(N1747="základná",J1747,0)</f>
        <v>0</v>
      </c>
      <c r="BF1747" s="157">
        <f>IF(N1747="znížená",J1747,0)</f>
        <v>0</v>
      </c>
      <c r="BG1747" s="157">
        <f>IF(N1747="zákl. prenesená",J1747,0)</f>
        <v>0</v>
      </c>
      <c r="BH1747" s="157">
        <f>IF(N1747="zníž. prenesená",J1747,0)</f>
        <v>0</v>
      </c>
      <c r="BI1747" s="157">
        <f>IF(N1747="nulová",J1747,0)</f>
        <v>0</v>
      </c>
      <c r="BJ1747" s="17" t="s">
        <v>98</v>
      </c>
      <c r="BK1747" s="158">
        <f>ROUND(I1747*H1747,3)</f>
        <v>0</v>
      </c>
      <c r="BL1747" s="17" t="s">
        <v>453</v>
      </c>
      <c r="BM1747" s="156" t="s">
        <v>2440</v>
      </c>
    </row>
    <row r="1748" spans="2:65" s="1" customFormat="1" ht="24.2" customHeight="1">
      <c r="B1748" s="32"/>
      <c r="C1748" s="145" t="s">
        <v>2441</v>
      </c>
      <c r="D1748" s="145" t="s">
        <v>347</v>
      </c>
      <c r="E1748" s="146" t="s">
        <v>2442</v>
      </c>
      <c r="F1748" s="147" t="s">
        <v>2443</v>
      </c>
      <c r="G1748" s="148" t="s">
        <v>623</v>
      </c>
      <c r="H1748" s="149">
        <v>7</v>
      </c>
      <c r="I1748" s="150"/>
      <c r="J1748" s="149">
        <f>ROUND(I1748*H1748,3)</f>
        <v>0</v>
      </c>
      <c r="K1748" s="151"/>
      <c r="L1748" s="32"/>
      <c r="M1748" s="152" t="s">
        <v>1</v>
      </c>
      <c r="N1748" s="153" t="s">
        <v>42</v>
      </c>
      <c r="P1748" s="154">
        <f>O1748*H1748</f>
        <v>0</v>
      </c>
      <c r="Q1748" s="154">
        <v>0</v>
      </c>
      <c r="R1748" s="154">
        <f>Q1748*H1748</f>
        <v>0</v>
      </c>
      <c r="S1748" s="154">
        <v>0</v>
      </c>
      <c r="T1748" s="155">
        <f>S1748*H1748</f>
        <v>0</v>
      </c>
      <c r="AR1748" s="156" t="s">
        <v>453</v>
      </c>
      <c r="AT1748" s="156" t="s">
        <v>347</v>
      </c>
      <c r="AU1748" s="156" t="s">
        <v>98</v>
      </c>
      <c r="AY1748" s="17" t="s">
        <v>345</v>
      </c>
      <c r="BE1748" s="157">
        <f>IF(N1748="základná",J1748,0)</f>
        <v>0</v>
      </c>
      <c r="BF1748" s="157">
        <f>IF(N1748="znížená",J1748,0)</f>
        <v>0</v>
      </c>
      <c r="BG1748" s="157">
        <f>IF(N1748="zákl. prenesená",J1748,0)</f>
        <v>0</v>
      </c>
      <c r="BH1748" s="157">
        <f>IF(N1748="zníž. prenesená",J1748,0)</f>
        <v>0</v>
      </c>
      <c r="BI1748" s="157">
        <f>IF(N1748="nulová",J1748,0)</f>
        <v>0</v>
      </c>
      <c r="BJ1748" s="17" t="s">
        <v>98</v>
      </c>
      <c r="BK1748" s="158">
        <f>ROUND(I1748*H1748,3)</f>
        <v>0</v>
      </c>
      <c r="BL1748" s="17" t="s">
        <v>453</v>
      </c>
      <c r="BM1748" s="156" t="s">
        <v>2444</v>
      </c>
    </row>
    <row r="1749" spans="2:65" s="13" customFormat="1">
      <c r="B1749" s="166"/>
      <c r="D1749" s="160" t="s">
        <v>353</v>
      </c>
      <c r="E1749" s="167" t="s">
        <v>1</v>
      </c>
      <c r="F1749" s="168" t="s">
        <v>2445</v>
      </c>
      <c r="H1749" s="169">
        <v>7</v>
      </c>
      <c r="I1749" s="170"/>
      <c r="L1749" s="166"/>
      <c r="M1749" s="171"/>
      <c r="T1749" s="172"/>
      <c r="AT1749" s="167" t="s">
        <v>353</v>
      </c>
      <c r="AU1749" s="167" t="s">
        <v>98</v>
      </c>
      <c r="AV1749" s="13" t="s">
        <v>98</v>
      </c>
      <c r="AW1749" s="13" t="s">
        <v>30</v>
      </c>
      <c r="AX1749" s="13" t="s">
        <v>84</v>
      </c>
      <c r="AY1749" s="167" t="s">
        <v>345</v>
      </c>
    </row>
    <row r="1750" spans="2:65" s="1" customFormat="1" ht="16.5" customHeight="1">
      <c r="B1750" s="32"/>
      <c r="C1750" s="187" t="s">
        <v>2446</v>
      </c>
      <c r="D1750" s="187" t="s">
        <v>641</v>
      </c>
      <c r="E1750" s="188" t="s">
        <v>2447</v>
      </c>
      <c r="F1750" s="189" t="s">
        <v>2448</v>
      </c>
      <c r="G1750" s="190" t="s">
        <v>623</v>
      </c>
      <c r="H1750" s="191">
        <v>7</v>
      </c>
      <c r="I1750" s="192"/>
      <c r="J1750" s="191">
        <f>ROUND(I1750*H1750,3)</f>
        <v>0</v>
      </c>
      <c r="K1750" s="193"/>
      <c r="L1750" s="194"/>
      <c r="M1750" s="195" t="s">
        <v>1</v>
      </c>
      <c r="N1750" s="196" t="s">
        <v>42</v>
      </c>
      <c r="P1750" s="154">
        <f>O1750*H1750</f>
        <v>0</v>
      </c>
      <c r="Q1750" s="154">
        <v>4.0000000000000002E-4</v>
      </c>
      <c r="R1750" s="154">
        <f>Q1750*H1750</f>
        <v>2.8E-3</v>
      </c>
      <c r="S1750" s="154">
        <v>0</v>
      </c>
      <c r="T1750" s="155">
        <f>S1750*H1750</f>
        <v>0</v>
      </c>
      <c r="AR1750" s="156" t="s">
        <v>544</v>
      </c>
      <c r="AT1750" s="156" t="s">
        <v>641</v>
      </c>
      <c r="AU1750" s="156" t="s">
        <v>98</v>
      </c>
      <c r="AY1750" s="17" t="s">
        <v>345</v>
      </c>
      <c r="BE1750" s="157">
        <f>IF(N1750="základná",J1750,0)</f>
        <v>0</v>
      </c>
      <c r="BF1750" s="157">
        <f>IF(N1750="znížená",J1750,0)</f>
        <v>0</v>
      </c>
      <c r="BG1750" s="157">
        <f>IF(N1750="zákl. prenesená",J1750,0)</f>
        <v>0</v>
      </c>
      <c r="BH1750" s="157">
        <f>IF(N1750="zníž. prenesená",J1750,0)</f>
        <v>0</v>
      </c>
      <c r="BI1750" s="157">
        <f>IF(N1750="nulová",J1750,0)</f>
        <v>0</v>
      </c>
      <c r="BJ1750" s="17" t="s">
        <v>98</v>
      </c>
      <c r="BK1750" s="158">
        <f>ROUND(I1750*H1750,3)</f>
        <v>0</v>
      </c>
      <c r="BL1750" s="17" t="s">
        <v>453</v>
      </c>
      <c r="BM1750" s="156" t="s">
        <v>2449</v>
      </c>
    </row>
    <row r="1751" spans="2:65" s="1" customFormat="1" ht="21.75" customHeight="1">
      <c r="B1751" s="32"/>
      <c r="C1751" s="145" t="s">
        <v>2450</v>
      </c>
      <c r="D1751" s="145" t="s">
        <v>347</v>
      </c>
      <c r="E1751" s="146" t="s">
        <v>2451</v>
      </c>
      <c r="F1751" s="147" t="s">
        <v>2452</v>
      </c>
      <c r="G1751" s="148" t="s">
        <v>623</v>
      </c>
      <c r="H1751" s="149">
        <v>32</v>
      </c>
      <c r="I1751" s="150"/>
      <c r="J1751" s="149">
        <f>ROUND(I1751*H1751,3)</f>
        <v>0</v>
      </c>
      <c r="K1751" s="151"/>
      <c r="L1751" s="32"/>
      <c r="M1751" s="152" t="s">
        <v>1</v>
      </c>
      <c r="N1751" s="153" t="s">
        <v>42</v>
      </c>
      <c r="P1751" s="154">
        <f>O1751*H1751</f>
        <v>0</v>
      </c>
      <c r="Q1751" s="154">
        <v>0</v>
      </c>
      <c r="R1751" s="154">
        <f>Q1751*H1751</f>
        <v>0</v>
      </c>
      <c r="S1751" s="154">
        <v>0</v>
      </c>
      <c r="T1751" s="155">
        <f>S1751*H1751</f>
        <v>0</v>
      </c>
      <c r="AR1751" s="156" t="s">
        <v>453</v>
      </c>
      <c r="AT1751" s="156" t="s">
        <v>347</v>
      </c>
      <c r="AU1751" s="156" t="s">
        <v>98</v>
      </c>
      <c r="AY1751" s="17" t="s">
        <v>345</v>
      </c>
      <c r="BE1751" s="157">
        <f>IF(N1751="základná",J1751,0)</f>
        <v>0</v>
      </c>
      <c r="BF1751" s="157">
        <f>IF(N1751="znížená",J1751,0)</f>
        <v>0</v>
      </c>
      <c r="BG1751" s="157">
        <f>IF(N1751="zákl. prenesená",J1751,0)</f>
        <v>0</v>
      </c>
      <c r="BH1751" s="157">
        <f>IF(N1751="zníž. prenesená",J1751,0)</f>
        <v>0</v>
      </c>
      <c r="BI1751" s="157">
        <f>IF(N1751="nulová",J1751,0)</f>
        <v>0</v>
      </c>
      <c r="BJ1751" s="17" t="s">
        <v>98</v>
      </c>
      <c r="BK1751" s="158">
        <f>ROUND(I1751*H1751,3)</f>
        <v>0</v>
      </c>
      <c r="BL1751" s="17" t="s">
        <v>453</v>
      </c>
      <c r="BM1751" s="156" t="s">
        <v>2453</v>
      </c>
    </row>
    <row r="1752" spans="2:65" s="13" customFormat="1">
      <c r="B1752" s="166"/>
      <c r="D1752" s="160" t="s">
        <v>353</v>
      </c>
      <c r="E1752" s="167" t="s">
        <v>1</v>
      </c>
      <c r="F1752" s="168" t="s">
        <v>2454</v>
      </c>
      <c r="H1752" s="169">
        <v>12</v>
      </c>
      <c r="I1752" s="170"/>
      <c r="L1752" s="166"/>
      <c r="M1752" s="171"/>
      <c r="T1752" s="172"/>
      <c r="AT1752" s="167" t="s">
        <v>353</v>
      </c>
      <c r="AU1752" s="167" t="s">
        <v>98</v>
      </c>
      <c r="AV1752" s="13" t="s">
        <v>98</v>
      </c>
      <c r="AW1752" s="13" t="s">
        <v>30</v>
      </c>
      <c r="AX1752" s="13" t="s">
        <v>76</v>
      </c>
      <c r="AY1752" s="167" t="s">
        <v>345</v>
      </c>
    </row>
    <row r="1753" spans="2:65" s="13" customFormat="1">
      <c r="B1753" s="166"/>
      <c r="D1753" s="160" t="s">
        <v>353</v>
      </c>
      <c r="E1753" s="167" t="s">
        <v>1</v>
      </c>
      <c r="F1753" s="168" t="s">
        <v>2455</v>
      </c>
      <c r="H1753" s="169">
        <v>15</v>
      </c>
      <c r="I1753" s="170"/>
      <c r="L1753" s="166"/>
      <c r="M1753" s="171"/>
      <c r="T1753" s="172"/>
      <c r="AT1753" s="167" t="s">
        <v>353</v>
      </c>
      <c r="AU1753" s="167" t="s">
        <v>98</v>
      </c>
      <c r="AV1753" s="13" t="s">
        <v>98</v>
      </c>
      <c r="AW1753" s="13" t="s">
        <v>30</v>
      </c>
      <c r="AX1753" s="13" t="s">
        <v>76</v>
      </c>
      <c r="AY1753" s="167" t="s">
        <v>345</v>
      </c>
    </row>
    <row r="1754" spans="2:65" s="13" customFormat="1">
      <c r="B1754" s="166"/>
      <c r="D1754" s="160" t="s">
        <v>353</v>
      </c>
      <c r="E1754" s="167" t="s">
        <v>1</v>
      </c>
      <c r="F1754" s="168" t="s">
        <v>2456</v>
      </c>
      <c r="H1754" s="169">
        <v>5</v>
      </c>
      <c r="I1754" s="170"/>
      <c r="L1754" s="166"/>
      <c r="M1754" s="171"/>
      <c r="T1754" s="172"/>
      <c r="AT1754" s="167" t="s">
        <v>353</v>
      </c>
      <c r="AU1754" s="167" t="s">
        <v>98</v>
      </c>
      <c r="AV1754" s="13" t="s">
        <v>98</v>
      </c>
      <c r="AW1754" s="13" t="s">
        <v>30</v>
      </c>
      <c r="AX1754" s="13" t="s">
        <v>76</v>
      </c>
      <c r="AY1754" s="167" t="s">
        <v>345</v>
      </c>
    </row>
    <row r="1755" spans="2:65" s="15" customFormat="1">
      <c r="B1755" s="180"/>
      <c r="D1755" s="160" t="s">
        <v>353</v>
      </c>
      <c r="E1755" s="181" t="s">
        <v>1</v>
      </c>
      <c r="F1755" s="182" t="s">
        <v>365</v>
      </c>
      <c r="H1755" s="183">
        <v>32</v>
      </c>
      <c r="I1755" s="184"/>
      <c r="L1755" s="180"/>
      <c r="M1755" s="185"/>
      <c r="T1755" s="186"/>
      <c r="AT1755" s="181" t="s">
        <v>353</v>
      </c>
      <c r="AU1755" s="181" t="s">
        <v>98</v>
      </c>
      <c r="AV1755" s="15" t="s">
        <v>351</v>
      </c>
      <c r="AW1755" s="15" t="s">
        <v>30</v>
      </c>
      <c r="AX1755" s="15" t="s">
        <v>84</v>
      </c>
      <c r="AY1755" s="181" t="s">
        <v>345</v>
      </c>
    </row>
    <row r="1756" spans="2:65" s="1" customFormat="1" ht="24.2" customHeight="1">
      <c r="B1756" s="32"/>
      <c r="C1756" s="187" t="s">
        <v>2457</v>
      </c>
      <c r="D1756" s="187" t="s">
        <v>641</v>
      </c>
      <c r="E1756" s="188" t="s">
        <v>2458</v>
      </c>
      <c r="F1756" s="189" t="s">
        <v>2459</v>
      </c>
      <c r="G1756" s="190" t="s">
        <v>623</v>
      </c>
      <c r="H1756" s="191">
        <v>12</v>
      </c>
      <c r="I1756" s="192"/>
      <c r="J1756" s="191">
        <f t="shared" ref="J1756:J1761" si="0">ROUND(I1756*H1756,3)</f>
        <v>0</v>
      </c>
      <c r="K1756" s="193"/>
      <c r="L1756" s="194"/>
      <c r="M1756" s="195" t="s">
        <v>1</v>
      </c>
      <c r="N1756" s="196" t="s">
        <v>42</v>
      </c>
      <c r="P1756" s="154">
        <f t="shared" ref="P1756:P1761" si="1">O1756*H1756</f>
        <v>0</v>
      </c>
      <c r="Q1756" s="154">
        <v>3.5E-4</v>
      </c>
      <c r="R1756" s="154">
        <f t="shared" ref="R1756:R1761" si="2">Q1756*H1756</f>
        <v>4.1999999999999997E-3</v>
      </c>
      <c r="S1756" s="154">
        <v>0</v>
      </c>
      <c r="T1756" s="155">
        <f t="shared" ref="T1756:T1761" si="3">S1756*H1756</f>
        <v>0</v>
      </c>
      <c r="AR1756" s="156" t="s">
        <v>544</v>
      </c>
      <c r="AT1756" s="156" t="s">
        <v>641</v>
      </c>
      <c r="AU1756" s="156" t="s">
        <v>98</v>
      </c>
      <c r="AY1756" s="17" t="s">
        <v>345</v>
      </c>
      <c r="BE1756" s="157">
        <f t="shared" ref="BE1756:BE1761" si="4">IF(N1756="základná",J1756,0)</f>
        <v>0</v>
      </c>
      <c r="BF1756" s="157">
        <f t="shared" ref="BF1756:BF1761" si="5">IF(N1756="znížená",J1756,0)</f>
        <v>0</v>
      </c>
      <c r="BG1756" s="157">
        <f t="shared" ref="BG1756:BG1761" si="6">IF(N1756="zákl. prenesená",J1756,0)</f>
        <v>0</v>
      </c>
      <c r="BH1756" s="157">
        <f t="shared" ref="BH1756:BH1761" si="7">IF(N1756="zníž. prenesená",J1756,0)</f>
        <v>0</v>
      </c>
      <c r="BI1756" s="157">
        <f t="shared" ref="BI1756:BI1761" si="8">IF(N1756="nulová",J1756,0)</f>
        <v>0</v>
      </c>
      <c r="BJ1756" s="17" t="s">
        <v>98</v>
      </c>
      <c r="BK1756" s="158">
        <f t="shared" ref="BK1756:BK1761" si="9">ROUND(I1756*H1756,3)</f>
        <v>0</v>
      </c>
      <c r="BL1756" s="17" t="s">
        <v>453</v>
      </c>
      <c r="BM1756" s="156" t="s">
        <v>2460</v>
      </c>
    </row>
    <row r="1757" spans="2:65" s="1" customFormat="1" ht="21.75" customHeight="1">
      <c r="B1757" s="32"/>
      <c r="C1757" s="187" t="s">
        <v>2461</v>
      </c>
      <c r="D1757" s="187" t="s">
        <v>641</v>
      </c>
      <c r="E1757" s="188" t="s">
        <v>2462</v>
      </c>
      <c r="F1757" s="189" t="s">
        <v>2463</v>
      </c>
      <c r="G1757" s="190" t="s">
        <v>623</v>
      </c>
      <c r="H1757" s="191">
        <v>15</v>
      </c>
      <c r="I1757" s="192"/>
      <c r="J1757" s="191">
        <f t="shared" si="0"/>
        <v>0</v>
      </c>
      <c r="K1757" s="193"/>
      <c r="L1757" s="194"/>
      <c r="M1757" s="195" t="s">
        <v>1</v>
      </c>
      <c r="N1757" s="196" t="s">
        <v>42</v>
      </c>
      <c r="P1757" s="154">
        <f t="shared" si="1"/>
        <v>0</v>
      </c>
      <c r="Q1757" s="154">
        <v>3.5E-4</v>
      </c>
      <c r="R1757" s="154">
        <f t="shared" si="2"/>
        <v>5.2500000000000003E-3</v>
      </c>
      <c r="S1757" s="154">
        <v>0</v>
      </c>
      <c r="T1757" s="155">
        <f t="shared" si="3"/>
        <v>0</v>
      </c>
      <c r="AR1757" s="156" t="s">
        <v>544</v>
      </c>
      <c r="AT1757" s="156" t="s">
        <v>641</v>
      </c>
      <c r="AU1757" s="156" t="s">
        <v>98</v>
      </c>
      <c r="AY1757" s="17" t="s">
        <v>345</v>
      </c>
      <c r="BE1757" s="157">
        <f t="shared" si="4"/>
        <v>0</v>
      </c>
      <c r="BF1757" s="157">
        <f t="shared" si="5"/>
        <v>0</v>
      </c>
      <c r="BG1757" s="157">
        <f t="shared" si="6"/>
        <v>0</v>
      </c>
      <c r="BH1757" s="157">
        <f t="shared" si="7"/>
        <v>0</v>
      </c>
      <c r="BI1757" s="157">
        <f t="shared" si="8"/>
        <v>0</v>
      </c>
      <c r="BJ1757" s="17" t="s">
        <v>98</v>
      </c>
      <c r="BK1757" s="158">
        <f t="shared" si="9"/>
        <v>0</v>
      </c>
      <c r="BL1757" s="17" t="s">
        <v>453</v>
      </c>
      <c r="BM1757" s="156" t="s">
        <v>2464</v>
      </c>
    </row>
    <row r="1758" spans="2:65" s="1" customFormat="1" ht="21.75" customHeight="1">
      <c r="B1758" s="32"/>
      <c r="C1758" s="187" t="s">
        <v>2465</v>
      </c>
      <c r="D1758" s="187" t="s">
        <v>641</v>
      </c>
      <c r="E1758" s="188" t="s">
        <v>2466</v>
      </c>
      <c r="F1758" s="189" t="s">
        <v>2467</v>
      </c>
      <c r="G1758" s="190" t="s">
        <v>623</v>
      </c>
      <c r="H1758" s="191">
        <v>5</v>
      </c>
      <c r="I1758" s="192"/>
      <c r="J1758" s="191">
        <f t="shared" si="0"/>
        <v>0</v>
      </c>
      <c r="K1758" s="193"/>
      <c r="L1758" s="194"/>
      <c r="M1758" s="195" t="s">
        <v>1</v>
      </c>
      <c r="N1758" s="196" t="s">
        <v>42</v>
      </c>
      <c r="P1758" s="154">
        <f t="shared" si="1"/>
        <v>0</v>
      </c>
      <c r="Q1758" s="154">
        <v>3.5E-4</v>
      </c>
      <c r="R1758" s="154">
        <f t="shared" si="2"/>
        <v>1.75E-3</v>
      </c>
      <c r="S1758" s="154">
        <v>0</v>
      </c>
      <c r="T1758" s="155">
        <f t="shared" si="3"/>
        <v>0</v>
      </c>
      <c r="AR1758" s="156" t="s">
        <v>544</v>
      </c>
      <c r="AT1758" s="156" t="s">
        <v>641</v>
      </c>
      <c r="AU1758" s="156" t="s">
        <v>98</v>
      </c>
      <c r="AY1758" s="17" t="s">
        <v>345</v>
      </c>
      <c r="BE1758" s="157">
        <f t="shared" si="4"/>
        <v>0</v>
      </c>
      <c r="BF1758" s="157">
        <f t="shared" si="5"/>
        <v>0</v>
      </c>
      <c r="BG1758" s="157">
        <f t="shared" si="6"/>
        <v>0</v>
      </c>
      <c r="BH1758" s="157">
        <f t="shared" si="7"/>
        <v>0</v>
      </c>
      <c r="BI1758" s="157">
        <f t="shared" si="8"/>
        <v>0</v>
      </c>
      <c r="BJ1758" s="17" t="s">
        <v>98</v>
      </c>
      <c r="BK1758" s="158">
        <f t="shared" si="9"/>
        <v>0</v>
      </c>
      <c r="BL1758" s="17" t="s">
        <v>453</v>
      </c>
      <c r="BM1758" s="156" t="s">
        <v>2468</v>
      </c>
    </row>
    <row r="1759" spans="2:65" s="1" customFormat="1" ht="24.2" customHeight="1">
      <c r="B1759" s="32"/>
      <c r="C1759" s="145" t="s">
        <v>2469</v>
      </c>
      <c r="D1759" s="145" t="s">
        <v>347</v>
      </c>
      <c r="E1759" s="146" t="s">
        <v>2470</v>
      </c>
      <c r="F1759" s="147" t="s">
        <v>2471</v>
      </c>
      <c r="G1759" s="148" t="s">
        <v>623</v>
      </c>
      <c r="H1759" s="149">
        <v>5</v>
      </c>
      <c r="I1759" s="150"/>
      <c r="J1759" s="149">
        <f t="shared" si="0"/>
        <v>0</v>
      </c>
      <c r="K1759" s="151"/>
      <c r="L1759" s="32"/>
      <c r="M1759" s="152" t="s">
        <v>1</v>
      </c>
      <c r="N1759" s="153" t="s">
        <v>42</v>
      </c>
      <c r="P1759" s="154">
        <f t="shared" si="1"/>
        <v>0</v>
      </c>
      <c r="Q1759" s="154">
        <v>0</v>
      </c>
      <c r="R1759" s="154">
        <f t="shared" si="2"/>
        <v>0</v>
      </c>
      <c r="S1759" s="154">
        <v>0</v>
      </c>
      <c r="T1759" s="155">
        <f t="shared" si="3"/>
        <v>0</v>
      </c>
      <c r="AR1759" s="156" t="s">
        <v>453</v>
      </c>
      <c r="AT1759" s="156" t="s">
        <v>347</v>
      </c>
      <c r="AU1759" s="156" t="s">
        <v>98</v>
      </c>
      <c r="AY1759" s="17" t="s">
        <v>345</v>
      </c>
      <c r="BE1759" s="157">
        <f t="shared" si="4"/>
        <v>0</v>
      </c>
      <c r="BF1759" s="157">
        <f t="shared" si="5"/>
        <v>0</v>
      </c>
      <c r="BG1759" s="157">
        <f t="shared" si="6"/>
        <v>0</v>
      </c>
      <c r="BH1759" s="157">
        <f t="shared" si="7"/>
        <v>0</v>
      </c>
      <c r="BI1759" s="157">
        <f t="shared" si="8"/>
        <v>0</v>
      </c>
      <c r="BJ1759" s="17" t="s">
        <v>98</v>
      </c>
      <c r="BK1759" s="158">
        <f t="shared" si="9"/>
        <v>0</v>
      </c>
      <c r="BL1759" s="17" t="s">
        <v>453</v>
      </c>
      <c r="BM1759" s="156" t="s">
        <v>2472</v>
      </c>
    </row>
    <row r="1760" spans="2:65" s="1" customFormat="1" ht="24.2" customHeight="1">
      <c r="B1760" s="32"/>
      <c r="C1760" s="187" t="s">
        <v>2473</v>
      </c>
      <c r="D1760" s="187" t="s">
        <v>641</v>
      </c>
      <c r="E1760" s="188" t="s">
        <v>2474</v>
      </c>
      <c r="F1760" s="189" t="s">
        <v>2475</v>
      </c>
      <c r="G1760" s="190" t="s">
        <v>623</v>
      </c>
      <c r="H1760" s="191">
        <v>5</v>
      </c>
      <c r="I1760" s="192"/>
      <c r="J1760" s="191">
        <f t="shared" si="0"/>
        <v>0</v>
      </c>
      <c r="K1760" s="193"/>
      <c r="L1760" s="194"/>
      <c r="M1760" s="195" t="s">
        <v>1</v>
      </c>
      <c r="N1760" s="196" t="s">
        <v>42</v>
      </c>
      <c r="P1760" s="154">
        <f t="shared" si="1"/>
        <v>0</v>
      </c>
      <c r="Q1760" s="154">
        <v>1.0500000000000001E-2</v>
      </c>
      <c r="R1760" s="154">
        <f t="shared" si="2"/>
        <v>5.2500000000000005E-2</v>
      </c>
      <c r="S1760" s="154">
        <v>0</v>
      </c>
      <c r="T1760" s="155">
        <f t="shared" si="3"/>
        <v>0</v>
      </c>
      <c r="AR1760" s="156" t="s">
        <v>544</v>
      </c>
      <c r="AT1760" s="156" t="s">
        <v>641</v>
      </c>
      <c r="AU1760" s="156" t="s">
        <v>98</v>
      </c>
      <c r="AY1760" s="17" t="s">
        <v>345</v>
      </c>
      <c r="BE1760" s="157">
        <f t="shared" si="4"/>
        <v>0</v>
      </c>
      <c r="BF1760" s="157">
        <f t="shared" si="5"/>
        <v>0</v>
      </c>
      <c r="BG1760" s="157">
        <f t="shared" si="6"/>
        <v>0</v>
      </c>
      <c r="BH1760" s="157">
        <f t="shared" si="7"/>
        <v>0</v>
      </c>
      <c r="BI1760" s="157">
        <f t="shared" si="8"/>
        <v>0</v>
      </c>
      <c r="BJ1760" s="17" t="s">
        <v>98</v>
      </c>
      <c r="BK1760" s="158">
        <f t="shared" si="9"/>
        <v>0</v>
      </c>
      <c r="BL1760" s="17" t="s">
        <v>453</v>
      </c>
      <c r="BM1760" s="156" t="s">
        <v>2476</v>
      </c>
    </row>
    <row r="1761" spans="2:65" s="1" customFormat="1" ht="24.2" customHeight="1">
      <c r="B1761" s="32"/>
      <c r="C1761" s="145" t="s">
        <v>2477</v>
      </c>
      <c r="D1761" s="145" t="s">
        <v>347</v>
      </c>
      <c r="E1761" s="146" t="s">
        <v>2478</v>
      </c>
      <c r="F1761" s="147" t="s">
        <v>2479</v>
      </c>
      <c r="G1761" s="148" t="s">
        <v>2069</v>
      </c>
      <c r="H1761" s="150"/>
      <c r="I1761" s="150"/>
      <c r="J1761" s="149">
        <f t="shared" si="0"/>
        <v>0</v>
      </c>
      <c r="K1761" s="151"/>
      <c r="L1761" s="32"/>
      <c r="M1761" s="152" t="s">
        <v>1</v>
      </c>
      <c r="N1761" s="153" t="s">
        <v>42</v>
      </c>
      <c r="P1761" s="154">
        <f t="shared" si="1"/>
        <v>0</v>
      </c>
      <c r="Q1761" s="154">
        <v>0</v>
      </c>
      <c r="R1761" s="154">
        <f t="shared" si="2"/>
        <v>0</v>
      </c>
      <c r="S1761" s="154">
        <v>0</v>
      </c>
      <c r="T1761" s="155">
        <f t="shared" si="3"/>
        <v>0</v>
      </c>
      <c r="AR1761" s="156" t="s">
        <v>453</v>
      </c>
      <c r="AT1761" s="156" t="s">
        <v>347</v>
      </c>
      <c r="AU1761" s="156" t="s">
        <v>98</v>
      </c>
      <c r="AY1761" s="17" t="s">
        <v>345</v>
      </c>
      <c r="BE1761" s="157">
        <f t="shared" si="4"/>
        <v>0</v>
      </c>
      <c r="BF1761" s="157">
        <f t="shared" si="5"/>
        <v>0</v>
      </c>
      <c r="BG1761" s="157">
        <f t="shared" si="6"/>
        <v>0</v>
      </c>
      <c r="BH1761" s="157">
        <f t="shared" si="7"/>
        <v>0</v>
      </c>
      <c r="BI1761" s="157">
        <f t="shared" si="8"/>
        <v>0</v>
      </c>
      <c r="BJ1761" s="17" t="s">
        <v>98</v>
      </c>
      <c r="BK1761" s="158">
        <f t="shared" si="9"/>
        <v>0</v>
      </c>
      <c r="BL1761" s="17" t="s">
        <v>453</v>
      </c>
      <c r="BM1761" s="156" t="s">
        <v>2480</v>
      </c>
    </row>
    <row r="1762" spans="2:65" s="11" customFormat="1" ht="22.9" customHeight="1">
      <c r="B1762" s="133"/>
      <c r="D1762" s="134" t="s">
        <v>75</v>
      </c>
      <c r="E1762" s="143" t="s">
        <v>2481</v>
      </c>
      <c r="F1762" s="143" t="s">
        <v>2482</v>
      </c>
      <c r="I1762" s="136"/>
      <c r="J1762" s="144">
        <f>BK1762</f>
        <v>0</v>
      </c>
      <c r="L1762" s="133"/>
      <c r="M1762" s="138"/>
      <c r="P1762" s="139">
        <f>SUM(P1763:P1771)</f>
        <v>0</v>
      </c>
      <c r="R1762" s="139">
        <f>SUM(R1763:R1771)</f>
        <v>6.5220459999999994E-2</v>
      </c>
      <c r="T1762" s="140">
        <f>SUM(T1763:T1771)</f>
        <v>0</v>
      </c>
      <c r="AR1762" s="134" t="s">
        <v>98</v>
      </c>
      <c r="AT1762" s="141" t="s">
        <v>75</v>
      </c>
      <c r="AU1762" s="141" t="s">
        <v>84</v>
      </c>
      <c r="AY1762" s="134" t="s">
        <v>345</v>
      </c>
      <c r="BK1762" s="142">
        <f>SUM(BK1763:BK1771)</f>
        <v>0</v>
      </c>
    </row>
    <row r="1763" spans="2:65" s="1" customFormat="1" ht="24.2" customHeight="1">
      <c r="B1763" s="32"/>
      <c r="C1763" s="145" t="s">
        <v>2483</v>
      </c>
      <c r="D1763" s="145" t="s">
        <v>347</v>
      </c>
      <c r="E1763" s="146" t="s">
        <v>2484</v>
      </c>
      <c r="F1763" s="147" t="s">
        <v>2485</v>
      </c>
      <c r="G1763" s="148" t="s">
        <v>597</v>
      </c>
      <c r="H1763" s="149">
        <v>9.0749999999999993</v>
      </c>
      <c r="I1763" s="150"/>
      <c r="J1763" s="149">
        <f>ROUND(I1763*H1763,3)</f>
        <v>0</v>
      </c>
      <c r="K1763" s="151"/>
      <c r="L1763" s="32"/>
      <c r="M1763" s="152" t="s">
        <v>1</v>
      </c>
      <c r="N1763" s="153" t="s">
        <v>42</v>
      </c>
      <c r="P1763" s="154">
        <f>O1763*H1763</f>
        <v>0</v>
      </c>
      <c r="Q1763" s="154">
        <v>0</v>
      </c>
      <c r="R1763" s="154">
        <f>Q1763*H1763</f>
        <v>0</v>
      </c>
      <c r="S1763" s="154">
        <v>0</v>
      </c>
      <c r="T1763" s="155">
        <f>S1763*H1763</f>
        <v>0</v>
      </c>
      <c r="AR1763" s="156" t="s">
        <v>453</v>
      </c>
      <c r="AT1763" s="156" t="s">
        <v>347</v>
      </c>
      <c r="AU1763" s="156" t="s">
        <v>98</v>
      </c>
      <c r="AY1763" s="17" t="s">
        <v>345</v>
      </c>
      <c r="BE1763" s="157">
        <f>IF(N1763="základná",J1763,0)</f>
        <v>0</v>
      </c>
      <c r="BF1763" s="157">
        <f>IF(N1763="znížená",J1763,0)</f>
        <v>0</v>
      </c>
      <c r="BG1763" s="157">
        <f>IF(N1763="zákl. prenesená",J1763,0)</f>
        <v>0</v>
      </c>
      <c r="BH1763" s="157">
        <f>IF(N1763="zníž. prenesená",J1763,0)</f>
        <v>0</v>
      </c>
      <c r="BI1763" s="157">
        <f>IF(N1763="nulová",J1763,0)</f>
        <v>0</v>
      </c>
      <c r="BJ1763" s="17" t="s">
        <v>98</v>
      </c>
      <c r="BK1763" s="158">
        <f>ROUND(I1763*H1763,3)</f>
        <v>0</v>
      </c>
      <c r="BL1763" s="17" t="s">
        <v>453</v>
      </c>
      <c r="BM1763" s="156" t="s">
        <v>2486</v>
      </c>
    </row>
    <row r="1764" spans="2:65" s="12" customFormat="1">
      <c r="B1764" s="159"/>
      <c r="D1764" s="160" t="s">
        <v>353</v>
      </c>
      <c r="E1764" s="161" t="s">
        <v>1</v>
      </c>
      <c r="F1764" s="162" t="s">
        <v>1458</v>
      </c>
      <c r="H1764" s="161" t="s">
        <v>1</v>
      </c>
      <c r="I1764" s="163"/>
      <c r="L1764" s="159"/>
      <c r="M1764" s="164"/>
      <c r="T1764" s="165"/>
      <c r="AT1764" s="161" t="s">
        <v>353</v>
      </c>
      <c r="AU1764" s="161" t="s">
        <v>98</v>
      </c>
      <c r="AV1764" s="12" t="s">
        <v>84</v>
      </c>
      <c r="AW1764" s="12" t="s">
        <v>30</v>
      </c>
      <c r="AX1764" s="12" t="s">
        <v>76</v>
      </c>
      <c r="AY1764" s="161" t="s">
        <v>345</v>
      </c>
    </row>
    <row r="1765" spans="2:65" s="13" customFormat="1">
      <c r="B1765" s="166"/>
      <c r="D1765" s="160" t="s">
        <v>353</v>
      </c>
      <c r="E1765" s="167" t="s">
        <v>1</v>
      </c>
      <c r="F1765" s="168" t="s">
        <v>2487</v>
      </c>
      <c r="H1765" s="169">
        <v>9.0749999999999993</v>
      </c>
      <c r="I1765" s="170"/>
      <c r="L1765" s="166"/>
      <c r="M1765" s="171"/>
      <c r="T1765" s="172"/>
      <c r="AT1765" s="167" t="s">
        <v>353</v>
      </c>
      <c r="AU1765" s="167" t="s">
        <v>98</v>
      </c>
      <c r="AV1765" s="13" t="s">
        <v>98</v>
      </c>
      <c r="AW1765" s="13" t="s">
        <v>30</v>
      </c>
      <c r="AX1765" s="13" t="s">
        <v>84</v>
      </c>
      <c r="AY1765" s="167" t="s">
        <v>345</v>
      </c>
    </row>
    <row r="1766" spans="2:65" s="1" customFormat="1" ht="24.2" customHeight="1">
      <c r="B1766" s="32"/>
      <c r="C1766" s="187" t="s">
        <v>2488</v>
      </c>
      <c r="D1766" s="187" t="s">
        <v>641</v>
      </c>
      <c r="E1766" s="188" t="s">
        <v>2489</v>
      </c>
      <c r="F1766" s="189" t="s">
        <v>2490</v>
      </c>
      <c r="G1766" s="190" t="s">
        <v>374</v>
      </c>
      <c r="H1766" s="191">
        <v>0.11799999999999999</v>
      </c>
      <c r="I1766" s="192"/>
      <c r="J1766" s="191">
        <f>ROUND(I1766*H1766,3)</f>
        <v>0</v>
      </c>
      <c r="K1766" s="193"/>
      <c r="L1766" s="194"/>
      <c r="M1766" s="195" t="s">
        <v>1</v>
      </c>
      <c r="N1766" s="196" t="s">
        <v>42</v>
      </c>
      <c r="P1766" s="154">
        <f>O1766*H1766</f>
        <v>0</v>
      </c>
      <c r="Q1766" s="154">
        <v>0.55000000000000004</v>
      </c>
      <c r="R1766" s="154">
        <f>Q1766*H1766</f>
        <v>6.4899999999999999E-2</v>
      </c>
      <c r="S1766" s="154">
        <v>0</v>
      </c>
      <c r="T1766" s="155">
        <f>S1766*H1766</f>
        <v>0</v>
      </c>
      <c r="AR1766" s="156" t="s">
        <v>544</v>
      </c>
      <c r="AT1766" s="156" t="s">
        <v>641</v>
      </c>
      <c r="AU1766" s="156" t="s">
        <v>98</v>
      </c>
      <c r="AY1766" s="17" t="s">
        <v>345</v>
      </c>
      <c r="BE1766" s="157">
        <f>IF(N1766="základná",J1766,0)</f>
        <v>0</v>
      </c>
      <c r="BF1766" s="157">
        <f>IF(N1766="znížená",J1766,0)</f>
        <v>0</v>
      </c>
      <c r="BG1766" s="157">
        <f>IF(N1766="zákl. prenesená",J1766,0)</f>
        <v>0</v>
      </c>
      <c r="BH1766" s="157">
        <f>IF(N1766="zníž. prenesená",J1766,0)</f>
        <v>0</v>
      </c>
      <c r="BI1766" s="157">
        <f>IF(N1766="nulová",J1766,0)</f>
        <v>0</v>
      </c>
      <c r="BJ1766" s="17" t="s">
        <v>98</v>
      </c>
      <c r="BK1766" s="158">
        <f>ROUND(I1766*H1766,3)</f>
        <v>0</v>
      </c>
      <c r="BL1766" s="17" t="s">
        <v>453</v>
      </c>
      <c r="BM1766" s="156" t="s">
        <v>2491</v>
      </c>
    </row>
    <row r="1767" spans="2:65" s="12" customFormat="1">
      <c r="B1767" s="159"/>
      <c r="D1767" s="160" t="s">
        <v>353</v>
      </c>
      <c r="E1767" s="161" t="s">
        <v>1</v>
      </c>
      <c r="F1767" s="162" t="s">
        <v>1458</v>
      </c>
      <c r="H1767" s="161" t="s">
        <v>1</v>
      </c>
      <c r="I1767" s="163"/>
      <c r="L1767" s="159"/>
      <c r="M1767" s="164"/>
      <c r="T1767" s="165"/>
      <c r="AT1767" s="161" t="s">
        <v>353</v>
      </c>
      <c r="AU1767" s="161" t="s">
        <v>98</v>
      </c>
      <c r="AV1767" s="12" t="s">
        <v>84</v>
      </c>
      <c r="AW1767" s="12" t="s">
        <v>30</v>
      </c>
      <c r="AX1767" s="12" t="s">
        <v>76</v>
      </c>
      <c r="AY1767" s="161" t="s">
        <v>345</v>
      </c>
    </row>
    <row r="1768" spans="2:65" s="13" customFormat="1">
      <c r="B1768" s="166"/>
      <c r="D1768" s="160" t="s">
        <v>353</v>
      </c>
      <c r="E1768" s="167" t="s">
        <v>1</v>
      </c>
      <c r="F1768" s="168" t="s">
        <v>2492</v>
      </c>
      <c r="H1768" s="169">
        <v>0.109</v>
      </c>
      <c r="I1768" s="170"/>
      <c r="L1768" s="166"/>
      <c r="M1768" s="171"/>
      <c r="T1768" s="172"/>
      <c r="AT1768" s="167" t="s">
        <v>353</v>
      </c>
      <c r="AU1768" s="167" t="s">
        <v>98</v>
      </c>
      <c r="AV1768" s="13" t="s">
        <v>98</v>
      </c>
      <c r="AW1768" s="13" t="s">
        <v>30</v>
      </c>
      <c r="AX1768" s="13" t="s">
        <v>84</v>
      </c>
      <c r="AY1768" s="167" t="s">
        <v>345</v>
      </c>
    </row>
    <row r="1769" spans="2:65" s="13" customFormat="1">
      <c r="B1769" s="166"/>
      <c r="D1769" s="160" t="s">
        <v>353</v>
      </c>
      <c r="F1769" s="168" t="s">
        <v>2493</v>
      </c>
      <c r="H1769" s="169">
        <v>0.11799999999999999</v>
      </c>
      <c r="I1769" s="170"/>
      <c r="L1769" s="166"/>
      <c r="M1769" s="171"/>
      <c r="T1769" s="172"/>
      <c r="AT1769" s="167" t="s">
        <v>353</v>
      </c>
      <c r="AU1769" s="167" t="s">
        <v>98</v>
      </c>
      <c r="AV1769" s="13" t="s">
        <v>98</v>
      </c>
      <c r="AW1769" s="13" t="s">
        <v>4</v>
      </c>
      <c r="AX1769" s="13" t="s">
        <v>84</v>
      </c>
      <c r="AY1769" s="167" t="s">
        <v>345</v>
      </c>
    </row>
    <row r="1770" spans="2:65" s="1" customFormat="1" ht="24.2" customHeight="1">
      <c r="B1770" s="32"/>
      <c r="C1770" s="145" t="s">
        <v>2494</v>
      </c>
      <c r="D1770" s="145" t="s">
        <v>347</v>
      </c>
      <c r="E1770" s="146" t="s">
        <v>2495</v>
      </c>
      <c r="F1770" s="147" t="s">
        <v>2496</v>
      </c>
      <c r="G1770" s="148" t="s">
        <v>374</v>
      </c>
      <c r="H1770" s="149">
        <v>0.109</v>
      </c>
      <c r="I1770" s="150"/>
      <c r="J1770" s="149">
        <f>ROUND(I1770*H1770,3)</f>
        <v>0</v>
      </c>
      <c r="K1770" s="151"/>
      <c r="L1770" s="32"/>
      <c r="M1770" s="152" t="s">
        <v>1</v>
      </c>
      <c r="N1770" s="153" t="s">
        <v>42</v>
      </c>
      <c r="P1770" s="154">
        <f>O1770*H1770</f>
        <v>0</v>
      </c>
      <c r="Q1770" s="154">
        <v>2.9399999999999999E-3</v>
      </c>
      <c r="R1770" s="154">
        <f>Q1770*H1770</f>
        <v>3.2046E-4</v>
      </c>
      <c r="S1770" s="154">
        <v>0</v>
      </c>
      <c r="T1770" s="155">
        <f>S1770*H1770</f>
        <v>0</v>
      </c>
      <c r="AR1770" s="156" t="s">
        <v>453</v>
      </c>
      <c r="AT1770" s="156" t="s">
        <v>347</v>
      </c>
      <c r="AU1770" s="156" t="s">
        <v>98</v>
      </c>
      <c r="AY1770" s="17" t="s">
        <v>345</v>
      </c>
      <c r="BE1770" s="157">
        <f>IF(N1770="základná",J1770,0)</f>
        <v>0</v>
      </c>
      <c r="BF1770" s="157">
        <f>IF(N1770="znížená",J1770,0)</f>
        <v>0</v>
      </c>
      <c r="BG1770" s="157">
        <f>IF(N1770="zákl. prenesená",J1770,0)</f>
        <v>0</v>
      </c>
      <c r="BH1770" s="157">
        <f>IF(N1770="zníž. prenesená",J1770,0)</f>
        <v>0</v>
      </c>
      <c r="BI1770" s="157">
        <f>IF(N1770="nulová",J1770,0)</f>
        <v>0</v>
      </c>
      <c r="BJ1770" s="17" t="s">
        <v>98</v>
      </c>
      <c r="BK1770" s="158">
        <f>ROUND(I1770*H1770,3)</f>
        <v>0</v>
      </c>
      <c r="BL1770" s="17" t="s">
        <v>453</v>
      </c>
      <c r="BM1770" s="156" t="s">
        <v>2497</v>
      </c>
    </row>
    <row r="1771" spans="2:65" s="1" customFormat="1" ht="24.2" customHeight="1">
      <c r="B1771" s="32"/>
      <c r="C1771" s="145" t="s">
        <v>2498</v>
      </c>
      <c r="D1771" s="145" t="s">
        <v>347</v>
      </c>
      <c r="E1771" s="146" t="s">
        <v>2499</v>
      </c>
      <c r="F1771" s="147" t="s">
        <v>2500</v>
      </c>
      <c r="G1771" s="148" t="s">
        <v>2069</v>
      </c>
      <c r="H1771" s="150"/>
      <c r="I1771" s="150"/>
      <c r="J1771" s="149">
        <f>ROUND(I1771*H1771,3)</f>
        <v>0</v>
      </c>
      <c r="K1771" s="151"/>
      <c r="L1771" s="32"/>
      <c r="M1771" s="152" t="s">
        <v>1</v>
      </c>
      <c r="N1771" s="153" t="s">
        <v>42</v>
      </c>
      <c r="P1771" s="154">
        <f>O1771*H1771</f>
        <v>0</v>
      </c>
      <c r="Q1771" s="154">
        <v>0</v>
      </c>
      <c r="R1771" s="154">
        <f>Q1771*H1771</f>
        <v>0</v>
      </c>
      <c r="S1771" s="154">
        <v>0</v>
      </c>
      <c r="T1771" s="155">
        <f>S1771*H1771</f>
        <v>0</v>
      </c>
      <c r="AR1771" s="156" t="s">
        <v>453</v>
      </c>
      <c r="AT1771" s="156" t="s">
        <v>347</v>
      </c>
      <c r="AU1771" s="156" t="s">
        <v>98</v>
      </c>
      <c r="AY1771" s="17" t="s">
        <v>345</v>
      </c>
      <c r="BE1771" s="157">
        <f>IF(N1771="základná",J1771,0)</f>
        <v>0</v>
      </c>
      <c r="BF1771" s="157">
        <f>IF(N1771="znížená",J1771,0)</f>
        <v>0</v>
      </c>
      <c r="BG1771" s="157">
        <f>IF(N1771="zákl. prenesená",J1771,0)</f>
        <v>0</v>
      </c>
      <c r="BH1771" s="157">
        <f>IF(N1771="zníž. prenesená",J1771,0)</f>
        <v>0</v>
      </c>
      <c r="BI1771" s="157">
        <f>IF(N1771="nulová",J1771,0)</f>
        <v>0</v>
      </c>
      <c r="BJ1771" s="17" t="s">
        <v>98</v>
      </c>
      <c r="BK1771" s="158">
        <f>ROUND(I1771*H1771,3)</f>
        <v>0</v>
      </c>
      <c r="BL1771" s="17" t="s">
        <v>453</v>
      </c>
      <c r="BM1771" s="156" t="s">
        <v>2501</v>
      </c>
    </row>
    <row r="1772" spans="2:65" s="11" customFormat="1" ht="22.9" customHeight="1">
      <c r="B1772" s="133"/>
      <c r="D1772" s="134" t="s">
        <v>75</v>
      </c>
      <c r="E1772" s="143" t="s">
        <v>2502</v>
      </c>
      <c r="F1772" s="143" t="s">
        <v>2503</v>
      </c>
      <c r="I1772" s="136"/>
      <c r="J1772" s="144">
        <f>BK1772</f>
        <v>0</v>
      </c>
      <c r="L1772" s="133"/>
      <c r="M1772" s="138"/>
      <c r="P1772" s="139">
        <f>SUM(P1773:P1795)</f>
        <v>0</v>
      </c>
      <c r="R1772" s="139">
        <f>SUM(R1773:R1795)</f>
        <v>4.4552883699999999</v>
      </c>
      <c r="T1772" s="140">
        <f>SUM(T1773:T1795)</f>
        <v>0</v>
      </c>
      <c r="AR1772" s="134" t="s">
        <v>98</v>
      </c>
      <c r="AT1772" s="141" t="s">
        <v>75</v>
      </c>
      <c r="AU1772" s="141" t="s">
        <v>84</v>
      </c>
      <c r="AY1772" s="134" t="s">
        <v>345</v>
      </c>
      <c r="BK1772" s="142">
        <f>SUM(BK1773:BK1795)</f>
        <v>0</v>
      </c>
    </row>
    <row r="1773" spans="2:65" s="1" customFormat="1" ht="49.15" customHeight="1">
      <c r="B1773" s="32"/>
      <c r="C1773" s="145" t="s">
        <v>2504</v>
      </c>
      <c r="D1773" s="145" t="s">
        <v>347</v>
      </c>
      <c r="E1773" s="146" t="s">
        <v>2505</v>
      </c>
      <c r="F1773" s="147" t="s">
        <v>2506</v>
      </c>
      <c r="G1773" s="148" t="s">
        <v>350</v>
      </c>
      <c r="H1773" s="149">
        <v>126.05</v>
      </c>
      <c r="I1773" s="150"/>
      <c r="J1773" s="149">
        <f>ROUND(I1773*H1773,3)</f>
        <v>0</v>
      </c>
      <c r="K1773" s="151"/>
      <c r="L1773" s="32"/>
      <c r="M1773" s="152" t="s">
        <v>1</v>
      </c>
      <c r="N1773" s="153" t="s">
        <v>42</v>
      </c>
      <c r="P1773" s="154">
        <f>O1773*H1773</f>
        <v>0</v>
      </c>
      <c r="Q1773" s="154">
        <v>2.8729999999999999E-2</v>
      </c>
      <c r="R1773" s="154">
        <f>Q1773*H1773</f>
        <v>3.6214164999999996</v>
      </c>
      <c r="S1773" s="154">
        <v>0</v>
      </c>
      <c r="T1773" s="155">
        <f>S1773*H1773</f>
        <v>0</v>
      </c>
      <c r="AR1773" s="156" t="s">
        <v>453</v>
      </c>
      <c r="AT1773" s="156" t="s">
        <v>347</v>
      </c>
      <c r="AU1773" s="156" t="s">
        <v>98</v>
      </c>
      <c r="AY1773" s="17" t="s">
        <v>345</v>
      </c>
      <c r="BE1773" s="157">
        <f>IF(N1773="základná",J1773,0)</f>
        <v>0</v>
      </c>
      <c r="BF1773" s="157">
        <f>IF(N1773="znížená",J1773,0)</f>
        <v>0</v>
      </c>
      <c r="BG1773" s="157">
        <f>IF(N1773="zákl. prenesená",J1773,0)</f>
        <v>0</v>
      </c>
      <c r="BH1773" s="157">
        <f>IF(N1773="zníž. prenesená",J1773,0)</f>
        <v>0</v>
      </c>
      <c r="BI1773" s="157">
        <f>IF(N1773="nulová",J1773,0)</f>
        <v>0</v>
      </c>
      <c r="BJ1773" s="17" t="s">
        <v>98</v>
      </c>
      <c r="BK1773" s="158">
        <f>ROUND(I1773*H1773,3)</f>
        <v>0</v>
      </c>
      <c r="BL1773" s="17" t="s">
        <v>453</v>
      </c>
      <c r="BM1773" s="156" t="s">
        <v>2507</v>
      </c>
    </row>
    <row r="1774" spans="2:65" s="13" customFormat="1">
      <c r="B1774" s="166"/>
      <c r="D1774" s="160" t="s">
        <v>353</v>
      </c>
      <c r="E1774" s="167" t="s">
        <v>1</v>
      </c>
      <c r="F1774" s="168" t="s">
        <v>2508</v>
      </c>
      <c r="H1774" s="169">
        <v>2.4670000000000001</v>
      </c>
      <c r="I1774" s="170"/>
      <c r="L1774" s="166"/>
      <c r="M1774" s="171"/>
      <c r="T1774" s="172"/>
      <c r="AT1774" s="167" t="s">
        <v>353</v>
      </c>
      <c r="AU1774" s="167" t="s">
        <v>98</v>
      </c>
      <c r="AV1774" s="13" t="s">
        <v>98</v>
      </c>
      <c r="AW1774" s="13" t="s">
        <v>30</v>
      </c>
      <c r="AX1774" s="13" t="s">
        <v>76</v>
      </c>
      <c r="AY1774" s="167" t="s">
        <v>345</v>
      </c>
    </row>
    <row r="1775" spans="2:65" s="13" customFormat="1">
      <c r="B1775" s="166"/>
      <c r="D1775" s="160" t="s">
        <v>353</v>
      </c>
      <c r="E1775" s="167" t="s">
        <v>1</v>
      </c>
      <c r="F1775" s="168" t="s">
        <v>2509</v>
      </c>
      <c r="H1775" s="169">
        <v>2.0880000000000001</v>
      </c>
      <c r="I1775" s="170"/>
      <c r="L1775" s="166"/>
      <c r="M1775" s="171"/>
      <c r="T1775" s="172"/>
      <c r="AT1775" s="167" t="s">
        <v>353</v>
      </c>
      <c r="AU1775" s="167" t="s">
        <v>98</v>
      </c>
      <c r="AV1775" s="13" t="s">
        <v>98</v>
      </c>
      <c r="AW1775" s="13" t="s">
        <v>30</v>
      </c>
      <c r="AX1775" s="13" t="s">
        <v>76</v>
      </c>
      <c r="AY1775" s="167" t="s">
        <v>345</v>
      </c>
    </row>
    <row r="1776" spans="2:65" s="13" customFormat="1">
      <c r="B1776" s="166"/>
      <c r="D1776" s="160" t="s">
        <v>353</v>
      </c>
      <c r="E1776" s="167" t="s">
        <v>1</v>
      </c>
      <c r="F1776" s="168" t="s">
        <v>2510</v>
      </c>
      <c r="H1776" s="169">
        <v>25.869</v>
      </c>
      <c r="I1776" s="170"/>
      <c r="L1776" s="166"/>
      <c r="M1776" s="171"/>
      <c r="T1776" s="172"/>
      <c r="AT1776" s="167" t="s">
        <v>353</v>
      </c>
      <c r="AU1776" s="167" t="s">
        <v>98</v>
      </c>
      <c r="AV1776" s="13" t="s">
        <v>98</v>
      </c>
      <c r="AW1776" s="13" t="s">
        <v>30</v>
      </c>
      <c r="AX1776" s="13" t="s">
        <v>76</v>
      </c>
      <c r="AY1776" s="167" t="s">
        <v>345</v>
      </c>
    </row>
    <row r="1777" spans="2:65" s="13" customFormat="1">
      <c r="B1777" s="166"/>
      <c r="D1777" s="160" t="s">
        <v>353</v>
      </c>
      <c r="E1777" s="167" t="s">
        <v>1</v>
      </c>
      <c r="F1777" s="168" t="s">
        <v>2511</v>
      </c>
      <c r="H1777" s="169">
        <v>4.3220000000000001</v>
      </c>
      <c r="I1777" s="170"/>
      <c r="L1777" s="166"/>
      <c r="M1777" s="171"/>
      <c r="T1777" s="172"/>
      <c r="AT1777" s="167" t="s">
        <v>353</v>
      </c>
      <c r="AU1777" s="167" t="s">
        <v>98</v>
      </c>
      <c r="AV1777" s="13" t="s">
        <v>98</v>
      </c>
      <c r="AW1777" s="13" t="s">
        <v>30</v>
      </c>
      <c r="AX1777" s="13" t="s">
        <v>76</v>
      </c>
      <c r="AY1777" s="167" t="s">
        <v>345</v>
      </c>
    </row>
    <row r="1778" spans="2:65" s="13" customFormat="1">
      <c r="B1778" s="166"/>
      <c r="D1778" s="160" t="s">
        <v>353</v>
      </c>
      <c r="E1778" s="167" t="s">
        <v>1</v>
      </c>
      <c r="F1778" s="168" t="s">
        <v>2512</v>
      </c>
      <c r="H1778" s="169">
        <v>18.698</v>
      </c>
      <c r="I1778" s="170"/>
      <c r="L1778" s="166"/>
      <c r="M1778" s="171"/>
      <c r="T1778" s="172"/>
      <c r="AT1778" s="167" t="s">
        <v>353</v>
      </c>
      <c r="AU1778" s="167" t="s">
        <v>98</v>
      </c>
      <c r="AV1778" s="13" t="s">
        <v>98</v>
      </c>
      <c r="AW1778" s="13" t="s">
        <v>30</v>
      </c>
      <c r="AX1778" s="13" t="s">
        <v>76</v>
      </c>
      <c r="AY1778" s="167" t="s">
        <v>345</v>
      </c>
    </row>
    <row r="1779" spans="2:65" s="13" customFormat="1">
      <c r="B1779" s="166"/>
      <c r="D1779" s="160" t="s">
        <v>353</v>
      </c>
      <c r="E1779" s="167" t="s">
        <v>1</v>
      </c>
      <c r="F1779" s="168" t="s">
        <v>2513</v>
      </c>
      <c r="H1779" s="169">
        <v>4.3220000000000001</v>
      </c>
      <c r="I1779" s="170"/>
      <c r="L1779" s="166"/>
      <c r="M1779" s="171"/>
      <c r="T1779" s="172"/>
      <c r="AT1779" s="167" t="s">
        <v>353</v>
      </c>
      <c r="AU1779" s="167" t="s">
        <v>98</v>
      </c>
      <c r="AV1779" s="13" t="s">
        <v>98</v>
      </c>
      <c r="AW1779" s="13" t="s">
        <v>30</v>
      </c>
      <c r="AX1779" s="13" t="s">
        <v>76</v>
      </c>
      <c r="AY1779" s="167" t="s">
        <v>345</v>
      </c>
    </row>
    <row r="1780" spans="2:65" s="13" customFormat="1">
      <c r="B1780" s="166"/>
      <c r="D1780" s="160" t="s">
        <v>353</v>
      </c>
      <c r="E1780" s="167" t="s">
        <v>1</v>
      </c>
      <c r="F1780" s="168" t="s">
        <v>2514</v>
      </c>
      <c r="H1780" s="169">
        <v>20.471</v>
      </c>
      <c r="I1780" s="170"/>
      <c r="L1780" s="166"/>
      <c r="M1780" s="171"/>
      <c r="T1780" s="172"/>
      <c r="AT1780" s="167" t="s">
        <v>353</v>
      </c>
      <c r="AU1780" s="167" t="s">
        <v>98</v>
      </c>
      <c r="AV1780" s="13" t="s">
        <v>98</v>
      </c>
      <c r="AW1780" s="13" t="s">
        <v>30</v>
      </c>
      <c r="AX1780" s="13" t="s">
        <v>76</v>
      </c>
      <c r="AY1780" s="167" t="s">
        <v>345</v>
      </c>
    </row>
    <row r="1781" spans="2:65" s="13" customFormat="1">
      <c r="B1781" s="166"/>
      <c r="D1781" s="160" t="s">
        <v>353</v>
      </c>
      <c r="E1781" s="167" t="s">
        <v>1</v>
      </c>
      <c r="F1781" s="168" t="s">
        <v>2515</v>
      </c>
      <c r="H1781" s="169">
        <v>4.3220000000000001</v>
      </c>
      <c r="I1781" s="170"/>
      <c r="L1781" s="166"/>
      <c r="M1781" s="171"/>
      <c r="T1781" s="172"/>
      <c r="AT1781" s="167" t="s">
        <v>353</v>
      </c>
      <c r="AU1781" s="167" t="s">
        <v>98</v>
      </c>
      <c r="AV1781" s="13" t="s">
        <v>98</v>
      </c>
      <c r="AW1781" s="13" t="s">
        <v>30</v>
      </c>
      <c r="AX1781" s="13" t="s">
        <v>76</v>
      </c>
      <c r="AY1781" s="167" t="s">
        <v>345</v>
      </c>
    </row>
    <row r="1782" spans="2:65" s="13" customFormat="1">
      <c r="B1782" s="166"/>
      <c r="D1782" s="160" t="s">
        <v>353</v>
      </c>
      <c r="E1782" s="167" t="s">
        <v>1</v>
      </c>
      <c r="F1782" s="168" t="s">
        <v>2516</v>
      </c>
      <c r="H1782" s="169">
        <v>18.698</v>
      </c>
      <c r="I1782" s="170"/>
      <c r="L1782" s="166"/>
      <c r="M1782" s="171"/>
      <c r="T1782" s="172"/>
      <c r="AT1782" s="167" t="s">
        <v>353</v>
      </c>
      <c r="AU1782" s="167" t="s">
        <v>98</v>
      </c>
      <c r="AV1782" s="13" t="s">
        <v>98</v>
      </c>
      <c r="AW1782" s="13" t="s">
        <v>30</v>
      </c>
      <c r="AX1782" s="13" t="s">
        <v>76</v>
      </c>
      <c r="AY1782" s="167" t="s">
        <v>345</v>
      </c>
    </row>
    <row r="1783" spans="2:65" s="13" customFormat="1">
      <c r="B1783" s="166"/>
      <c r="D1783" s="160" t="s">
        <v>353</v>
      </c>
      <c r="E1783" s="167" t="s">
        <v>1</v>
      </c>
      <c r="F1783" s="168" t="s">
        <v>2517</v>
      </c>
      <c r="H1783" s="169">
        <v>4.3220000000000001</v>
      </c>
      <c r="I1783" s="170"/>
      <c r="L1783" s="166"/>
      <c r="M1783" s="171"/>
      <c r="T1783" s="172"/>
      <c r="AT1783" s="167" t="s">
        <v>353</v>
      </c>
      <c r="AU1783" s="167" t="s">
        <v>98</v>
      </c>
      <c r="AV1783" s="13" t="s">
        <v>98</v>
      </c>
      <c r="AW1783" s="13" t="s">
        <v>30</v>
      </c>
      <c r="AX1783" s="13" t="s">
        <v>76</v>
      </c>
      <c r="AY1783" s="167" t="s">
        <v>345</v>
      </c>
    </row>
    <row r="1784" spans="2:65" s="13" customFormat="1">
      <c r="B1784" s="166"/>
      <c r="D1784" s="160" t="s">
        <v>353</v>
      </c>
      <c r="E1784" s="167" t="s">
        <v>1</v>
      </c>
      <c r="F1784" s="168" t="s">
        <v>2518</v>
      </c>
      <c r="H1784" s="169">
        <v>20.471</v>
      </c>
      <c r="I1784" s="170"/>
      <c r="L1784" s="166"/>
      <c r="M1784" s="171"/>
      <c r="T1784" s="172"/>
      <c r="AT1784" s="167" t="s">
        <v>353</v>
      </c>
      <c r="AU1784" s="167" t="s">
        <v>98</v>
      </c>
      <c r="AV1784" s="13" t="s">
        <v>98</v>
      </c>
      <c r="AW1784" s="13" t="s">
        <v>30</v>
      </c>
      <c r="AX1784" s="13" t="s">
        <v>76</v>
      </c>
      <c r="AY1784" s="167" t="s">
        <v>345</v>
      </c>
    </row>
    <row r="1785" spans="2:65" s="15" customFormat="1">
      <c r="B1785" s="180"/>
      <c r="D1785" s="160" t="s">
        <v>353</v>
      </c>
      <c r="E1785" s="181" t="s">
        <v>1</v>
      </c>
      <c r="F1785" s="182" t="s">
        <v>365</v>
      </c>
      <c r="H1785" s="183">
        <v>126.05</v>
      </c>
      <c r="I1785" s="184"/>
      <c r="L1785" s="180"/>
      <c r="M1785" s="185"/>
      <c r="T1785" s="186"/>
      <c r="AT1785" s="181" t="s">
        <v>353</v>
      </c>
      <c r="AU1785" s="181" t="s">
        <v>98</v>
      </c>
      <c r="AV1785" s="15" t="s">
        <v>351</v>
      </c>
      <c r="AW1785" s="15" t="s">
        <v>30</v>
      </c>
      <c r="AX1785" s="15" t="s">
        <v>84</v>
      </c>
      <c r="AY1785" s="181" t="s">
        <v>345</v>
      </c>
    </row>
    <row r="1786" spans="2:65" s="1" customFormat="1" ht="66.75" customHeight="1">
      <c r="B1786" s="32"/>
      <c r="C1786" s="145" t="s">
        <v>2519</v>
      </c>
      <c r="D1786" s="145" t="s">
        <v>347</v>
      </c>
      <c r="E1786" s="146" t="s">
        <v>2520</v>
      </c>
      <c r="F1786" s="147" t="s">
        <v>2521</v>
      </c>
      <c r="G1786" s="148" t="s">
        <v>350</v>
      </c>
      <c r="H1786" s="149">
        <v>9.407</v>
      </c>
      <c r="I1786" s="150"/>
      <c r="J1786" s="149">
        <f>ROUND(I1786*H1786,3)</f>
        <v>0</v>
      </c>
      <c r="K1786" s="151"/>
      <c r="L1786" s="32"/>
      <c r="M1786" s="152" t="s">
        <v>1</v>
      </c>
      <c r="N1786" s="153" t="s">
        <v>42</v>
      </c>
      <c r="P1786" s="154">
        <f>O1786*H1786</f>
        <v>0</v>
      </c>
      <c r="Q1786" s="154">
        <v>2.8729999999999999E-2</v>
      </c>
      <c r="R1786" s="154">
        <f>Q1786*H1786</f>
        <v>0.27026310999999997</v>
      </c>
      <c r="S1786" s="154">
        <v>0</v>
      </c>
      <c r="T1786" s="155">
        <f>S1786*H1786</f>
        <v>0</v>
      </c>
      <c r="AR1786" s="156" t="s">
        <v>453</v>
      </c>
      <c r="AT1786" s="156" t="s">
        <v>347</v>
      </c>
      <c r="AU1786" s="156" t="s">
        <v>98</v>
      </c>
      <c r="AY1786" s="17" t="s">
        <v>345</v>
      </c>
      <c r="BE1786" s="157">
        <f>IF(N1786="základná",J1786,0)</f>
        <v>0</v>
      </c>
      <c r="BF1786" s="157">
        <f>IF(N1786="znížená",J1786,0)</f>
        <v>0</v>
      </c>
      <c r="BG1786" s="157">
        <f>IF(N1786="zákl. prenesená",J1786,0)</f>
        <v>0</v>
      </c>
      <c r="BH1786" s="157">
        <f>IF(N1786="zníž. prenesená",J1786,0)</f>
        <v>0</v>
      </c>
      <c r="BI1786" s="157">
        <f>IF(N1786="nulová",J1786,0)</f>
        <v>0</v>
      </c>
      <c r="BJ1786" s="17" t="s">
        <v>98</v>
      </c>
      <c r="BK1786" s="158">
        <f>ROUND(I1786*H1786,3)</f>
        <v>0</v>
      </c>
      <c r="BL1786" s="17" t="s">
        <v>453</v>
      </c>
      <c r="BM1786" s="156" t="s">
        <v>2522</v>
      </c>
    </row>
    <row r="1787" spans="2:65" s="13" customFormat="1">
      <c r="B1787" s="166"/>
      <c r="D1787" s="160" t="s">
        <v>353</v>
      </c>
      <c r="E1787" s="167" t="s">
        <v>1</v>
      </c>
      <c r="F1787" s="168" t="s">
        <v>2523</v>
      </c>
      <c r="H1787" s="169">
        <v>9.407</v>
      </c>
      <c r="I1787" s="170"/>
      <c r="L1787" s="166"/>
      <c r="M1787" s="171"/>
      <c r="T1787" s="172"/>
      <c r="AT1787" s="167" t="s">
        <v>353</v>
      </c>
      <c r="AU1787" s="167" t="s">
        <v>98</v>
      </c>
      <c r="AV1787" s="13" t="s">
        <v>98</v>
      </c>
      <c r="AW1787" s="13" t="s">
        <v>30</v>
      </c>
      <c r="AX1787" s="13" t="s">
        <v>84</v>
      </c>
      <c r="AY1787" s="167" t="s">
        <v>345</v>
      </c>
    </row>
    <row r="1788" spans="2:65" s="1" customFormat="1" ht="37.9" customHeight="1">
      <c r="B1788" s="32"/>
      <c r="C1788" s="145" t="s">
        <v>2524</v>
      </c>
      <c r="D1788" s="145" t="s">
        <v>347</v>
      </c>
      <c r="E1788" s="146" t="s">
        <v>2525</v>
      </c>
      <c r="F1788" s="147" t="s">
        <v>2526</v>
      </c>
      <c r="G1788" s="148" t="s">
        <v>350</v>
      </c>
      <c r="H1788" s="149">
        <v>14.42</v>
      </c>
      <c r="I1788" s="150"/>
      <c r="J1788" s="149">
        <f>ROUND(I1788*H1788,3)</f>
        <v>0</v>
      </c>
      <c r="K1788" s="151"/>
      <c r="L1788" s="32"/>
      <c r="M1788" s="152" t="s">
        <v>1</v>
      </c>
      <c r="N1788" s="153" t="s">
        <v>42</v>
      </c>
      <c r="P1788" s="154">
        <f>O1788*H1788</f>
        <v>0</v>
      </c>
      <c r="Q1788" s="154">
        <v>2.1770000000000001E-2</v>
      </c>
      <c r="R1788" s="154">
        <f>Q1788*H1788</f>
        <v>0.31392340000000002</v>
      </c>
      <c r="S1788" s="154">
        <v>0</v>
      </c>
      <c r="T1788" s="155">
        <f>S1788*H1788</f>
        <v>0</v>
      </c>
      <c r="AR1788" s="156" t="s">
        <v>453</v>
      </c>
      <c r="AT1788" s="156" t="s">
        <v>347</v>
      </c>
      <c r="AU1788" s="156" t="s">
        <v>98</v>
      </c>
      <c r="AY1788" s="17" t="s">
        <v>345</v>
      </c>
      <c r="BE1788" s="157">
        <f>IF(N1788="základná",J1788,0)</f>
        <v>0</v>
      </c>
      <c r="BF1788" s="157">
        <f>IF(N1788="znížená",J1788,0)</f>
        <v>0</v>
      </c>
      <c r="BG1788" s="157">
        <f>IF(N1788="zákl. prenesená",J1788,0)</f>
        <v>0</v>
      </c>
      <c r="BH1788" s="157">
        <f>IF(N1788="zníž. prenesená",J1788,0)</f>
        <v>0</v>
      </c>
      <c r="BI1788" s="157">
        <f>IF(N1788="nulová",J1788,0)</f>
        <v>0</v>
      </c>
      <c r="BJ1788" s="17" t="s">
        <v>98</v>
      </c>
      <c r="BK1788" s="158">
        <f>ROUND(I1788*H1788,3)</f>
        <v>0</v>
      </c>
      <c r="BL1788" s="17" t="s">
        <v>453</v>
      </c>
      <c r="BM1788" s="156" t="s">
        <v>2527</v>
      </c>
    </row>
    <row r="1789" spans="2:65" s="13" customFormat="1">
      <c r="B1789" s="166"/>
      <c r="D1789" s="160" t="s">
        <v>353</v>
      </c>
      <c r="E1789" s="167" t="s">
        <v>1</v>
      </c>
      <c r="F1789" s="168" t="s">
        <v>2528</v>
      </c>
      <c r="H1789" s="169">
        <v>4.62</v>
      </c>
      <c r="I1789" s="170"/>
      <c r="L1789" s="166"/>
      <c r="M1789" s="171"/>
      <c r="T1789" s="172"/>
      <c r="AT1789" s="167" t="s">
        <v>353</v>
      </c>
      <c r="AU1789" s="167" t="s">
        <v>98</v>
      </c>
      <c r="AV1789" s="13" t="s">
        <v>98</v>
      </c>
      <c r="AW1789" s="13" t="s">
        <v>30</v>
      </c>
      <c r="AX1789" s="13" t="s">
        <v>76</v>
      </c>
      <c r="AY1789" s="167" t="s">
        <v>345</v>
      </c>
    </row>
    <row r="1790" spans="2:65" s="13" customFormat="1">
      <c r="B1790" s="166"/>
      <c r="D1790" s="160" t="s">
        <v>353</v>
      </c>
      <c r="E1790" s="167" t="s">
        <v>1</v>
      </c>
      <c r="F1790" s="168" t="s">
        <v>2529</v>
      </c>
      <c r="H1790" s="169">
        <v>4.5</v>
      </c>
      <c r="I1790" s="170"/>
      <c r="L1790" s="166"/>
      <c r="M1790" s="171"/>
      <c r="T1790" s="172"/>
      <c r="AT1790" s="167" t="s">
        <v>353</v>
      </c>
      <c r="AU1790" s="167" t="s">
        <v>98</v>
      </c>
      <c r="AV1790" s="13" t="s">
        <v>98</v>
      </c>
      <c r="AW1790" s="13" t="s">
        <v>30</v>
      </c>
      <c r="AX1790" s="13" t="s">
        <v>76</v>
      </c>
      <c r="AY1790" s="167" t="s">
        <v>345</v>
      </c>
    </row>
    <row r="1791" spans="2:65" s="13" customFormat="1">
      <c r="B1791" s="166"/>
      <c r="D1791" s="160" t="s">
        <v>353</v>
      </c>
      <c r="E1791" s="167" t="s">
        <v>1</v>
      </c>
      <c r="F1791" s="168" t="s">
        <v>2530</v>
      </c>
      <c r="H1791" s="169">
        <v>5.3</v>
      </c>
      <c r="I1791" s="170"/>
      <c r="L1791" s="166"/>
      <c r="M1791" s="171"/>
      <c r="T1791" s="172"/>
      <c r="AT1791" s="167" t="s">
        <v>353</v>
      </c>
      <c r="AU1791" s="167" t="s">
        <v>98</v>
      </c>
      <c r="AV1791" s="13" t="s">
        <v>98</v>
      </c>
      <c r="AW1791" s="13" t="s">
        <v>30</v>
      </c>
      <c r="AX1791" s="13" t="s">
        <v>76</v>
      </c>
      <c r="AY1791" s="167" t="s">
        <v>345</v>
      </c>
    </row>
    <row r="1792" spans="2:65" s="15" customFormat="1">
      <c r="B1792" s="180"/>
      <c r="D1792" s="160" t="s">
        <v>353</v>
      </c>
      <c r="E1792" s="181" t="s">
        <v>1</v>
      </c>
      <c r="F1792" s="182" t="s">
        <v>365</v>
      </c>
      <c r="H1792" s="183">
        <v>14.42</v>
      </c>
      <c r="I1792" s="184"/>
      <c r="L1792" s="180"/>
      <c r="M1792" s="185"/>
      <c r="T1792" s="186"/>
      <c r="AT1792" s="181" t="s">
        <v>353</v>
      </c>
      <c r="AU1792" s="181" t="s">
        <v>98</v>
      </c>
      <c r="AV1792" s="15" t="s">
        <v>351</v>
      </c>
      <c r="AW1792" s="15" t="s">
        <v>30</v>
      </c>
      <c r="AX1792" s="15" t="s">
        <v>84</v>
      </c>
      <c r="AY1792" s="181" t="s">
        <v>345</v>
      </c>
    </row>
    <row r="1793" spans="2:65" s="1" customFormat="1" ht="49.15" customHeight="1">
      <c r="B1793" s="32"/>
      <c r="C1793" s="145" t="s">
        <v>2531</v>
      </c>
      <c r="D1793" s="145" t="s">
        <v>347</v>
      </c>
      <c r="E1793" s="146" t="s">
        <v>2532</v>
      </c>
      <c r="F1793" s="147" t="s">
        <v>2533</v>
      </c>
      <c r="G1793" s="148" t="s">
        <v>350</v>
      </c>
      <c r="H1793" s="149">
        <v>16.297999999999998</v>
      </c>
      <c r="I1793" s="150"/>
      <c r="J1793" s="149">
        <f>ROUND(I1793*H1793,3)</f>
        <v>0</v>
      </c>
      <c r="K1793" s="151"/>
      <c r="L1793" s="32"/>
      <c r="M1793" s="152" t="s">
        <v>1</v>
      </c>
      <c r="N1793" s="153" t="s">
        <v>42</v>
      </c>
      <c r="P1793" s="154">
        <f>O1793*H1793</f>
        <v>0</v>
      </c>
      <c r="Q1793" s="154">
        <v>1.532E-2</v>
      </c>
      <c r="R1793" s="154">
        <f>Q1793*H1793</f>
        <v>0.24968535999999997</v>
      </c>
      <c r="S1793" s="154">
        <v>0</v>
      </c>
      <c r="T1793" s="155">
        <f>S1793*H1793</f>
        <v>0</v>
      </c>
      <c r="AR1793" s="156" t="s">
        <v>453</v>
      </c>
      <c r="AT1793" s="156" t="s">
        <v>347</v>
      </c>
      <c r="AU1793" s="156" t="s">
        <v>98</v>
      </c>
      <c r="AY1793" s="17" t="s">
        <v>345</v>
      </c>
      <c r="BE1793" s="157">
        <f>IF(N1793="základná",J1793,0)</f>
        <v>0</v>
      </c>
      <c r="BF1793" s="157">
        <f>IF(N1793="znížená",J1793,0)</f>
        <v>0</v>
      </c>
      <c r="BG1793" s="157">
        <f>IF(N1793="zákl. prenesená",J1793,0)</f>
        <v>0</v>
      </c>
      <c r="BH1793" s="157">
        <f>IF(N1793="zníž. prenesená",J1793,0)</f>
        <v>0</v>
      </c>
      <c r="BI1793" s="157">
        <f>IF(N1793="nulová",J1793,0)</f>
        <v>0</v>
      </c>
      <c r="BJ1793" s="17" t="s">
        <v>98</v>
      </c>
      <c r="BK1793" s="158">
        <f>ROUND(I1793*H1793,3)</f>
        <v>0</v>
      </c>
      <c r="BL1793" s="17" t="s">
        <v>453</v>
      </c>
      <c r="BM1793" s="156" t="s">
        <v>2534</v>
      </c>
    </row>
    <row r="1794" spans="2:65" s="13" customFormat="1">
      <c r="B1794" s="166"/>
      <c r="D1794" s="160" t="s">
        <v>353</v>
      </c>
      <c r="E1794" s="167" t="s">
        <v>1</v>
      </c>
      <c r="F1794" s="168" t="s">
        <v>2535</v>
      </c>
      <c r="H1794" s="169">
        <v>16.297999999999998</v>
      </c>
      <c r="I1794" s="170"/>
      <c r="L1794" s="166"/>
      <c r="M1794" s="171"/>
      <c r="T1794" s="172"/>
      <c r="AT1794" s="167" t="s">
        <v>353</v>
      </c>
      <c r="AU1794" s="167" t="s">
        <v>98</v>
      </c>
      <c r="AV1794" s="13" t="s">
        <v>98</v>
      </c>
      <c r="AW1794" s="13" t="s">
        <v>30</v>
      </c>
      <c r="AX1794" s="13" t="s">
        <v>84</v>
      </c>
      <c r="AY1794" s="167" t="s">
        <v>345</v>
      </c>
    </row>
    <row r="1795" spans="2:65" s="1" customFormat="1" ht="24.2" customHeight="1">
      <c r="B1795" s="32"/>
      <c r="C1795" s="145" t="s">
        <v>2536</v>
      </c>
      <c r="D1795" s="145" t="s">
        <v>347</v>
      </c>
      <c r="E1795" s="146" t="s">
        <v>2537</v>
      </c>
      <c r="F1795" s="147" t="s">
        <v>2538</v>
      </c>
      <c r="G1795" s="148" t="s">
        <v>2069</v>
      </c>
      <c r="H1795" s="150"/>
      <c r="I1795" s="150"/>
      <c r="J1795" s="149">
        <f>ROUND(I1795*H1795,3)</f>
        <v>0</v>
      </c>
      <c r="K1795" s="151"/>
      <c r="L1795" s="32"/>
      <c r="M1795" s="152" t="s">
        <v>1</v>
      </c>
      <c r="N1795" s="153" t="s">
        <v>42</v>
      </c>
      <c r="P1795" s="154">
        <f>O1795*H1795</f>
        <v>0</v>
      </c>
      <c r="Q1795" s="154">
        <v>0</v>
      </c>
      <c r="R1795" s="154">
        <f>Q1795*H1795</f>
        <v>0</v>
      </c>
      <c r="S1795" s="154">
        <v>0</v>
      </c>
      <c r="T1795" s="155">
        <f>S1795*H1795</f>
        <v>0</v>
      </c>
      <c r="AR1795" s="156" t="s">
        <v>453</v>
      </c>
      <c r="AT1795" s="156" t="s">
        <v>347</v>
      </c>
      <c r="AU1795" s="156" t="s">
        <v>98</v>
      </c>
      <c r="AY1795" s="17" t="s">
        <v>345</v>
      </c>
      <c r="BE1795" s="157">
        <f>IF(N1795="základná",J1795,0)</f>
        <v>0</v>
      </c>
      <c r="BF1795" s="157">
        <f>IF(N1795="znížená",J1795,0)</f>
        <v>0</v>
      </c>
      <c r="BG1795" s="157">
        <f>IF(N1795="zákl. prenesená",J1795,0)</f>
        <v>0</v>
      </c>
      <c r="BH1795" s="157">
        <f>IF(N1795="zníž. prenesená",J1795,0)</f>
        <v>0</v>
      </c>
      <c r="BI1795" s="157">
        <f>IF(N1795="nulová",J1795,0)</f>
        <v>0</v>
      </c>
      <c r="BJ1795" s="17" t="s">
        <v>98</v>
      </c>
      <c r="BK1795" s="158">
        <f>ROUND(I1795*H1795,3)</f>
        <v>0</v>
      </c>
      <c r="BL1795" s="17" t="s">
        <v>453</v>
      </c>
      <c r="BM1795" s="156" t="s">
        <v>2539</v>
      </c>
    </row>
    <row r="1796" spans="2:65" s="11" customFormat="1" ht="22.9" customHeight="1">
      <c r="B1796" s="133"/>
      <c r="D1796" s="134" t="s">
        <v>75</v>
      </c>
      <c r="E1796" s="143" t="s">
        <v>2540</v>
      </c>
      <c r="F1796" s="143" t="s">
        <v>2541</v>
      </c>
      <c r="I1796" s="136"/>
      <c r="J1796" s="144">
        <f>BK1796</f>
        <v>0</v>
      </c>
      <c r="L1796" s="133"/>
      <c r="M1796" s="138"/>
      <c r="P1796" s="139">
        <f>SUM(P1797:P1831)</f>
        <v>0</v>
      </c>
      <c r="R1796" s="139">
        <f>SUM(R1797:R1831)</f>
        <v>0.22273199999999999</v>
      </c>
      <c r="T1796" s="140">
        <f>SUM(T1797:T1831)</f>
        <v>0.24648899999999996</v>
      </c>
      <c r="AR1796" s="134" t="s">
        <v>98</v>
      </c>
      <c r="AT1796" s="141" t="s">
        <v>75</v>
      </c>
      <c r="AU1796" s="141" t="s">
        <v>84</v>
      </c>
      <c r="AY1796" s="134" t="s">
        <v>345</v>
      </c>
      <c r="BK1796" s="142">
        <f>SUM(BK1797:BK1831)</f>
        <v>0</v>
      </c>
    </row>
    <row r="1797" spans="2:65" s="1" customFormat="1" ht="24.2" customHeight="1">
      <c r="B1797" s="32"/>
      <c r="C1797" s="145" t="s">
        <v>2542</v>
      </c>
      <c r="D1797" s="145" t="s">
        <v>347</v>
      </c>
      <c r="E1797" s="146" t="s">
        <v>2543</v>
      </c>
      <c r="F1797" s="147" t="s">
        <v>2544</v>
      </c>
      <c r="G1797" s="148" t="s">
        <v>597</v>
      </c>
      <c r="H1797" s="149">
        <v>9.65</v>
      </c>
      <c r="I1797" s="150"/>
      <c r="J1797" s="149">
        <f>ROUND(I1797*H1797,3)</f>
        <v>0</v>
      </c>
      <c r="K1797" s="151"/>
      <c r="L1797" s="32"/>
      <c r="M1797" s="152" t="s">
        <v>1</v>
      </c>
      <c r="N1797" s="153" t="s">
        <v>42</v>
      </c>
      <c r="P1797" s="154">
        <f>O1797*H1797</f>
        <v>0</v>
      </c>
      <c r="Q1797" s="154">
        <v>0</v>
      </c>
      <c r="R1797" s="154">
        <f>Q1797*H1797</f>
        <v>0</v>
      </c>
      <c r="S1797" s="154">
        <v>2.0500000000000002E-3</v>
      </c>
      <c r="T1797" s="155">
        <f>S1797*H1797</f>
        <v>1.9782500000000001E-2</v>
      </c>
      <c r="AR1797" s="156" t="s">
        <v>453</v>
      </c>
      <c r="AT1797" s="156" t="s">
        <v>347</v>
      </c>
      <c r="AU1797" s="156" t="s">
        <v>98</v>
      </c>
      <c r="AY1797" s="17" t="s">
        <v>345</v>
      </c>
      <c r="BE1797" s="157">
        <f>IF(N1797="základná",J1797,0)</f>
        <v>0</v>
      </c>
      <c r="BF1797" s="157">
        <f>IF(N1797="znížená",J1797,0)</f>
        <v>0</v>
      </c>
      <c r="BG1797" s="157">
        <f>IF(N1797="zákl. prenesená",J1797,0)</f>
        <v>0</v>
      </c>
      <c r="BH1797" s="157">
        <f>IF(N1797="zníž. prenesená",J1797,0)</f>
        <v>0</v>
      </c>
      <c r="BI1797" s="157">
        <f>IF(N1797="nulová",J1797,0)</f>
        <v>0</v>
      </c>
      <c r="BJ1797" s="17" t="s">
        <v>98</v>
      </c>
      <c r="BK1797" s="158">
        <f>ROUND(I1797*H1797,3)</f>
        <v>0</v>
      </c>
      <c r="BL1797" s="17" t="s">
        <v>453</v>
      </c>
      <c r="BM1797" s="156" t="s">
        <v>2545</v>
      </c>
    </row>
    <row r="1798" spans="2:65" s="12" customFormat="1">
      <c r="B1798" s="159"/>
      <c r="D1798" s="160" t="s">
        <v>353</v>
      </c>
      <c r="E1798" s="161" t="s">
        <v>1</v>
      </c>
      <c r="F1798" s="162" t="s">
        <v>2546</v>
      </c>
      <c r="H1798" s="161" t="s">
        <v>1</v>
      </c>
      <c r="I1798" s="163"/>
      <c r="L1798" s="159"/>
      <c r="M1798" s="164"/>
      <c r="T1798" s="165"/>
      <c r="AT1798" s="161" t="s">
        <v>353</v>
      </c>
      <c r="AU1798" s="161" t="s">
        <v>98</v>
      </c>
      <c r="AV1798" s="12" t="s">
        <v>84</v>
      </c>
      <c r="AW1798" s="12" t="s">
        <v>30</v>
      </c>
      <c r="AX1798" s="12" t="s">
        <v>76</v>
      </c>
      <c r="AY1798" s="161" t="s">
        <v>345</v>
      </c>
    </row>
    <row r="1799" spans="2:65" s="13" customFormat="1">
      <c r="B1799" s="166"/>
      <c r="D1799" s="160" t="s">
        <v>353</v>
      </c>
      <c r="E1799" s="167" t="s">
        <v>1</v>
      </c>
      <c r="F1799" s="168" t="s">
        <v>2547</v>
      </c>
      <c r="H1799" s="169">
        <v>9.65</v>
      </c>
      <c r="I1799" s="170"/>
      <c r="L1799" s="166"/>
      <c r="M1799" s="171"/>
      <c r="T1799" s="172"/>
      <c r="AT1799" s="167" t="s">
        <v>353</v>
      </c>
      <c r="AU1799" s="167" t="s">
        <v>98</v>
      </c>
      <c r="AV1799" s="13" t="s">
        <v>98</v>
      </c>
      <c r="AW1799" s="13" t="s">
        <v>30</v>
      </c>
      <c r="AX1799" s="13" t="s">
        <v>84</v>
      </c>
      <c r="AY1799" s="167" t="s">
        <v>345</v>
      </c>
    </row>
    <row r="1800" spans="2:65" s="1" customFormat="1" ht="24.2" customHeight="1">
      <c r="B1800" s="32"/>
      <c r="C1800" s="145" t="s">
        <v>2548</v>
      </c>
      <c r="D1800" s="145" t="s">
        <v>347</v>
      </c>
      <c r="E1800" s="146" t="s">
        <v>2549</v>
      </c>
      <c r="F1800" s="147" t="s">
        <v>2550</v>
      </c>
      <c r="G1800" s="148" t="s">
        <v>597</v>
      </c>
      <c r="H1800" s="149">
        <v>28.2</v>
      </c>
      <c r="I1800" s="150"/>
      <c r="J1800" s="149">
        <f>ROUND(I1800*H1800,3)</f>
        <v>0</v>
      </c>
      <c r="K1800" s="151"/>
      <c r="L1800" s="32"/>
      <c r="M1800" s="152" t="s">
        <v>1</v>
      </c>
      <c r="N1800" s="153" t="s">
        <v>42</v>
      </c>
      <c r="P1800" s="154">
        <f>O1800*H1800</f>
        <v>0</v>
      </c>
      <c r="Q1800" s="154">
        <v>0</v>
      </c>
      <c r="R1800" s="154">
        <f>Q1800*H1800</f>
        <v>0</v>
      </c>
      <c r="S1800" s="154">
        <v>1.3500000000000001E-3</v>
      </c>
      <c r="T1800" s="155">
        <f>S1800*H1800</f>
        <v>3.807E-2</v>
      </c>
      <c r="AR1800" s="156" t="s">
        <v>453</v>
      </c>
      <c r="AT1800" s="156" t="s">
        <v>347</v>
      </c>
      <c r="AU1800" s="156" t="s">
        <v>98</v>
      </c>
      <c r="AY1800" s="17" t="s">
        <v>345</v>
      </c>
      <c r="BE1800" s="157">
        <f>IF(N1800="základná",J1800,0)</f>
        <v>0</v>
      </c>
      <c r="BF1800" s="157">
        <f>IF(N1800="znížená",J1800,0)</f>
        <v>0</v>
      </c>
      <c r="BG1800" s="157">
        <f>IF(N1800="zákl. prenesená",J1800,0)</f>
        <v>0</v>
      </c>
      <c r="BH1800" s="157">
        <f>IF(N1800="zníž. prenesená",J1800,0)</f>
        <v>0</v>
      </c>
      <c r="BI1800" s="157">
        <f>IF(N1800="nulová",J1800,0)</f>
        <v>0</v>
      </c>
      <c r="BJ1800" s="17" t="s">
        <v>98</v>
      </c>
      <c r="BK1800" s="158">
        <f>ROUND(I1800*H1800,3)</f>
        <v>0</v>
      </c>
      <c r="BL1800" s="17" t="s">
        <v>453</v>
      </c>
      <c r="BM1800" s="156" t="s">
        <v>2551</v>
      </c>
    </row>
    <row r="1801" spans="2:65" s="12" customFormat="1">
      <c r="B1801" s="159"/>
      <c r="D1801" s="160" t="s">
        <v>353</v>
      </c>
      <c r="E1801" s="161" t="s">
        <v>1</v>
      </c>
      <c r="F1801" s="162" t="s">
        <v>2552</v>
      </c>
      <c r="H1801" s="161" t="s">
        <v>1</v>
      </c>
      <c r="I1801" s="163"/>
      <c r="L1801" s="159"/>
      <c r="M1801" s="164"/>
      <c r="T1801" s="165"/>
      <c r="AT1801" s="161" t="s">
        <v>353</v>
      </c>
      <c r="AU1801" s="161" t="s">
        <v>98</v>
      </c>
      <c r="AV1801" s="12" t="s">
        <v>84</v>
      </c>
      <c r="AW1801" s="12" t="s">
        <v>30</v>
      </c>
      <c r="AX1801" s="12" t="s">
        <v>76</v>
      </c>
      <c r="AY1801" s="161" t="s">
        <v>345</v>
      </c>
    </row>
    <row r="1802" spans="2:65" s="12" customFormat="1">
      <c r="B1802" s="159"/>
      <c r="D1802" s="160" t="s">
        <v>353</v>
      </c>
      <c r="E1802" s="161" t="s">
        <v>1</v>
      </c>
      <c r="F1802" s="162" t="s">
        <v>1203</v>
      </c>
      <c r="H1802" s="161" t="s">
        <v>1</v>
      </c>
      <c r="I1802" s="163"/>
      <c r="L1802" s="159"/>
      <c r="M1802" s="164"/>
      <c r="T1802" s="165"/>
      <c r="AT1802" s="161" t="s">
        <v>353</v>
      </c>
      <c r="AU1802" s="161" t="s">
        <v>98</v>
      </c>
      <c r="AV1802" s="12" t="s">
        <v>84</v>
      </c>
      <c r="AW1802" s="12" t="s">
        <v>30</v>
      </c>
      <c r="AX1802" s="12" t="s">
        <v>76</v>
      </c>
      <c r="AY1802" s="161" t="s">
        <v>345</v>
      </c>
    </row>
    <row r="1803" spans="2:65" s="13" customFormat="1">
      <c r="B1803" s="166"/>
      <c r="D1803" s="160" t="s">
        <v>353</v>
      </c>
      <c r="E1803" s="167" t="s">
        <v>1</v>
      </c>
      <c r="F1803" s="168" t="s">
        <v>2553</v>
      </c>
      <c r="H1803" s="169">
        <v>9.6</v>
      </c>
      <c r="I1803" s="170"/>
      <c r="L1803" s="166"/>
      <c r="M1803" s="171"/>
      <c r="T1803" s="172"/>
      <c r="AT1803" s="167" t="s">
        <v>353</v>
      </c>
      <c r="AU1803" s="167" t="s">
        <v>98</v>
      </c>
      <c r="AV1803" s="13" t="s">
        <v>98</v>
      </c>
      <c r="AW1803" s="13" t="s">
        <v>30</v>
      </c>
      <c r="AX1803" s="13" t="s">
        <v>76</v>
      </c>
      <c r="AY1803" s="167" t="s">
        <v>345</v>
      </c>
    </row>
    <row r="1804" spans="2:65" s="13" customFormat="1">
      <c r="B1804" s="166"/>
      <c r="D1804" s="160" t="s">
        <v>353</v>
      </c>
      <c r="E1804" s="167" t="s">
        <v>1</v>
      </c>
      <c r="F1804" s="168" t="s">
        <v>2554</v>
      </c>
      <c r="H1804" s="169">
        <v>3</v>
      </c>
      <c r="I1804" s="170"/>
      <c r="L1804" s="166"/>
      <c r="M1804" s="171"/>
      <c r="T1804" s="172"/>
      <c r="AT1804" s="167" t="s">
        <v>353</v>
      </c>
      <c r="AU1804" s="167" t="s">
        <v>98</v>
      </c>
      <c r="AV1804" s="13" t="s">
        <v>98</v>
      </c>
      <c r="AW1804" s="13" t="s">
        <v>30</v>
      </c>
      <c r="AX1804" s="13" t="s">
        <v>76</v>
      </c>
      <c r="AY1804" s="167" t="s">
        <v>345</v>
      </c>
    </row>
    <row r="1805" spans="2:65" s="12" customFormat="1">
      <c r="B1805" s="159"/>
      <c r="D1805" s="160" t="s">
        <v>353</v>
      </c>
      <c r="E1805" s="161" t="s">
        <v>1</v>
      </c>
      <c r="F1805" s="162" t="s">
        <v>1211</v>
      </c>
      <c r="H1805" s="161" t="s">
        <v>1</v>
      </c>
      <c r="I1805" s="163"/>
      <c r="L1805" s="159"/>
      <c r="M1805" s="164"/>
      <c r="T1805" s="165"/>
      <c r="AT1805" s="161" t="s">
        <v>353</v>
      </c>
      <c r="AU1805" s="161" t="s">
        <v>98</v>
      </c>
      <c r="AV1805" s="12" t="s">
        <v>84</v>
      </c>
      <c r="AW1805" s="12" t="s">
        <v>30</v>
      </c>
      <c r="AX1805" s="12" t="s">
        <v>76</v>
      </c>
      <c r="AY1805" s="161" t="s">
        <v>345</v>
      </c>
    </row>
    <row r="1806" spans="2:65" s="13" customFormat="1">
      <c r="B1806" s="166"/>
      <c r="D1806" s="160" t="s">
        <v>353</v>
      </c>
      <c r="E1806" s="167" t="s">
        <v>1</v>
      </c>
      <c r="F1806" s="168" t="s">
        <v>2555</v>
      </c>
      <c r="H1806" s="169">
        <v>4.8</v>
      </c>
      <c r="I1806" s="170"/>
      <c r="L1806" s="166"/>
      <c r="M1806" s="171"/>
      <c r="T1806" s="172"/>
      <c r="AT1806" s="167" t="s">
        <v>353</v>
      </c>
      <c r="AU1806" s="167" t="s">
        <v>98</v>
      </c>
      <c r="AV1806" s="13" t="s">
        <v>98</v>
      </c>
      <c r="AW1806" s="13" t="s">
        <v>30</v>
      </c>
      <c r="AX1806" s="13" t="s">
        <v>76</v>
      </c>
      <c r="AY1806" s="167" t="s">
        <v>345</v>
      </c>
    </row>
    <row r="1807" spans="2:65" s="13" customFormat="1">
      <c r="B1807" s="166"/>
      <c r="D1807" s="160" t="s">
        <v>353</v>
      </c>
      <c r="E1807" s="167" t="s">
        <v>1</v>
      </c>
      <c r="F1807" s="168" t="s">
        <v>2554</v>
      </c>
      <c r="H1807" s="169">
        <v>3</v>
      </c>
      <c r="I1807" s="170"/>
      <c r="L1807" s="166"/>
      <c r="M1807" s="171"/>
      <c r="T1807" s="172"/>
      <c r="AT1807" s="167" t="s">
        <v>353</v>
      </c>
      <c r="AU1807" s="167" t="s">
        <v>98</v>
      </c>
      <c r="AV1807" s="13" t="s">
        <v>98</v>
      </c>
      <c r="AW1807" s="13" t="s">
        <v>30</v>
      </c>
      <c r="AX1807" s="13" t="s">
        <v>76</v>
      </c>
      <c r="AY1807" s="167" t="s">
        <v>345</v>
      </c>
    </row>
    <row r="1808" spans="2:65" s="12" customFormat="1">
      <c r="B1808" s="159"/>
      <c r="D1808" s="160" t="s">
        <v>353</v>
      </c>
      <c r="E1808" s="161" t="s">
        <v>1</v>
      </c>
      <c r="F1808" s="162" t="s">
        <v>1213</v>
      </c>
      <c r="H1808" s="161" t="s">
        <v>1</v>
      </c>
      <c r="I1808" s="163"/>
      <c r="L1808" s="159"/>
      <c r="M1808" s="164"/>
      <c r="T1808" s="165"/>
      <c r="AT1808" s="161" t="s">
        <v>353</v>
      </c>
      <c r="AU1808" s="161" t="s">
        <v>98</v>
      </c>
      <c r="AV1808" s="12" t="s">
        <v>84</v>
      </c>
      <c r="AW1808" s="12" t="s">
        <v>30</v>
      </c>
      <c r="AX1808" s="12" t="s">
        <v>76</v>
      </c>
      <c r="AY1808" s="161" t="s">
        <v>345</v>
      </c>
    </row>
    <row r="1809" spans="2:65" s="13" customFormat="1">
      <c r="B1809" s="166"/>
      <c r="D1809" s="160" t="s">
        <v>353</v>
      </c>
      <c r="E1809" s="167" t="s">
        <v>1</v>
      </c>
      <c r="F1809" s="168" t="s">
        <v>2555</v>
      </c>
      <c r="H1809" s="169">
        <v>4.8</v>
      </c>
      <c r="I1809" s="170"/>
      <c r="L1809" s="166"/>
      <c r="M1809" s="171"/>
      <c r="T1809" s="172"/>
      <c r="AT1809" s="167" t="s">
        <v>353</v>
      </c>
      <c r="AU1809" s="167" t="s">
        <v>98</v>
      </c>
      <c r="AV1809" s="13" t="s">
        <v>98</v>
      </c>
      <c r="AW1809" s="13" t="s">
        <v>30</v>
      </c>
      <c r="AX1809" s="13" t="s">
        <v>76</v>
      </c>
      <c r="AY1809" s="167" t="s">
        <v>345</v>
      </c>
    </row>
    <row r="1810" spans="2:65" s="13" customFormat="1">
      <c r="B1810" s="166"/>
      <c r="D1810" s="160" t="s">
        <v>353</v>
      </c>
      <c r="E1810" s="167" t="s">
        <v>1</v>
      </c>
      <c r="F1810" s="168" t="s">
        <v>2554</v>
      </c>
      <c r="H1810" s="169">
        <v>3</v>
      </c>
      <c r="I1810" s="170"/>
      <c r="L1810" s="166"/>
      <c r="M1810" s="171"/>
      <c r="T1810" s="172"/>
      <c r="AT1810" s="167" t="s">
        <v>353</v>
      </c>
      <c r="AU1810" s="167" t="s">
        <v>98</v>
      </c>
      <c r="AV1810" s="13" t="s">
        <v>98</v>
      </c>
      <c r="AW1810" s="13" t="s">
        <v>30</v>
      </c>
      <c r="AX1810" s="13" t="s">
        <v>76</v>
      </c>
      <c r="AY1810" s="167" t="s">
        <v>345</v>
      </c>
    </row>
    <row r="1811" spans="2:65" s="15" customFormat="1">
      <c r="B1811" s="180"/>
      <c r="D1811" s="160" t="s">
        <v>353</v>
      </c>
      <c r="E1811" s="181" t="s">
        <v>1</v>
      </c>
      <c r="F1811" s="182" t="s">
        <v>365</v>
      </c>
      <c r="H1811" s="183">
        <v>28.2</v>
      </c>
      <c r="I1811" s="184"/>
      <c r="L1811" s="180"/>
      <c r="M1811" s="185"/>
      <c r="T1811" s="186"/>
      <c r="AT1811" s="181" t="s">
        <v>353</v>
      </c>
      <c r="AU1811" s="181" t="s">
        <v>98</v>
      </c>
      <c r="AV1811" s="15" t="s">
        <v>351</v>
      </c>
      <c r="AW1811" s="15" t="s">
        <v>30</v>
      </c>
      <c r="AX1811" s="15" t="s">
        <v>84</v>
      </c>
      <c r="AY1811" s="181" t="s">
        <v>345</v>
      </c>
    </row>
    <row r="1812" spans="2:65" s="1" customFormat="1" ht="24.2" customHeight="1">
      <c r="B1812" s="32"/>
      <c r="C1812" s="145" t="s">
        <v>2556</v>
      </c>
      <c r="D1812" s="145" t="s">
        <v>347</v>
      </c>
      <c r="E1812" s="146" t="s">
        <v>2557</v>
      </c>
      <c r="F1812" s="147" t="s">
        <v>2558</v>
      </c>
      <c r="G1812" s="148" t="s">
        <v>597</v>
      </c>
      <c r="H1812" s="149">
        <v>2.8250000000000002</v>
      </c>
      <c r="I1812" s="150"/>
      <c r="J1812" s="149">
        <f>ROUND(I1812*H1812,3)</f>
        <v>0</v>
      </c>
      <c r="K1812" s="151"/>
      <c r="L1812" s="32"/>
      <c r="M1812" s="152" t="s">
        <v>1</v>
      </c>
      <c r="N1812" s="153" t="s">
        <v>42</v>
      </c>
      <c r="P1812" s="154">
        <f>O1812*H1812</f>
        <v>0</v>
      </c>
      <c r="Q1812" s="154">
        <v>0</v>
      </c>
      <c r="R1812" s="154">
        <f>Q1812*H1812</f>
        <v>0</v>
      </c>
      <c r="S1812" s="154">
        <v>1.42E-3</v>
      </c>
      <c r="T1812" s="155">
        <f>S1812*H1812</f>
        <v>4.0115000000000003E-3</v>
      </c>
      <c r="AR1812" s="156" t="s">
        <v>453</v>
      </c>
      <c r="AT1812" s="156" t="s">
        <v>347</v>
      </c>
      <c r="AU1812" s="156" t="s">
        <v>98</v>
      </c>
      <c r="AY1812" s="17" t="s">
        <v>345</v>
      </c>
      <c r="BE1812" s="157">
        <f>IF(N1812="základná",J1812,0)</f>
        <v>0</v>
      </c>
      <c r="BF1812" s="157">
        <f>IF(N1812="znížená",J1812,0)</f>
        <v>0</v>
      </c>
      <c r="BG1812" s="157">
        <f>IF(N1812="zákl. prenesená",J1812,0)</f>
        <v>0</v>
      </c>
      <c r="BH1812" s="157">
        <f>IF(N1812="zníž. prenesená",J1812,0)</f>
        <v>0</v>
      </c>
      <c r="BI1812" s="157">
        <f>IF(N1812="nulová",J1812,0)</f>
        <v>0</v>
      </c>
      <c r="BJ1812" s="17" t="s">
        <v>98</v>
      </c>
      <c r="BK1812" s="158">
        <f>ROUND(I1812*H1812,3)</f>
        <v>0</v>
      </c>
      <c r="BL1812" s="17" t="s">
        <v>453</v>
      </c>
      <c r="BM1812" s="156" t="s">
        <v>2559</v>
      </c>
    </row>
    <row r="1813" spans="2:65" s="13" customFormat="1">
      <c r="B1813" s="166"/>
      <c r="D1813" s="160" t="s">
        <v>353</v>
      </c>
      <c r="E1813" s="167" t="s">
        <v>1</v>
      </c>
      <c r="F1813" s="168" t="s">
        <v>2560</v>
      </c>
      <c r="H1813" s="169">
        <v>2.8250000000000002</v>
      </c>
      <c r="I1813" s="170"/>
      <c r="L1813" s="166"/>
      <c r="M1813" s="171"/>
      <c r="T1813" s="172"/>
      <c r="AT1813" s="167" t="s">
        <v>353</v>
      </c>
      <c r="AU1813" s="167" t="s">
        <v>98</v>
      </c>
      <c r="AV1813" s="13" t="s">
        <v>98</v>
      </c>
      <c r="AW1813" s="13" t="s">
        <v>30</v>
      </c>
      <c r="AX1813" s="13" t="s">
        <v>84</v>
      </c>
      <c r="AY1813" s="167" t="s">
        <v>345</v>
      </c>
    </row>
    <row r="1814" spans="2:65" s="1" customFormat="1" ht="24.2" customHeight="1">
      <c r="B1814" s="32"/>
      <c r="C1814" s="145" t="s">
        <v>2561</v>
      </c>
      <c r="D1814" s="145" t="s">
        <v>347</v>
      </c>
      <c r="E1814" s="146" t="s">
        <v>2562</v>
      </c>
      <c r="F1814" s="147" t="s">
        <v>2563</v>
      </c>
      <c r="G1814" s="148" t="s">
        <v>597</v>
      </c>
      <c r="H1814" s="149">
        <v>75.849999999999994</v>
      </c>
      <c r="I1814" s="150"/>
      <c r="J1814" s="149">
        <f>ROUND(I1814*H1814,3)</f>
        <v>0</v>
      </c>
      <c r="K1814" s="151"/>
      <c r="L1814" s="32"/>
      <c r="M1814" s="152" t="s">
        <v>1</v>
      </c>
      <c r="N1814" s="153" t="s">
        <v>42</v>
      </c>
      <c r="P1814" s="154">
        <f>O1814*H1814</f>
        <v>0</v>
      </c>
      <c r="Q1814" s="154">
        <v>0</v>
      </c>
      <c r="R1814" s="154">
        <f>Q1814*H1814</f>
        <v>0</v>
      </c>
      <c r="S1814" s="154">
        <v>2.3E-3</v>
      </c>
      <c r="T1814" s="155">
        <f>S1814*H1814</f>
        <v>0.17445499999999997</v>
      </c>
      <c r="AR1814" s="156" t="s">
        <v>453</v>
      </c>
      <c r="AT1814" s="156" t="s">
        <v>347</v>
      </c>
      <c r="AU1814" s="156" t="s">
        <v>98</v>
      </c>
      <c r="AY1814" s="17" t="s">
        <v>345</v>
      </c>
      <c r="BE1814" s="157">
        <f>IF(N1814="základná",J1814,0)</f>
        <v>0</v>
      </c>
      <c r="BF1814" s="157">
        <f>IF(N1814="znížená",J1814,0)</f>
        <v>0</v>
      </c>
      <c r="BG1814" s="157">
        <f>IF(N1814="zákl. prenesená",J1814,0)</f>
        <v>0</v>
      </c>
      <c r="BH1814" s="157">
        <f>IF(N1814="zníž. prenesená",J1814,0)</f>
        <v>0</v>
      </c>
      <c r="BI1814" s="157">
        <f>IF(N1814="nulová",J1814,0)</f>
        <v>0</v>
      </c>
      <c r="BJ1814" s="17" t="s">
        <v>98</v>
      </c>
      <c r="BK1814" s="158">
        <f>ROUND(I1814*H1814,3)</f>
        <v>0</v>
      </c>
      <c r="BL1814" s="17" t="s">
        <v>453</v>
      </c>
      <c r="BM1814" s="156" t="s">
        <v>2564</v>
      </c>
    </row>
    <row r="1815" spans="2:65" s="12" customFormat="1">
      <c r="B1815" s="159"/>
      <c r="D1815" s="160" t="s">
        <v>353</v>
      </c>
      <c r="E1815" s="161" t="s">
        <v>1</v>
      </c>
      <c r="F1815" s="162" t="s">
        <v>2546</v>
      </c>
      <c r="H1815" s="161" t="s">
        <v>1</v>
      </c>
      <c r="I1815" s="163"/>
      <c r="L1815" s="159"/>
      <c r="M1815" s="164"/>
      <c r="T1815" s="165"/>
      <c r="AT1815" s="161" t="s">
        <v>353</v>
      </c>
      <c r="AU1815" s="161" t="s">
        <v>98</v>
      </c>
      <c r="AV1815" s="12" t="s">
        <v>84</v>
      </c>
      <c r="AW1815" s="12" t="s">
        <v>30</v>
      </c>
      <c r="AX1815" s="12" t="s">
        <v>76</v>
      </c>
      <c r="AY1815" s="161" t="s">
        <v>345</v>
      </c>
    </row>
    <row r="1816" spans="2:65" s="13" customFormat="1">
      <c r="B1816" s="166"/>
      <c r="D1816" s="160" t="s">
        <v>353</v>
      </c>
      <c r="E1816" s="167" t="s">
        <v>1</v>
      </c>
      <c r="F1816" s="168" t="s">
        <v>2565</v>
      </c>
      <c r="H1816" s="169">
        <v>73.150000000000006</v>
      </c>
      <c r="I1816" s="170"/>
      <c r="L1816" s="166"/>
      <c r="M1816" s="171"/>
      <c r="T1816" s="172"/>
      <c r="AT1816" s="167" t="s">
        <v>353</v>
      </c>
      <c r="AU1816" s="167" t="s">
        <v>98</v>
      </c>
      <c r="AV1816" s="13" t="s">
        <v>98</v>
      </c>
      <c r="AW1816" s="13" t="s">
        <v>30</v>
      </c>
      <c r="AX1816" s="13" t="s">
        <v>76</v>
      </c>
      <c r="AY1816" s="167" t="s">
        <v>345</v>
      </c>
    </row>
    <row r="1817" spans="2:65" s="12" customFormat="1">
      <c r="B1817" s="159"/>
      <c r="D1817" s="160" t="s">
        <v>353</v>
      </c>
      <c r="E1817" s="161" t="s">
        <v>1</v>
      </c>
      <c r="F1817" s="162" t="s">
        <v>2552</v>
      </c>
      <c r="H1817" s="161" t="s">
        <v>1</v>
      </c>
      <c r="I1817" s="163"/>
      <c r="L1817" s="159"/>
      <c r="M1817" s="164"/>
      <c r="T1817" s="165"/>
      <c r="AT1817" s="161" t="s">
        <v>353</v>
      </c>
      <c r="AU1817" s="161" t="s">
        <v>98</v>
      </c>
      <c r="AV1817" s="12" t="s">
        <v>84</v>
      </c>
      <c r="AW1817" s="12" t="s">
        <v>30</v>
      </c>
      <c r="AX1817" s="12" t="s">
        <v>76</v>
      </c>
      <c r="AY1817" s="161" t="s">
        <v>345</v>
      </c>
    </row>
    <row r="1818" spans="2:65" s="13" customFormat="1">
      <c r="B1818" s="166"/>
      <c r="D1818" s="160" t="s">
        <v>353</v>
      </c>
      <c r="E1818" s="167" t="s">
        <v>1</v>
      </c>
      <c r="F1818" s="168" t="s">
        <v>2566</v>
      </c>
      <c r="H1818" s="169">
        <v>2.7</v>
      </c>
      <c r="I1818" s="170"/>
      <c r="L1818" s="166"/>
      <c r="M1818" s="171"/>
      <c r="T1818" s="172"/>
      <c r="AT1818" s="167" t="s">
        <v>353</v>
      </c>
      <c r="AU1818" s="167" t="s">
        <v>98</v>
      </c>
      <c r="AV1818" s="13" t="s">
        <v>98</v>
      </c>
      <c r="AW1818" s="13" t="s">
        <v>30</v>
      </c>
      <c r="AX1818" s="13" t="s">
        <v>76</v>
      </c>
      <c r="AY1818" s="167" t="s">
        <v>345</v>
      </c>
    </row>
    <row r="1819" spans="2:65" s="15" customFormat="1">
      <c r="B1819" s="180"/>
      <c r="D1819" s="160" t="s">
        <v>353</v>
      </c>
      <c r="E1819" s="181" t="s">
        <v>1</v>
      </c>
      <c r="F1819" s="182" t="s">
        <v>365</v>
      </c>
      <c r="H1819" s="183">
        <v>75.849999999999994</v>
      </c>
      <c r="I1819" s="184"/>
      <c r="L1819" s="180"/>
      <c r="M1819" s="185"/>
      <c r="T1819" s="186"/>
      <c r="AT1819" s="181" t="s">
        <v>353</v>
      </c>
      <c r="AU1819" s="181" t="s">
        <v>98</v>
      </c>
      <c r="AV1819" s="15" t="s">
        <v>351</v>
      </c>
      <c r="AW1819" s="15" t="s">
        <v>30</v>
      </c>
      <c r="AX1819" s="15" t="s">
        <v>84</v>
      </c>
      <c r="AY1819" s="181" t="s">
        <v>345</v>
      </c>
    </row>
    <row r="1820" spans="2:65" s="1" customFormat="1" ht="24.2" customHeight="1">
      <c r="B1820" s="32"/>
      <c r="C1820" s="145" t="s">
        <v>2567</v>
      </c>
      <c r="D1820" s="145" t="s">
        <v>347</v>
      </c>
      <c r="E1820" s="146" t="s">
        <v>2568</v>
      </c>
      <c r="F1820" s="147" t="s">
        <v>2569</v>
      </c>
      <c r="G1820" s="148" t="s">
        <v>597</v>
      </c>
      <c r="H1820" s="149">
        <v>4.5</v>
      </c>
      <c r="I1820" s="150"/>
      <c r="J1820" s="149">
        <f>ROUND(I1820*H1820,3)</f>
        <v>0</v>
      </c>
      <c r="K1820" s="151"/>
      <c r="L1820" s="32"/>
      <c r="M1820" s="152" t="s">
        <v>1</v>
      </c>
      <c r="N1820" s="153" t="s">
        <v>42</v>
      </c>
      <c r="P1820" s="154">
        <f>O1820*H1820</f>
        <v>0</v>
      </c>
      <c r="Q1820" s="154">
        <v>0</v>
      </c>
      <c r="R1820" s="154">
        <f>Q1820*H1820</f>
        <v>0</v>
      </c>
      <c r="S1820" s="154">
        <v>2.2599999999999999E-3</v>
      </c>
      <c r="T1820" s="155">
        <f>S1820*H1820</f>
        <v>1.0169999999999998E-2</v>
      </c>
      <c r="AR1820" s="156" t="s">
        <v>453</v>
      </c>
      <c r="AT1820" s="156" t="s">
        <v>347</v>
      </c>
      <c r="AU1820" s="156" t="s">
        <v>98</v>
      </c>
      <c r="AY1820" s="17" t="s">
        <v>345</v>
      </c>
      <c r="BE1820" s="157">
        <f>IF(N1820="základná",J1820,0)</f>
        <v>0</v>
      </c>
      <c r="BF1820" s="157">
        <f>IF(N1820="znížená",J1820,0)</f>
        <v>0</v>
      </c>
      <c r="BG1820" s="157">
        <f>IF(N1820="zákl. prenesená",J1820,0)</f>
        <v>0</v>
      </c>
      <c r="BH1820" s="157">
        <f>IF(N1820="zníž. prenesená",J1820,0)</f>
        <v>0</v>
      </c>
      <c r="BI1820" s="157">
        <f>IF(N1820="nulová",J1820,0)</f>
        <v>0</v>
      </c>
      <c r="BJ1820" s="17" t="s">
        <v>98</v>
      </c>
      <c r="BK1820" s="158">
        <f>ROUND(I1820*H1820,3)</f>
        <v>0</v>
      </c>
      <c r="BL1820" s="17" t="s">
        <v>453</v>
      </c>
      <c r="BM1820" s="156" t="s">
        <v>2570</v>
      </c>
    </row>
    <row r="1821" spans="2:65" s="12" customFormat="1">
      <c r="B1821" s="159"/>
      <c r="D1821" s="160" t="s">
        <v>353</v>
      </c>
      <c r="E1821" s="161" t="s">
        <v>1</v>
      </c>
      <c r="F1821" s="162" t="s">
        <v>2552</v>
      </c>
      <c r="H1821" s="161" t="s">
        <v>1</v>
      </c>
      <c r="I1821" s="163"/>
      <c r="L1821" s="159"/>
      <c r="M1821" s="164"/>
      <c r="T1821" s="165"/>
      <c r="AT1821" s="161" t="s">
        <v>353</v>
      </c>
      <c r="AU1821" s="161" t="s">
        <v>98</v>
      </c>
      <c r="AV1821" s="12" t="s">
        <v>84</v>
      </c>
      <c r="AW1821" s="12" t="s">
        <v>30</v>
      </c>
      <c r="AX1821" s="12" t="s">
        <v>76</v>
      </c>
      <c r="AY1821" s="161" t="s">
        <v>345</v>
      </c>
    </row>
    <row r="1822" spans="2:65" s="13" customFormat="1">
      <c r="B1822" s="166"/>
      <c r="D1822" s="160" t="s">
        <v>353</v>
      </c>
      <c r="E1822" s="167" t="s">
        <v>1</v>
      </c>
      <c r="F1822" s="168" t="s">
        <v>285</v>
      </c>
      <c r="H1822" s="169">
        <v>4.5</v>
      </c>
      <c r="I1822" s="170"/>
      <c r="L1822" s="166"/>
      <c r="M1822" s="171"/>
      <c r="T1822" s="172"/>
      <c r="AT1822" s="167" t="s">
        <v>353</v>
      </c>
      <c r="AU1822" s="167" t="s">
        <v>98</v>
      </c>
      <c r="AV1822" s="13" t="s">
        <v>98</v>
      </c>
      <c r="AW1822" s="13" t="s">
        <v>30</v>
      </c>
      <c r="AX1822" s="13" t="s">
        <v>84</v>
      </c>
      <c r="AY1822" s="167" t="s">
        <v>345</v>
      </c>
    </row>
    <row r="1823" spans="2:65" s="1" customFormat="1" ht="37.9" customHeight="1">
      <c r="B1823" s="32"/>
      <c r="C1823" s="145" t="s">
        <v>2571</v>
      </c>
      <c r="D1823" s="145" t="s">
        <v>347</v>
      </c>
      <c r="E1823" s="146" t="s">
        <v>2572</v>
      </c>
      <c r="F1823" s="147" t="s">
        <v>2573</v>
      </c>
      <c r="G1823" s="148" t="s">
        <v>597</v>
      </c>
      <c r="H1823" s="149">
        <v>15.9</v>
      </c>
      <c r="I1823" s="150"/>
      <c r="J1823" s="149">
        <f>ROUND(I1823*H1823,3)</f>
        <v>0</v>
      </c>
      <c r="K1823" s="151"/>
      <c r="L1823" s="32"/>
      <c r="M1823" s="152" t="s">
        <v>1</v>
      </c>
      <c r="N1823" s="153" t="s">
        <v>42</v>
      </c>
      <c r="P1823" s="154">
        <f>O1823*H1823</f>
        <v>0</v>
      </c>
      <c r="Q1823" s="154">
        <v>2.0500000000000002E-3</v>
      </c>
      <c r="R1823" s="154">
        <f>Q1823*H1823</f>
        <v>3.2595000000000006E-2</v>
      </c>
      <c r="S1823" s="154">
        <v>0</v>
      </c>
      <c r="T1823" s="155">
        <f>S1823*H1823</f>
        <v>0</v>
      </c>
      <c r="AR1823" s="156" t="s">
        <v>351</v>
      </c>
      <c r="AT1823" s="156" t="s">
        <v>347</v>
      </c>
      <c r="AU1823" s="156" t="s">
        <v>98</v>
      </c>
      <c r="AY1823" s="17" t="s">
        <v>345</v>
      </c>
      <c r="BE1823" s="157">
        <f>IF(N1823="základná",J1823,0)</f>
        <v>0</v>
      </c>
      <c r="BF1823" s="157">
        <f>IF(N1823="znížená",J1823,0)</f>
        <v>0</v>
      </c>
      <c r="BG1823" s="157">
        <f>IF(N1823="zákl. prenesená",J1823,0)</f>
        <v>0</v>
      </c>
      <c r="BH1823" s="157">
        <f>IF(N1823="zníž. prenesená",J1823,0)</f>
        <v>0</v>
      </c>
      <c r="BI1823" s="157">
        <f>IF(N1823="nulová",J1823,0)</f>
        <v>0</v>
      </c>
      <c r="BJ1823" s="17" t="s">
        <v>98</v>
      </c>
      <c r="BK1823" s="158">
        <f>ROUND(I1823*H1823,3)</f>
        <v>0</v>
      </c>
      <c r="BL1823" s="17" t="s">
        <v>351</v>
      </c>
      <c r="BM1823" s="156" t="s">
        <v>2574</v>
      </c>
    </row>
    <row r="1824" spans="2:65" s="1" customFormat="1" ht="37.9" customHeight="1">
      <c r="B1824" s="32"/>
      <c r="C1824" s="145" t="s">
        <v>2575</v>
      </c>
      <c r="D1824" s="145" t="s">
        <v>347</v>
      </c>
      <c r="E1824" s="146" t="s">
        <v>2576</v>
      </c>
      <c r="F1824" s="147" t="s">
        <v>2577</v>
      </c>
      <c r="G1824" s="148" t="s">
        <v>597</v>
      </c>
      <c r="H1824" s="149">
        <v>18</v>
      </c>
      <c r="I1824" s="150"/>
      <c r="J1824" s="149">
        <f>ROUND(I1824*H1824,3)</f>
        <v>0</v>
      </c>
      <c r="K1824" s="151"/>
      <c r="L1824" s="32"/>
      <c r="M1824" s="152" t="s">
        <v>1</v>
      </c>
      <c r="N1824" s="153" t="s">
        <v>42</v>
      </c>
      <c r="P1824" s="154">
        <f>O1824*H1824</f>
        <v>0</v>
      </c>
      <c r="Q1824" s="154">
        <v>2.0500000000000002E-3</v>
      </c>
      <c r="R1824" s="154">
        <f>Q1824*H1824</f>
        <v>3.6900000000000002E-2</v>
      </c>
      <c r="S1824" s="154">
        <v>0</v>
      </c>
      <c r="T1824" s="155">
        <f>S1824*H1824</f>
        <v>0</v>
      </c>
      <c r="AR1824" s="156" t="s">
        <v>351</v>
      </c>
      <c r="AT1824" s="156" t="s">
        <v>347</v>
      </c>
      <c r="AU1824" s="156" t="s">
        <v>98</v>
      </c>
      <c r="AY1824" s="17" t="s">
        <v>345</v>
      </c>
      <c r="BE1824" s="157">
        <f>IF(N1824="základná",J1824,0)</f>
        <v>0</v>
      </c>
      <c r="BF1824" s="157">
        <f>IF(N1824="znížená",J1824,0)</f>
        <v>0</v>
      </c>
      <c r="BG1824" s="157">
        <f>IF(N1824="zákl. prenesená",J1824,0)</f>
        <v>0</v>
      </c>
      <c r="BH1824" s="157">
        <f>IF(N1824="zníž. prenesená",J1824,0)</f>
        <v>0</v>
      </c>
      <c r="BI1824" s="157">
        <f>IF(N1824="nulová",J1824,0)</f>
        <v>0</v>
      </c>
      <c r="BJ1824" s="17" t="s">
        <v>98</v>
      </c>
      <c r="BK1824" s="158">
        <f>ROUND(I1824*H1824,3)</f>
        <v>0</v>
      </c>
      <c r="BL1824" s="17" t="s">
        <v>351</v>
      </c>
      <c r="BM1824" s="156" t="s">
        <v>2578</v>
      </c>
    </row>
    <row r="1825" spans="2:65" s="1" customFormat="1" ht="37.9" customHeight="1">
      <c r="B1825" s="32"/>
      <c r="C1825" s="145" t="s">
        <v>2579</v>
      </c>
      <c r="D1825" s="145" t="s">
        <v>347</v>
      </c>
      <c r="E1825" s="146" t="s">
        <v>2580</v>
      </c>
      <c r="F1825" s="147" t="s">
        <v>2581</v>
      </c>
      <c r="G1825" s="148" t="s">
        <v>597</v>
      </c>
      <c r="H1825" s="149">
        <v>2.6</v>
      </c>
      <c r="I1825" s="150"/>
      <c r="J1825" s="149">
        <f>ROUND(I1825*H1825,3)</f>
        <v>0</v>
      </c>
      <c r="K1825" s="151"/>
      <c r="L1825" s="32"/>
      <c r="M1825" s="152" t="s">
        <v>1</v>
      </c>
      <c r="N1825" s="153" t="s">
        <v>42</v>
      </c>
      <c r="P1825" s="154">
        <f>O1825*H1825</f>
        <v>0</v>
      </c>
      <c r="Q1825" s="154">
        <v>2.0500000000000002E-3</v>
      </c>
      <c r="R1825" s="154">
        <f>Q1825*H1825</f>
        <v>5.3300000000000005E-3</v>
      </c>
      <c r="S1825" s="154">
        <v>0</v>
      </c>
      <c r="T1825" s="155">
        <f>S1825*H1825</f>
        <v>0</v>
      </c>
      <c r="AR1825" s="156" t="s">
        <v>351</v>
      </c>
      <c r="AT1825" s="156" t="s">
        <v>347</v>
      </c>
      <c r="AU1825" s="156" t="s">
        <v>98</v>
      </c>
      <c r="AY1825" s="17" t="s">
        <v>345</v>
      </c>
      <c r="BE1825" s="157">
        <f>IF(N1825="základná",J1825,0)</f>
        <v>0</v>
      </c>
      <c r="BF1825" s="157">
        <f>IF(N1825="znížená",J1825,0)</f>
        <v>0</v>
      </c>
      <c r="BG1825" s="157">
        <f>IF(N1825="zákl. prenesená",J1825,0)</f>
        <v>0</v>
      </c>
      <c r="BH1825" s="157">
        <f>IF(N1825="zníž. prenesená",J1825,0)</f>
        <v>0</v>
      </c>
      <c r="BI1825" s="157">
        <f>IF(N1825="nulová",J1825,0)</f>
        <v>0</v>
      </c>
      <c r="BJ1825" s="17" t="s">
        <v>98</v>
      </c>
      <c r="BK1825" s="158">
        <f>ROUND(I1825*H1825,3)</f>
        <v>0</v>
      </c>
      <c r="BL1825" s="17" t="s">
        <v>351</v>
      </c>
      <c r="BM1825" s="156" t="s">
        <v>2582</v>
      </c>
    </row>
    <row r="1826" spans="2:65" s="1" customFormat="1" ht="33" customHeight="1">
      <c r="B1826" s="32"/>
      <c r="C1826" s="145" t="s">
        <v>2583</v>
      </c>
      <c r="D1826" s="145" t="s">
        <v>347</v>
      </c>
      <c r="E1826" s="146" t="s">
        <v>2584</v>
      </c>
      <c r="F1826" s="147" t="s">
        <v>2585</v>
      </c>
      <c r="G1826" s="148" t="s">
        <v>597</v>
      </c>
      <c r="H1826" s="149">
        <v>70</v>
      </c>
      <c r="I1826" s="150"/>
      <c r="J1826" s="149">
        <f>ROUND(I1826*H1826,3)</f>
        <v>0</v>
      </c>
      <c r="K1826" s="151"/>
      <c r="L1826" s="32"/>
      <c r="M1826" s="152" t="s">
        <v>1</v>
      </c>
      <c r="N1826" s="153" t="s">
        <v>42</v>
      </c>
      <c r="P1826" s="154">
        <f>O1826*H1826</f>
        <v>0</v>
      </c>
      <c r="Q1826" s="154">
        <v>1.57E-3</v>
      </c>
      <c r="R1826" s="154">
        <f>Q1826*H1826</f>
        <v>0.1099</v>
      </c>
      <c r="S1826" s="154">
        <v>0</v>
      </c>
      <c r="T1826" s="155">
        <f>S1826*H1826</f>
        <v>0</v>
      </c>
      <c r="AR1826" s="156" t="s">
        <v>453</v>
      </c>
      <c r="AT1826" s="156" t="s">
        <v>347</v>
      </c>
      <c r="AU1826" s="156" t="s">
        <v>98</v>
      </c>
      <c r="AY1826" s="17" t="s">
        <v>345</v>
      </c>
      <c r="BE1826" s="157">
        <f>IF(N1826="základná",J1826,0)</f>
        <v>0</v>
      </c>
      <c r="BF1826" s="157">
        <f>IF(N1826="znížená",J1826,0)</f>
        <v>0</v>
      </c>
      <c r="BG1826" s="157">
        <f>IF(N1826="zákl. prenesená",J1826,0)</f>
        <v>0</v>
      </c>
      <c r="BH1826" s="157">
        <f>IF(N1826="zníž. prenesená",J1826,0)</f>
        <v>0</v>
      </c>
      <c r="BI1826" s="157">
        <f>IF(N1826="nulová",J1826,0)</f>
        <v>0</v>
      </c>
      <c r="BJ1826" s="17" t="s">
        <v>98</v>
      </c>
      <c r="BK1826" s="158">
        <f>ROUND(I1826*H1826,3)</f>
        <v>0</v>
      </c>
      <c r="BL1826" s="17" t="s">
        <v>453</v>
      </c>
      <c r="BM1826" s="156" t="s">
        <v>2586</v>
      </c>
    </row>
    <row r="1827" spans="2:65" s="13" customFormat="1">
      <c r="B1827" s="166"/>
      <c r="D1827" s="160" t="s">
        <v>353</v>
      </c>
      <c r="E1827" s="167" t="s">
        <v>1</v>
      </c>
      <c r="F1827" s="168" t="s">
        <v>2587</v>
      </c>
      <c r="H1827" s="169">
        <v>70</v>
      </c>
      <c r="I1827" s="170"/>
      <c r="L1827" s="166"/>
      <c r="M1827" s="171"/>
      <c r="T1827" s="172"/>
      <c r="AT1827" s="167" t="s">
        <v>353</v>
      </c>
      <c r="AU1827" s="167" t="s">
        <v>98</v>
      </c>
      <c r="AV1827" s="13" t="s">
        <v>98</v>
      </c>
      <c r="AW1827" s="13" t="s">
        <v>30</v>
      </c>
      <c r="AX1827" s="13" t="s">
        <v>84</v>
      </c>
      <c r="AY1827" s="167" t="s">
        <v>345</v>
      </c>
    </row>
    <row r="1828" spans="2:65" s="1" customFormat="1" ht="24.2" customHeight="1">
      <c r="B1828" s="32"/>
      <c r="C1828" s="145" t="s">
        <v>2588</v>
      </c>
      <c r="D1828" s="145" t="s">
        <v>347</v>
      </c>
      <c r="E1828" s="146" t="s">
        <v>2589</v>
      </c>
      <c r="F1828" s="147" t="s">
        <v>2590</v>
      </c>
      <c r="G1828" s="148" t="s">
        <v>597</v>
      </c>
      <c r="H1828" s="149">
        <v>5</v>
      </c>
      <c r="I1828" s="150"/>
      <c r="J1828" s="149">
        <f>ROUND(I1828*H1828,3)</f>
        <v>0</v>
      </c>
      <c r="K1828" s="151"/>
      <c r="L1828" s="32"/>
      <c r="M1828" s="152" t="s">
        <v>1</v>
      </c>
      <c r="N1828" s="153" t="s">
        <v>42</v>
      </c>
      <c r="P1828" s="154">
        <f>O1828*H1828</f>
        <v>0</v>
      </c>
      <c r="Q1828" s="154">
        <v>5.8999999999999999E-3</v>
      </c>
      <c r="R1828" s="154">
        <f>Q1828*H1828</f>
        <v>2.9499999999999998E-2</v>
      </c>
      <c r="S1828" s="154">
        <v>0</v>
      </c>
      <c r="T1828" s="155">
        <f>S1828*H1828</f>
        <v>0</v>
      </c>
      <c r="AR1828" s="156" t="s">
        <v>453</v>
      </c>
      <c r="AT1828" s="156" t="s">
        <v>347</v>
      </c>
      <c r="AU1828" s="156" t="s">
        <v>98</v>
      </c>
      <c r="AY1828" s="17" t="s">
        <v>345</v>
      </c>
      <c r="BE1828" s="157">
        <f>IF(N1828="základná",J1828,0)</f>
        <v>0</v>
      </c>
      <c r="BF1828" s="157">
        <f>IF(N1828="znížená",J1828,0)</f>
        <v>0</v>
      </c>
      <c r="BG1828" s="157">
        <f>IF(N1828="zákl. prenesená",J1828,0)</f>
        <v>0</v>
      </c>
      <c r="BH1828" s="157">
        <f>IF(N1828="zníž. prenesená",J1828,0)</f>
        <v>0</v>
      </c>
      <c r="BI1828" s="157">
        <f>IF(N1828="nulová",J1828,0)</f>
        <v>0</v>
      </c>
      <c r="BJ1828" s="17" t="s">
        <v>98</v>
      </c>
      <c r="BK1828" s="158">
        <f>ROUND(I1828*H1828,3)</f>
        <v>0</v>
      </c>
      <c r="BL1828" s="17" t="s">
        <v>453</v>
      </c>
      <c r="BM1828" s="156" t="s">
        <v>2591</v>
      </c>
    </row>
    <row r="1829" spans="2:65" s="1" customFormat="1" ht="21.75" customHeight="1">
      <c r="B1829" s="32"/>
      <c r="C1829" s="145" t="s">
        <v>2592</v>
      </c>
      <c r="D1829" s="145" t="s">
        <v>347</v>
      </c>
      <c r="E1829" s="146" t="s">
        <v>2593</v>
      </c>
      <c r="F1829" s="147" t="s">
        <v>2594</v>
      </c>
      <c r="G1829" s="148" t="s">
        <v>597</v>
      </c>
      <c r="H1829" s="149">
        <v>4.7</v>
      </c>
      <c r="I1829" s="150"/>
      <c r="J1829" s="149">
        <f>ROUND(I1829*H1829,3)</f>
        <v>0</v>
      </c>
      <c r="K1829" s="151"/>
      <c r="L1829" s="32"/>
      <c r="M1829" s="152" t="s">
        <v>1</v>
      </c>
      <c r="N1829" s="153" t="s">
        <v>42</v>
      </c>
      <c r="P1829" s="154">
        <f>O1829*H1829</f>
        <v>0</v>
      </c>
      <c r="Q1829" s="154">
        <v>1.81E-3</v>
      </c>
      <c r="R1829" s="154">
        <f>Q1829*H1829</f>
        <v>8.5070000000000007E-3</v>
      </c>
      <c r="S1829" s="154">
        <v>0</v>
      </c>
      <c r="T1829" s="155">
        <f>S1829*H1829</f>
        <v>0</v>
      </c>
      <c r="AR1829" s="156" t="s">
        <v>453</v>
      </c>
      <c r="AT1829" s="156" t="s">
        <v>347</v>
      </c>
      <c r="AU1829" s="156" t="s">
        <v>98</v>
      </c>
      <c r="AY1829" s="17" t="s">
        <v>345</v>
      </c>
      <c r="BE1829" s="157">
        <f>IF(N1829="základná",J1829,0)</f>
        <v>0</v>
      </c>
      <c r="BF1829" s="157">
        <f>IF(N1829="znížená",J1829,0)</f>
        <v>0</v>
      </c>
      <c r="BG1829" s="157">
        <f>IF(N1829="zákl. prenesená",J1829,0)</f>
        <v>0</v>
      </c>
      <c r="BH1829" s="157">
        <f>IF(N1829="zníž. prenesená",J1829,0)</f>
        <v>0</v>
      </c>
      <c r="BI1829" s="157">
        <f>IF(N1829="nulová",J1829,0)</f>
        <v>0</v>
      </c>
      <c r="BJ1829" s="17" t="s">
        <v>98</v>
      </c>
      <c r="BK1829" s="158">
        <f>ROUND(I1829*H1829,3)</f>
        <v>0</v>
      </c>
      <c r="BL1829" s="17" t="s">
        <v>453</v>
      </c>
      <c r="BM1829" s="156" t="s">
        <v>2595</v>
      </c>
    </row>
    <row r="1830" spans="2:65" s="13" customFormat="1">
      <c r="B1830" s="166"/>
      <c r="D1830" s="160" t="s">
        <v>353</v>
      </c>
      <c r="E1830" s="167" t="s">
        <v>1</v>
      </c>
      <c r="F1830" s="168" t="s">
        <v>2596</v>
      </c>
      <c r="H1830" s="169">
        <v>4.7</v>
      </c>
      <c r="I1830" s="170"/>
      <c r="L1830" s="166"/>
      <c r="M1830" s="171"/>
      <c r="T1830" s="172"/>
      <c r="AT1830" s="167" t="s">
        <v>353</v>
      </c>
      <c r="AU1830" s="167" t="s">
        <v>98</v>
      </c>
      <c r="AV1830" s="13" t="s">
        <v>98</v>
      </c>
      <c r="AW1830" s="13" t="s">
        <v>30</v>
      </c>
      <c r="AX1830" s="13" t="s">
        <v>84</v>
      </c>
      <c r="AY1830" s="167" t="s">
        <v>345</v>
      </c>
    </row>
    <row r="1831" spans="2:65" s="1" customFormat="1" ht="24.2" customHeight="1">
      <c r="B1831" s="32"/>
      <c r="C1831" s="145" t="s">
        <v>2597</v>
      </c>
      <c r="D1831" s="145" t="s">
        <v>347</v>
      </c>
      <c r="E1831" s="146" t="s">
        <v>2598</v>
      </c>
      <c r="F1831" s="147" t="s">
        <v>2599</v>
      </c>
      <c r="G1831" s="148" t="s">
        <v>2069</v>
      </c>
      <c r="H1831" s="150"/>
      <c r="I1831" s="150"/>
      <c r="J1831" s="149">
        <f>ROUND(I1831*H1831,3)</f>
        <v>0</v>
      </c>
      <c r="K1831" s="151"/>
      <c r="L1831" s="32"/>
      <c r="M1831" s="152" t="s">
        <v>1</v>
      </c>
      <c r="N1831" s="153" t="s">
        <v>42</v>
      </c>
      <c r="P1831" s="154">
        <f>O1831*H1831</f>
        <v>0</v>
      </c>
      <c r="Q1831" s="154">
        <v>0</v>
      </c>
      <c r="R1831" s="154">
        <f>Q1831*H1831</f>
        <v>0</v>
      </c>
      <c r="S1831" s="154">
        <v>0</v>
      </c>
      <c r="T1831" s="155">
        <f>S1831*H1831</f>
        <v>0</v>
      </c>
      <c r="AR1831" s="156" t="s">
        <v>453</v>
      </c>
      <c r="AT1831" s="156" t="s">
        <v>347</v>
      </c>
      <c r="AU1831" s="156" t="s">
        <v>98</v>
      </c>
      <c r="AY1831" s="17" t="s">
        <v>345</v>
      </c>
      <c r="BE1831" s="157">
        <f>IF(N1831="základná",J1831,0)</f>
        <v>0</v>
      </c>
      <c r="BF1831" s="157">
        <f>IF(N1831="znížená",J1831,0)</f>
        <v>0</v>
      </c>
      <c r="BG1831" s="157">
        <f>IF(N1831="zákl. prenesená",J1831,0)</f>
        <v>0</v>
      </c>
      <c r="BH1831" s="157">
        <f>IF(N1831="zníž. prenesená",J1831,0)</f>
        <v>0</v>
      </c>
      <c r="BI1831" s="157">
        <f>IF(N1831="nulová",J1831,0)</f>
        <v>0</v>
      </c>
      <c r="BJ1831" s="17" t="s">
        <v>98</v>
      </c>
      <c r="BK1831" s="158">
        <f>ROUND(I1831*H1831,3)</f>
        <v>0</v>
      </c>
      <c r="BL1831" s="17" t="s">
        <v>453</v>
      </c>
      <c r="BM1831" s="156" t="s">
        <v>2600</v>
      </c>
    </row>
    <row r="1832" spans="2:65" s="11" customFormat="1" ht="22.9" customHeight="1">
      <c r="B1832" s="133"/>
      <c r="D1832" s="134" t="s">
        <v>75</v>
      </c>
      <c r="E1832" s="143" t="s">
        <v>2601</v>
      </c>
      <c r="F1832" s="143" t="s">
        <v>2602</v>
      </c>
      <c r="I1832" s="136"/>
      <c r="J1832" s="144">
        <f>BK1832</f>
        <v>0</v>
      </c>
      <c r="L1832" s="133"/>
      <c r="M1832" s="138"/>
      <c r="P1832" s="139">
        <f>SUM(P1833:P1931)</f>
        <v>0</v>
      </c>
      <c r="R1832" s="139">
        <f>SUM(R1833:R1931)</f>
        <v>1.0323953799999999</v>
      </c>
      <c r="T1832" s="140">
        <f>SUM(T1833:T1931)</f>
        <v>2.3555999999999999</v>
      </c>
      <c r="AR1832" s="134" t="s">
        <v>98</v>
      </c>
      <c r="AT1832" s="141" t="s">
        <v>75</v>
      </c>
      <c r="AU1832" s="141" t="s">
        <v>84</v>
      </c>
      <c r="AY1832" s="134" t="s">
        <v>345</v>
      </c>
      <c r="BK1832" s="142">
        <f>SUM(BK1833:BK1931)</f>
        <v>0</v>
      </c>
    </row>
    <row r="1833" spans="2:65" s="1" customFormat="1" ht="24.2" customHeight="1">
      <c r="B1833" s="32"/>
      <c r="C1833" s="145" t="s">
        <v>2603</v>
      </c>
      <c r="D1833" s="145" t="s">
        <v>347</v>
      </c>
      <c r="E1833" s="146" t="s">
        <v>2604</v>
      </c>
      <c r="F1833" s="147" t="s">
        <v>2605</v>
      </c>
      <c r="G1833" s="148" t="s">
        <v>597</v>
      </c>
      <c r="H1833" s="149">
        <v>79.7</v>
      </c>
      <c r="I1833" s="150"/>
      <c r="J1833" s="149">
        <f>ROUND(I1833*H1833,3)</f>
        <v>0</v>
      </c>
      <c r="K1833" s="151"/>
      <c r="L1833" s="32"/>
      <c r="M1833" s="152" t="s">
        <v>1</v>
      </c>
      <c r="N1833" s="153" t="s">
        <v>42</v>
      </c>
      <c r="P1833" s="154">
        <f>O1833*H1833</f>
        <v>0</v>
      </c>
      <c r="Q1833" s="154">
        <v>2.1000000000000001E-4</v>
      </c>
      <c r="R1833" s="154">
        <f>Q1833*H1833</f>
        <v>1.6737000000000002E-2</v>
      </c>
      <c r="S1833" s="154">
        <v>0</v>
      </c>
      <c r="T1833" s="155">
        <f>S1833*H1833</f>
        <v>0</v>
      </c>
      <c r="AR1833" s="156" t="s">
        <v>453</v>
      </c>
      <c r="AT1833" s="156" t="s">
        <v>347</v>
      </c>
      <c r="AU1833" s="156" t="s">
        <v>98</v>
      </c>
      <c r="AY1833" s="17" t="s">
        <v>345</v>
      </c>
      <c r="BE1833" s="157">
        <f>IF(N1833="základná",J1833,0)</f>
        <v>0</v>
      </c>
      <c r="BF1833" s="157">
        <f>IF(N1833="znížená",J1833,0)</f>
        <v>0</v>
      </c>
      <c r="BG1833" s="157">
        <f>IF(N1833="zákl. prenesená",J1833,0)</f>
        <v>0</v>
      </c>
      <c r="BH1833" s="157">
        <f>IF(N1833="zníž. prenesená",J1833,0)</f>
        <v>0</v>
      </c>
      <c r="BI1833" s="157">
        <f>IF(N1833="nulová",J1833,0)</f>
        <v>0</v>
      </c>
      <c r="BJ1833" s="17" t="s">
        <v>98</v>
      </c>
      <c r="BK1833" s="158">
        <f>ROUND(I1833*H1833,3)</f>
        <v>0</v>
      </c>
      <c r="BL1833" s="17" t="s">
        <v>453</v>
      </c>
      <c r="BM1833" s="156" t="s">
        <v>2606</v>
      </c>
    </row>
    <row r="1834" spans="2:65" s="13" customFormat="1">
      <c r="B1834" s="166"/>
      <c r="D1834" s="160" t="s">
        <v>353</v>
      </c>
      <c r="E1834" s="167" t="s">
        <v>1</v>
      </c>
      <c r="F1834" s="168" t="s">
        <v>2607</v>
      </c>
      <c r="H1834" s="169">
        <v>32.4</v>
      </c>
      <c r="I1834" s="170"/>
      <c r="L1834" s="166"/>
      <c r="M1834" s="171"/>
      <c r="T1834" s="172"/>
      <c r="AT1834" s="167" t="s">
        <v>353</v>
      </c>
      <c r="AU1834" s="167" t="s">
        <v>98</v>
      </c>
      <c r="AV1834" s="13" t="s">
        <v>98</v>
      </c>
      <c r="AW1834" s="13" t="s">
        <v>30</v>
      </c>
      <c r="AX1834" s="13" t="s">
        <v>76</v>
      </c>
      <c r="AY1834" s="167" t="s">
        <v>345</v>
      </c>
    </row>
    <row r="1835" spans="2:65" s="13" customFormat="1">
      <c r="B1835" s="166"/>
      <c r="D1835" s="160" t="s">
        <v>353</v>
      </c>
      <c r="E1835" s="167" t="s">
        <v>1</v>
      </c>
      <c r="F1835" s="168" t="s">
        <v>2608</v>
      </c>
      <c r="H1835" s="169">
        <v>19.100000000000001</v>
      </c>
      <c r="I1835" s="170"/>
      <c r="L1835" s="166"/>
      <c r="M1835" s="171"/>
      <c r="T1835" s="172"/>
      <c r="AT1835" s="167" t="s">
        <v>353</v>
      </c>
      <c r="AU1835" s="167" t="s">
        <v>98</v>
      </c>
      <c r="AV1835" s="13" t="s">
        <v>98</v>
      </c>
      <c r="AW1835" s="13" t="s">
        <v>30</v>
      </c>
      <c r="AX1835" s="13" t="s">
        <v>76</v>
      </c>
      <c r="AY1835" s="167" t="s">
        <v>345</v>
      </c>
    </row>
    <row r="1836" spans="2:65" s="13" customFormat="1">
      <c r="B1836" s="166"/>
      <c r="D1836" s="160" t="s">
        <v>353</v>
      </c>
      <c r="E1836" s="167" t="s">
        <v>1</v>
      </c>
      <c r="F1836" s="168" t="s">
        <v>2609</v>
      </c>
      <c r="H1836" s="169">
        <v>18.7</v>
      </c>
      <c r="I1836" s="170"/>
      <c r="L1836" s="166"/>
      <c r="M1836" s="171"/>
      <c r="T1836" s="172"/>
      <c r="AT1836" s="167" t="s">
        <v>353</v>
      </c>
      <c r="AU1836" s="167" t="s">
        <v>98</v>
      </c>
      <c r="AV1836" s="13" t="s">
        <v>98</v>
      </c>
      <c r="AW1836" s="13" t="s">
        <v>30</v>
      </c>
      <c r="AX1836" s="13" t="s">
        <v>76</v>
      </c>
      <c r="AY1836" s="167" t="s">
        <v>345</v>
      </c>
    </row>
    <row r="1837" spans="2:65" s="13" customFormat="1">
      <c r="B1837" s="166"/>
      <c r="D1837" s="160" t="s">
        <v>353</v>
      </c>
      <c r="E1837" s="167" t="s">
        <v>1</v>
      </c>
      <c r="F1837" s="168" t="s">
        <v>2610</v>
      </c>
      <c r="H1837" s="169">
        <v>9.5</v>
      </c>
      <c r="I1837" s="170"/>
      <c r="L1837" s="166"/>
      <c r="M1837" s="171"/>
      <c r="T1837" s="172"/>
      <c r="AT1837" s="167" t="s">
        <v>353</v>
      </c>
      <c r="AU1837" s="167" t="s">
        <v>98</v>
      </c>
      <c r="AV1837" s="13" t="s">
        <v>98</v>
      </c>
      <c r="AW1837" s="13" t="s">
        <v>30</v>
      </c>
      <c r="AX1837" s="13" t="s">
        <v>76</v>
      </c>
      <c r="AY1837" s="167" t="s">
        <v>345</v>
      </c>
    </row>
    <row r="1838" spans="2:65" s="15" customFormat="1">
      <c r="B1838" s="180"/>
      <c r="D1838" s="160" t="s">
        <v>353</v>
      </c>
      <c r="E1838" s="181" t="s">
        <v>1</v>
      </c>
      <c r="F1838" s="182" t="s">
        <v>365</v>
      </c>
      <c r="H1838" s="183">
        <v>79.7</v>
      </c>
      <c r="I1838" s="184"/>
      <c r="L1838" s="180"/>
      <c r="M1838" s="185"/>
      <c r="T1838" s="186"/>
      <c r="AT1838" s="181" t="s">
        <v>353</v>
      </c>
      <c r="AU1838" s="181" t="s">
        <v>98</v>
      </c>
      <c r="AV1838" s="15" t="s">
        <v>351</v>
      </c>
      <c r="AW1838" s="15" t="s">
        <v>30</v>
      </c>
      <c r="AX1838" s="15" t="s">
        <v>84</v>
      </c>
      <c r="AY1838" s="181" t="s">
        <v>345</v>
      </c>
    </row>
    <row r="1839" spans="2:65" s="1" customFormat="1" ht="37.9" customHeight="1">
      <c r="B1839" s="32"/>
      <c r="C1839" s="187" t="s">
        <v>2611</v>
      </c>
      <c r="D1839" s="187" t="s">
        <v>641</v>
      </c>
      <c r="E1839" s="188" t="s">
        <v>2612</v>
      </c>
      <c r="F1839" s="189" t="s">
        <v>2613</v>
      </c>
      <c r="G1839" s="190" t="s">
        <v>597</v>
      </c>
      <c r="H1839" s="191">
        <v>83.685000000000002</v>
      </c>
      <c r="I1839" s="192"/>
      <c r="J1839" s="191">
        <f>ROUND(I1839*H1839,3)</f>
        <v>0</v>
      </c>
      <c r="K1839" s="193"/>
      <c r="L1839" s="194"/>
      <c r="M1839" s="195" t="s">
        <v>1</v>
      </c>
      <c r="N1839" s="196" t="s">
        <v>42</v>
      </c>
      <c r="P1839" s="154">
        <f>O1839*H1839</f>
        <v>0</v>
      </c>
      <c r="Q1839" s="154">
        <v>1E-4</v>
      </c>
      <c r="R1839" s="154">
        <f>Q1839*H1839</f>
        <v>8.3685000000000009E-3</v>
      </c>
      <c r="S1839" s="154">
        <v>0</v>
      </c>
      <c r="T1839" s="155">
        <f>S1839*H1839</f>
        <v>0</v>
      </c>
      <c r="AR1839" s="156" t="s">
        <v>544</v>
      </c>
      <c r="AT1839" s="156" t="s">
        <v>641</v>
      </c>
      <c r="AU1839" s="156" t="s">
        <v>98</v>
      </c>
      <c r="AY1839" s="17" t="s">
        <v>345</v>
      </c>
      <c r="BE1839" s="157">
        <f>IF(N1839="základná",J1839,0)</f>
        <v>0</v>
      </c>
      <c r="BF1839" s="157">
        <f>IF(N1839="znížená",J1839,0)</f>
        <v>0</v>
      </c>
      <c r="BG1839" s="157">
        <f>IF(N1839="zákl. prenesená",J1839,0)</f>
        <v>0</v>
      </c>
      <c r="BH1839" s="157">
        <f>IF(N1839="zníž. prenesená",J1839,0)</f>
        <v>0</v>
      </c>
      <c r="BI1839" s="157">
        <f>IF(N1839="nulová",J1839,0)</f>
        <v>0</v>
      </c>
      <c r="BJ1839" s="17" t="s">
        <v>98</v>
      </c>
      <c r="BK1839" s="158">
        <f>ROUND(I1839*H1839,3)</f>
        <v>0</v>
      </c>
      <c r="BL1839" s="17" t="s">
        <v>453</v>
      </c>
      <c r="BM1839" s="156" t="s">
        <v>2614</v>
      </c>
    </row>
    <row r="1840" spans="2:65" s="1" customFormat="1" ht="37.9" customHeight="1">
      <c r="B1840" s="32"/>
      <c r="C1840" s="187" t="s">
        <v>2615</v>
      </c>
      <c r="D1840" s="187" t="s">
        <v>641</v>
      </c>
      <c r="E1840" s="188" t="s">
        <v>2616</v>
      </c>
      <c r="F1840" s="189" t="s">
        <v>2617</v>
      </c>
      <c r="G1840" s="190" t="s">
        <v>597</v>
      </c>
      <c r="H1840" s="191">
        <v>83.685000000000002</v>
      </c>
      <c r="I1840" s="192"/>
      <c r="J1840" s="191">
        <f>ROUND(I1840*H1840,3)</f>
        <v>0</v>
      </c>
      <c r="K1840" s="193"/>
      <c r="L1840" s="194"/>
      <c r="M1840" s="195" t="s">
        <v>1</v>
      </c>
      <c r="N1840" s="196" t="s">
        <v>42</v>
      </c>
      <c r="P1840" s="154">
        <f>O1840*H1840</f>
        <v>0</v>
      </c>
      <c r="Q1840" s="154">
        <v>1E-4</v>
      </c>
      <c r="R1840" s="154">
        <f>Q1840*H1840</f>
        <v>8.3685000000000009E-3</v>
      </c>
      <c r="S1840" s="154">
        <v>0</v>
      </c>
      <c r="T1840" s="155">
        <f>S1840*H1840</f>
        <v>0</v>
      </c>
      <c r="AR1840" s="156" t="s">
        <v>544</v>
      </c>
      <c r="AT1840" s="156" t="s">
        <v>641</v>
      </c>
      <c r="AU1840" s="156" t="s">
        <v>98</v>
      </c>
      <c r="AY1840" s="17" t="s">
        <v>345</v>
      </c>
      <c r="BE1840" s="157">
        <f>IF(N1840="základná",J1840,0)</f>
        <v>0</v>
      </c>
      <c r="BF1840" s="157">
        <f>IF(N1840="znížená",J1840,0)</f>
        <v>0</v>
      </c>
      <c r="BG1840" s="157">
        <f>IF(N1840="zákl. prenesená",J1840,0)</f>
        <v>0</v>
      </c>
      <c r="BH1840" s="157">
        <f>IF(N1840="zníž. prenesená",J1840,0)</f>
        <v>0</v>
      </c>
      <c r="BI1840" s="157">
        <f>IF(N1840="nulová",J1840,0)</f>
        <v>0</v>
      </c>
      <c r="BJ1840" s="17" t="s">
        <v>98</v>
      </c>
      <c r="BK1840" s="158">
        <f>ROUND(I1840*H1840,3)</f>
        <v>0</v>
      </c>
      <c r="BL1840" s="17" t="s">
        <v>453</v>
      </c>
      <c r="BM1840" s="156" t="s">
        <v>2618</v>
      </c>
    </row>
    <row r="1841" spans="2:65" s="1" customFormat="1" ht="44.25" customHeight="1">
      <c r="B1841" s="32"/>
      <c r="C1841" s="187" t="s">
        <v>2619</v>
      </c>
      <c r="D1841" s="187" t="s">
        <v>641</v>
      </c>
      <c r="E1841" s="188" t="s">
        <v>2620</v>
      </c>
      <c r="F1841" s="189" t="s">
        <v>2621</v>
      </c>
      <c r="G1841" s="190" t="s">
        <v>623</v>
      </c>
      <c r="H1841" s="191">
        <v>9</v>
      </c>
      <c r="I1841" s="192"/>
      <c r="J1841" s="191">
        <f>ROUND(I1841*H1841,3)</f>
        <v>0</v>
      </c>
      <c r="K1841" s="193"/>
      <c r="L1841" s="194"/>
      <c r="M1841" s="195" t="s">
        <v>1</v>
      </c>
      <c r="N1841" s="196" t="s">
        <v>42</v>
      </c>
      <c r="P1841" s="154">
        <f>O1841*H1841</f>
        <v>0</v>
      </c>
      <c r="Q1841" s="154">
        <v>0</v>
      </c>
      <c r="R1841" s="154">
        <f>Q1841*H1841</f>
        <v>0</v>
      </c>
      <c r="S1841" s="154">
        <v>0</v>
      </c>
      <c r="T1841" s="155">
        <f>S1841*H1841</f>
        <v>0</v>
      </c>
      <c r="AR1841" s="156" t="s">
        <v>544</v>
      </c>
      <c r="AT1841" s="156" t="s">
        <v>641</v>
      </c>
      <c r="AU1841" s="156" t="s">
        <v>98</v>
      </c>
      <c r="AY1841" s="17" t="s">
        <v>345</v>
      </c>
      <c r="BE1841" s="157">
        <f>IF(N1841="základná",J1841,0)</f>
        <v>0</v>
      </c>
      <c r="BF1841" s="157">
        <f>IF(N1841="znížená",J1841,0)</f>
        <v>0</v>
      </c>
      <c r="BG1841" s="157">
        <f>IF(N1841="zákl. prenesená",J1841,0)</f>
        <v>0</v>
      </c>
      <c r="BH1841" s="157">
        <f>IF(N1841="zníž. prenesená",J1841,0)</f>
        <v>0</v>
      </c>
      <c r="BI1841" s="157">
        <f>IF(N1841="nulová",J1841,0)</f>
        <v>0</v>
      </c>
      <c r="BJ1841" s="17" t="s">
        <v>98</v>
      </c>
      <c r="BK1841" s="158">
        <f>ROUND(I1841*H1841,3)</f>
        <v>0</v>
      </c>
      <c r="BL1841" s="17" t="s">
        <v>453</v>
      </c>
      <c r="BM1841" s="156" t="s">
        <v>2622</v>
      </c>
    </row>
    <row r="1842" spans="2:65" s="13" customFormat="1">
      <c r="B1842" s="166"/>
      <c r="D1842" s="160" t="s">
        <v>353</v>
      </c>
      <c r="E1842" s="167" t="s">
        <v>1</v>
      </c>
      <c r="F1842" s="168" t="s">
        <v>417</v>
      </c>
      <c r="H1842" s="169">
        <v>9</v>
      </c>
      <c r="I1842" s="170"/>
      <c r="L1842" s="166"/>
      <c r="M1842" s="171"/>
      <c r="T1842" s="172"/>
      <c r="AT1842" s="167" t="s">
        <v>353</v>
      </c>
      <c r="AU1842" s="167" t="s">
        <v>98</v>
      </c>
      <c r="AV1842" s="13" t="s">
        <v>98</v>
      </c>
      <c r="AW1842" s="13" t="s">
        <v>30</v>
      </c>
      <c r="AX1842" s="13" t="s">
        <v>84</v>
      </c>
      <c r="AY1842" s="167" t="s">
        <v>345</v>
      </c>
    </row>
    <row r="1843" spans="2:65" s="1" customFormat="1" ht="66.75" customHeight="1">
      <c r="B1843" s="32"/>
      <c r="C1843" s="187" t="s">
        <v>2623</v>
      </c>
      <c r="D1843" s="187" t="s">
        <v>641</v>
      </c>
      <c r="E1843" s="188" t="s">
        <v>2624</v>
      </c>
      <c r="F1843" s="189" t="s">
        <v>2625</v>
      </c>
      <c r="G1843" s="190" t="s">
        <v>623</v>
      </c>
      <c r="H1843" s="191">
        <v>2</v>
      </c>
      <c r="I1843" s="192"/>
      <c r="J1843" s="191">
        <f>ROUND(I1843*H1843,3)</f>
        <v>0</v>
      </c>
      <c r="K1843" s="193"/>
      <c r="L1843" s="194"/>
      <c r="M1843" s="195" t="s">
        <v>1</v>
      </c>
      <c r="N1843" s="196" t="s">
        <v>42</v>
      </c>
      <c r="P1843" s="154">
        <f>O1843*H1843</f>
        <v>0</v>
      </c>
      <c r="Q1843" s="154">
        <v>0</v>
      </c>
      <c r="R1843" s="154">
        <f>Q1843*H1843</f>
        <v>0</v>
      </c>
      <c r="S1843" s="154">
        <v>0</v>
      </c>
      <c r="T1843" s="155">
        <f>S1843*H1843</f>
        <v>0</v>
      </c>
      <c r="AR1843" s="156" t="s">
        <v>544</v>
      </c>
      <c r="AT1843" s="156" t="s">
        <v>641</v>
      </c>
      <c r="AU1843" s="156" t="s">
        <v>98</v>
      </c>
      <c r="AY1843" s="17" t="s">
        <v>345</v>
      </c>
      <c r="BE1843" s="157">
        <f>IF(N1843="základná",J1843,0)</f>
        <v>0</v>
      </c>
      <c r="BF1843" s="157">
        <f>IF(N1843="znížená",J1843,0)</f>
        <v>0</v>
      </c>
      <c r="BG1843" s="157">
        <f>IF(N1843="zákl. prenesená",J1843,0)</f>
        <v>0</v>
      </c>
      <c r="BH1843" s="157">
        <f>IF(N1843="zníž. prenesená",J1843,0)</f>
        <v>0</v>
      </c>
      <c r="BI1843" s="157">
        <f>IF(N1843="nulová",J1843,0)</f>
        <v>0</v>
      </c>
      <c r="BJ1843" s="17" t="s">
        <v>98</v>
      </c>
      <c r="BK1843" s="158">
        <f>ROUND(I1843*H1843,3)</f>
        <v>0</v>
      </c>
      <c r="BL1843" s="17" t="s">
        <v>453</v>
      </c>
      <c r="BM1843" s="156" t="s">
        <v>2626</v>
      </c>
    </row>
    <row r="1844" spans="2:65" s="13" customFormat="1">
      <c r="B1844" s="166"/>
      <c r="D1844" s="160" t="s">
        <v>353</v>
      </c>
      <c r="E1844" s="167" t="s">
        <v>1</v>
      </c>
      <c r="F1844" s="168" t="s">
        <v>2627</v>
      </c>
      <c r="H1844" s="169">
        <v>2</v>
      </c>
      <c r="I1844" s="170"/>
      <c r="L1844" s="166"/>
      <c r="M1844" s="171"/>
      <c r="T1844" s="172"/>
      <c r="AT1844" s="167" t="s">
        <v>353</v>
      </c>
      <c r="AU1844" s="167" t="s">
        <v>98</v>
      </c>
      <c r="AV1844" s="13" t="s">
        <v>98</v>
      </c>
      <c r="AW1844" s="13" t="s">
        <v>30</v>
      </c>
      <c r="AX1844" s="13" t="s">
        <v>84</v>
      </c>
      <c r="AY1844" s="167" t="s">
        <v>345</v>
      </c>
    </row>
    <row r="1845" spans="2:65" s="1" customFormat="1" ht="66.75" customHeight="1">
      <c r="B1845" s="32"/>
      <c r="C1845" s="187" t="s">
        <v>2628</v>
      </c>
      <c r="D1845" s="187" t="s">
        <v>641</v>
      </c>
      <c r="E1845" s="188" t="s">
        <v>2629</v>
      </c>
      <c r="F1845" s="189" t="s">
        <v>2630</v>
      </c>
      <c r="G1845" s="190" t="s">
        <v>623</v>
      </c>
      <c r="H1845" s="191">
        <v>2</v>
      </c>
      <c r="I1845" s="192"/>
      <c r="J1845" s="191">
        <f>ROUND(I1845*H1845,3)</f>
        <v>0</v>
      </c>
      <c r="K1845" s="193"/>
      <c r="L1845" s="194"/>
      <c r="M1845" s="195" t="s">
        <v>1</v>
      </c>
      <c r="N1845" s="196" t="s">
        <v>42</v>
      </c>
      <c r="P1845" s="154">
        <f>O1845*H1845</f>
        <v>0</v>
      </c>
      <c r="Q1845" s="154">
        <v>0</v>
      </c>
      <c r="R1845" s="154">
        <f>Q1845*H1845</f>
        <v>0</v>
      </c>
      <c r="S1845" s="154">
        <v>0</v>
      </c>
      <c r="T1845" s="155">
        <f>S1845*H1845</f>
        <v>0</v>
      </c>
      <c r="AR1845" s="156" t="s">
        <v>544</v>
      </c>
      <c r="AT1845" s="156" t="s">
        <v>641</v>
      </c>
      <c r="AU1845" s="156" t="s">
        <v>98</v>
      </c>
      <c r="AY1845" s="17" t="s">
        <v>345</v>
      </c>
      <c r="BE1845" s="157">
        <f>IF(N1845="základná",J1845,0)</f>
        <v>0</v>
      </c>
      <c r="BF1845" s="157">
        <f>IF(N1845="znížená",J1845,0)</f>
        <v>0</v>
      </c>
      <c r="BG1845" s="157">
        <f>IF(N1845="zákl. prenesená",J1845,0)</f>
        <v>0</v>
      </c>
      <c r="BH1845" s="157">
        <f>IF(N1845="zníž. prenesená",J1845,0)</f>
        <v>0</v>
      </c>
      <c r="BI1845" s="157">
        <f>IF(N1845="nulová",J1845,0)</f>
        <v>0</v>
      </c>
      <c r="BJ1845" s="17" t="s">
        <v>98</v>
      </c>
      <c r="BK1845" s="158">
        <f>ROUND(I1845*H1845,3)</f>
        <v>0</v>
      </c>
      <c r="BL1845" s="17" t="s">
        <v>453</v>
      </c>
      <c r="BM1845" s="156" t="s">
        <v>2631</v>
      </c>
    </row>
    <row r="1846" spans="2:65" s="13" customFormat="1">
      <c r="B1846" s="166"/>
      <c r="D1846" s="160" t="s">
        <v>353</v>
      </c>
      <c r="E1846" s="167" t="s">
        <v>1</v>
      </c>
      <c r="F1846" s="168" t="s">
        <v>2632</v>
      </c>
      <c r="H1846" s="169">
        <v>2</v>
      </c>
      <c r="I1846" s="170"/>
      <c r="L1846" s="166"/>
      <c r="M1846" s="171"/>
      <c r="T1846" s="172"/>
      <c r="AT1846" s="167" t="s">
        <v>353</v>
      </c>
      <c r="AU1846" s="167" t="s">
        <v>98</v>
      </c>
      <c r="AV1846" s="13" t="s">
        <v>98</v>
      </c>
      <c r="AW1846" s="13" t="s">
        <v>30</v>
      </c>
      <c r="AX1846" s="13" t="s">
        <v>84</v>
      </c>
      <c r="AY1846" s="167" t="s">
        <v>345</v>
      </c>
    </row>
    <row r="1847" spans="2:65" s="1" customFormat="1" ht="66.75" customHeight="1">
      <c r="B1847" s="32"/>
      <c r="C1847" s="187" t="s">
        <v>2633</v>
      </c>
      <c r="D1847" s="187" t="s">
        <v>641</v>
      </c>
      <c r="E1847" s="188" t="s">
        <v>2634</v>
      </c>
      <c r="F1847" s="189" t="s">
        <v>2635</v>
      </c>
      <c r="G1847" s="190" t="s">
        <v>623</v>
      </c>
      <c r="H1847" s="191">
        <v>1</v>
      </c>
      <c r="I1847" s="192"/>
      <c r="J1847" s="191">
        <f>ROUND(I1847*H1847,3)</f>
        <v>0</v>
      </c>
      <c r="K1847" s="193"/>
      <c r="L1847" s="194"/>
      <c r="M1847" s="195" t="s">
        <v>1</v>
      </c>
      <c r="N1847" s="196" t="s">
        <v>42</v>
      </c>
      <c r="P1847" s="154">
        <f>O1847*H1847</f>
        <v>0</v>
      </c>
      <c r="Q1847" s="154">
        <v>0</v>
      </c>
      <c r="R1847" s="154">
        <f>Q1847*H1847</f>
        <v>0</v>
      </c>
      <c r="S1847" s="154">
        <v>0</v>
      </c>
      <c r="T1847" s="155">
        <f>S1847*H1847</f>
        <v>0</v>
      </c>
      <c r="AR1847" s="156" t="s">
        <v>544</v>
      </c>
      <c r="AT1847" s="156" t="s">
        <v>641</v>
      </c>
      <c r="AU1847" s="156" t="s">
        <v>98</v>
      </c>
      <c r="AY1847" s="17" t="s">
        <v>345</v>
      </c>
      <c r="BE1847" s="157">
        <f>IF(N1847="základná",J1847,0)</f>
        <v>0</v>
      </c>
      <c r="BF1847" s="157">
        <f>IF(N1847="znížená",J1847,0)</f>
        <v>0</v>
      </c>
      <c r="BG1847" s="157">
        <f>IF(N1847="zákl. prenesená",J1847,0)</f>
        <v>0</v>
      </c>
      <c r="BH1847" s="157">
        <f>IF(N1847="zníž. prenesená",J1847,0)</f>
        <v>0</v>
      </c>
      <c r="BI1847" s="157">
        <f>IF(N1847="nulová",J1847,0)</f>
        <v>0</v>
      </c>
      <c r="BJ1847" s="17" t="s">
        <v>98</v>
      </c>
      <c r="BK1847" s="158">
        <f>ROUND(I1847*H1847,3)</f>
        <v>0</v>
      </c>
      <c r="BL1847" s="17" t="s">
        <v>453</v>
      </c>
      <c r="BM1847" s="156" t="s">
        <v>2636</v>
      </c>
    </row>
    <row r="1848" spans="2:65" s="13" customFormat="1">
      <c r="B1848" s="166"/>
      <c r="D1848" s="160" t="s">
        <v>353</v>
      </c>
      <c r="E1848" s="167" t="s">
        <v>1</v>
      </c>
      <c r="F1848" s="168" t="s">
        <v>2637</v>
      </c>
      <c r="H1848" s="169">
        <v>1</v>
      </c>
      <c r="I1848" s="170"/>
      <c r="L1848" s="166"/>
      <c r="M1848" s="171"/>
      <c r="T1848" s="172"/>
      <c r="AT1848" s="167" t="s">
        <v>353</v>
      </c>
      <c r="AU1848" s="167" t="s">
        <v>98</v>
      </c>
      <c r="AV1848" s="13" t="s">
        <v>98</v>
      </c>
      <c r="AW1848" s="13" t="s">
        <v>30</v>
      </c>
      <c r="AX1848" s="13" t="s">
        <v>84</v>
      </c>
      <c r="AY1848" s="167" t="s">
        <v>345</v>
      </c>
    </row>
    <row r="1849" spans="2:65" s="1" customFormat="1" ht="37.9" customHeight="1">
      <c r="B1849" s="32"/>
      <c r="C1849" s="145" t="s">
        <v>2638</v>
      </c>
      <c r="D1849" s="145" t="s">
        <v>347</v>
      </c>
      <c r="E1849" s="146" t="s">
        <v>2639</v>
      </c>
      <c r="F1849" s="147" t="s">
        <v>2640</v>
      </c>
      <c r="G1849" s="148" t="s">
        <v>623</v>
      </c>
      <c r="H1849" s="149">
        <v>1</v>
      </c>
      <c r="I1849" s="150"/>
      <c r="J1849" s="149">
        <f>ROUND(I1849*H1849,3)</f>
        <v>0</v>
      </c>
      <c r="K1849" s="151"/>
      <c r="L1849" s="32"/>
      <c r="M1849" s="152" t="s">
        <v>1</v>
      </c>
      <c r="N1849" s="153" t="s">
        <v>42</v>
      </c>
      <c r="P1849" s="154">
        <f>O1849*H1849</f>
        <v>0</v>
      </c>
      <c r="Q1849" s="154">
        <v>1.0499999999999999E-3</v>
      </c>
      <c r="R1849" s="154">
        <f>Q1849*H1849</f>
        <v>1.0499999999999999E-3</v>
      </c>
      <c r="S1849" s="154">
        <v>0</v>
      </c>
      <c r="T1849" s="155">
        <f>S1849*H1849</f>
        <v>0</v>
      </c>
      <c r="AR1849" s="156" t="s">
        <v>453</v>
      </c>
      <c r="AT1849" s="156" t="s">
        <v>347</v>
      </c>
      <c r="AU1849" s="156" t="s">
        <v>98</v>
      </c>
      <c r="AY1849" s="17" t="s">
        <v>345</v>
      </c>
      <c r="BE1849" s="157">
        <f>IF(N1849="základná",J1849,0)</f>
        <v>0</v>
      </c>
      <c r="BF1849" s="157">
        <f>IF(N1849="znížená",J1849,0)</f>
        <v>0</v>
      </c>
      <c r="BG1849" s="157">
        <f>IF(N1849="zákl. prenesená",J1849,0)</f>
        <v>0</v>
      </c>
      <c r="BH1849" s="157">
        <f>IF(N1849="zníž. prenesená",J1849,0)</f>
        <v>0</v>
      </c>
      <c r="BI1849" s="157">
        <f>IF(N1849="nulová",J1849,0)</f>
        <v>0</v>
      </c>
      <c r="BJ1849" s="17" t="s">
        <v>98</v>
      </c>
      <c r="BK1849" s="158">
        <f>ROUND(I1849*H1849,3)</f>
        <v>0</v>
      </c>
      <c r="BL1849" s="17" t="s">
        <v>453</v>
      </c>
      <c r="BM1849" s="156" t="s">
        <v>2641</v>
      </c>
    </row>
    <row r="1850" spans="2:65" s="1" customFormat="1" ht="24.2" customHeight="1">
      <c r="B1850" s="32"/>
      <c r="C1850" s="187" t="s">
        <v>2642</v>
      </c>
      <c r="D1850" s="187" t="s">
        <v>641</v>
      </c>
      <c r="E1850" s="188" t="s">
        <v>2643</v>
      </c>
      <c r="F1850" s="189" t="s">
        <v>2644</v>
      </c>
      <c r="G1850" s="190" t="s">
        <v>623</v>
      </c>
      <c r="H1850" s="191">
        <v>1</v>
      </c>
      <c r="I1850" s="192"/>
      <c r="J1850" s="191">
        <f>ROUND(I1850*H1850,3)</f>
        <v>0</v>
      </c>
      <c r="K1850" s="193"/>
      <c r="L1850" s="194"/>
      <c r="M1850" s="195" t="s">
        <v>1</v>
      </c>
      <c r="N1850" s="196" t="s">
        <v>42</v>
      </c>
      <c r="P1850" s="154">
        <f>O1850*H1850</f>
        <v>0</v>
      </c>
      <c r="Q1850" s="154">
        <v>4.7299999999999998E-3</v>
      </c>
      <c r="R1850" s="154">
        <f>Q1850*H1850</f>
        <v>4.7299999999999998E-3</v>
      </c>
      <c r="S1850" s="154">
        <v>0</v>
      </c>
      <c r="T1850" s="155">
        <f>S1850*H1850</f>
        <v>0</v>
      </c>
      <c r="AR1850" s="156" t="s">
        <v>544</v>
      </c>
      <c r="AT1850" s="156" t="s">
        <v>641</v>
      </c>
      <c r="AU1850" s="156" t="s">
        <v>98</v>
      </c>
      <c r="AY1850" s="17" t="s">
        <v>345</v>
      </c>
      <c r="BE1850" s="157">
        <f>IF(N1850="základná",J1850,0)</f>
        <v>0</v>
      </c>
      <c r="BF1850" s="157">
        <f>IF(N1850="znížená",J1850,0)</f>
        <v>0</v>
      </c>
      <c r="BG1850" s="157">
        <f>IF(N1850="zákl. prenesená",J1850,0)</f>
        <v>0</v>
      </c>
      <c r="BH1850" s="157">
        <f>IF(N1850="zníž. prenesená",J1850,0)</f>
        <v>0</v>
      </c>
      <c r="BI1850" s="157">
        <f>IF(N1850="nulová",J1850,0)</f>
        <v>0</v>
      </c>
      <c r="BJ1850" s="17" t="s">
        <v>98</v>
      </c>
      <c r="BK1850" s="158">
        <f>ROUND(I1850*H1850,3)</f>
        <v>0</v>
      </c>
      <c r="BL1850" s="17" t="s">
        <v>453</v>
      </c>
      <c r="BM1850" s="156" t="s">
        <v>2645</v>
      </c>
    </row>
    <row r="1851" spans="2:65" s="1" customFormat="1" ht="33" customHeight="1">
      <c r="B1851" s="32"/>
      <c r="C1851" s="145" t="s">
        <v>2646</v>
      </c>
      <c r="D1851" s="145" t="s">
        <v>347</v>
      </c>
      <c r="E1851" s="146" t="s">
        <v>2647</v>
      </c>
      <c r="F1851" s="147" t="s">
        <v>2648</v>
      </c>
      <c r="G1851" s="148" t="s">
        <v>623</v>
      </c>
      <c r="H1851" s="149">
        <v>30</v>
      </c>
      <c r="I1851" s="150"/>
      <c r="J1851" s="149">
        <f>ROUND(I1851*H1851,3)</f>
        <v>0</v>
      </c>
      <c r="K1851" s="151"/>
      <c r="L1851" s="32"/>
      <c r="M1851" s="152" t="s">
        <v>1</v>
      </c>
      <c r="N1851" s="153" t="s">
        <v>42</v>
      </c>
      <c r="P1851" s="154">
        <f>O1851*H1851</f>
        <v>0</v>
      </c>
      <c r="Q1851" s="154">
        <v>0</v>
      </c>
      <c r="R1851" s="154">
        <f>Q1851*H1851</f>
        <v>0</v>
      </c>
      <c r="S1851" s="154">
        <v>0</v>
      </c>
      <c r="T1851" s="155">
        <f>S1851*H1851</f>
        <v>0</v>
      </c>
      <c r="AR1851" s="156" t="s">
        <v>453</v>
      </c>
      <c r="AT1851" s="156" t="s">
        <v>347</v>
      </c>
      <c r="AU1851" s="156" t="s">
        <v>98</v>
      </c>
      <c r="AY1851" s="17" t="s">
        <v>345</v>
      </c>
      <c r="BE1851" s="157">
        <f>IF(N1851="základná",J1851,0)</f>
        <v>0</v>
      </c>
      <c r="BF1851" s="157">
        <f>IF(N1851="znížená",J1851,0)</f>
        <v>0</v>
      </c>
      <c r="BG1851" s="157">
        <f>IF(N1851="zákl. prenesená",J1851,0)</f>
        <v>0</v>
      </c>
      <c r="BH1851" s="157">
        <f>IF(N1851="zníž. prenesená",J1851,0)</f>
        <v>0</v>
      </c>
      <c r="BI1851" s="157">
        <f>IF(N1851="nulová",J1851,0)</f>
        <v>0</v>
      </c>
      <c r="BJ1851" s="17" t="s">
        <v>98</v>
      </c>
      <c r="BK1851" s="158">
        <f>ROUND(I1851*H1851,3)</f>
        <v>0</v>
      </c>
      <c r="BL1851" s="17" t="s">
        <v>453</v>
      </c>
      <c r="BM1851" s="156" t="s">
        <v>2649</v>
      </c>
    </row>
    <row r="1852" spans="2:65" s="13" customFormat="1">
      <c r="B1852" s="166"/>
      <c r="D1852" s="160" t="s">
        <v>353</v>
      </c>
      <c r="E1852" s="167" t="s">
        <v>1</v>
      </c>
      <c r="F1852" s="168" t="s">
        <v>1285</v>
      </c>
      <c r="H1852" s="169">
        <v>6</v>
      </c>
      <c r="I1852" s="170"/>
      <c r="L1852" s="166"/>
      <c r="M1852" s="171"/>
      <c r="T1852" s="172"/>
      <c r="AT1852" s="167" t="s">
        <v>353</v>
      </c>
      <c r="AU1852" s="167" t="s">
        <v>98</v>
      </c>
      <c r="AV1852" s="13" t="s">
        <v>98</v>
      </c>
      <c r="AW1852" s="13" t="s">
        <v>30</v>
      </c>
      <c r="AX1852" s="13" t="s">
        <v>76</v>
      </c>
      <c r="AY1852" s="167" t="s">
        <v>345</v>
      </c>
    </row>
    <row r="1853" spans="2:65" s="13" customFormat="1">
      <c r="B1853" s="166"/>
      <c r="D1853" s="160" t="s">
        <v>353</v>
      </c>
      <c r="E1853" s="167" t="s">
        <v>1</v>
      </c>
      <c r="F1853" s="168" t="s">
        <v>1286</v>
      </c>
      <c r="H1853" s="169">
        <v>1</v>
      </c>
      <c r="I1853" s="170"/>
      <c r="L1853" s="166"/>
      <c r="M1853" s="171"/>
      <c r="T1853" s="172"/>
      <c r="AT1853" s="167" t="s">
        <v>353</v>
      </c>
      <c r="AU1853" s="167" t="s">
        <v>98</v>
      </c>
      <c r="AV1853" s="13" t="s">
        <v>98</v>
      </c>
      <c r="AW1853" s="13" t="s">
        <v>30</v>
      </c>
      <c r="AX1853" s="13" t="s">
        <v>76</v>
      </c>
      <c r="AY1853" s="167" t="s">
        <v>345</v>
      </c>
    </row>
    <row r="1854" spans="2:65" s="13" customFormat="1">
      <c r="B1854" s="166"/>
      <c r="D1854" s="160" t="s">
        <v>353</v>
      </c>
      <c r="E1854" s="167" t="s">
        <v>1</v>
      </c>
      <c r="F1854" s="168" t="s">
        <v>1287</v>
      </c>
      <c r="H1854" s="169">
        <v>1</v>
      </c>
      <c r="I1854" s="170"/>
      <c r="L1854" s="166"/>
      <c r="M1854" s="171"/>
      <c r="T1854" s="172"/>
      <c r="AT1854" s="167" t="s">
        <v>353</v>
      </c>
      <c r="AU1854" s="167" t="s">
        <v>98</v>
      </c>
      <c r="AV1854" s="13" t="s">
        <v>98</v>
      </c>
      <c r="AW1854" s="13" t="s">
        <v>30</v>
      </c>
      <c r="AX1854" s="13" t="s">
        <v>76</v>
      </c>
      <c r="AY1854" s="167" t="s">
        <v>345</v>
      </c>
    </row>
    <row r="1855" spans="2:65" s="13" customFormat="1">
      <c r="B1855" s="166"/>
      <c r="D1855" s="160" t="s">
        <v>353</v>
      </c>
      <c r="E1855" s="167" t="s">
        <v>1</v>
      </c>
      <c r="F1855" s="168" t="s">
        <v>1288</v>
      </c>
      <c r="H1855" s="169">
        <v>1</v>
      </c>
      <c r="I1855" s="170"/>
      <c r="L1855" s="166"/>
      <c r="M1855" s="171"/>
      <c r="T1855" s="172"/>
      <c r="AT1855" s="167" t="s">
        <v>353</v>
      </c>
      <c r="AU1855" s="167" t="s">
        <v>98</v>
      </c>
      <c r="AV1855" s="13" t="s">
        <v>98</v>
      </c>
      <c r="AW1855" s="13" t="s">
        <v>30</v>
      </c>
      <c r="AX1855" s="13" t="s">
        <v>76</v>
      </c>
      <c r="AY1855" s="167" t="s">
        <v>345</v>
      </c>
    </row>
    <row r="1856" spans="2:65" s="13" customFormat="1">
      <c r="B1856" s="166"/>
      <c r="D1856" s="160" t="s">
        <v>353</v>
      </c>
      <c r="E1856" s="167" t="s">
        <v>1</v>
      </c>
      <c r="F1856" s="168" t="s">
        <v>1289</v>
      </c>
      <c r="H1856" s="169">
        <v>7</v>
      </c>
      <c r="I1856" s="170"/>
      <c r="L1856" s="166"/>
      <c r="M1856" s="171"/>
      <c r="T1856" s="172"/>
      <c r="AT1856" s="167" t="s">
        <v>353</v>
      </c>
      <c r="AU1856" s="167" t="s">
        <v>98</v>
      </c>
      <c r="AV1856" s="13" t="s">
        <v>98</v>
      </c>
      <c r="AW1856" s="13" t="s">
        <v>30</v>
      </c>
      <c r="AX1856" s="13" t="s">
        <v>76</v>
      </c>
      <c r="AY1856" s="167" t="s">
        <v>345</v>
      </c>
    </row>
    <row r="1857" spans="2:65" s="13" customFormat="1">
      <c r="B1857" s="166"/>
      <c r="D1857" s="160" t="s">
        <v>353</v>
      </c>
      <c r="E1857" s="167" t="s">
        <v>1</v>
      </c>
      <c r="F1857" s="168" t="s">
        <v>1290</v>
      </c>
      <c r="H1857" s="169">
        <v>9</v>
      </c>
      <c r="I1857" s="170"/>
      <c r="L1857" s="166"/>
      <c r="M1857" s="171"/>
      <c r="T1857" s="172"/>
      <c r="AT1857" s="167" t="s">
        <v>353</v>
      </c>
      <c r="AU1857" s="167" t="s">
        <v>98</v>
      </c>
      <c r="AV1857" s="13" t="s">
        <v>98</v>
      </c>
      <c r="AW1857" s="13" t="s">
        <v>30</v>
      </c>
      <c r="AX1857" s="13" t="s">
        <v>76</v>
      </c>
      <c r="AY1857" s="167" t="s">
        <v>345</v>
      </c>
    </row>
    <row r="1858" spans="2:65" s="13" customFormat="1">
      <c r="B1858" s="166"/>
      <c r="D1858" s="160" t="s">
        <v>353</v>
      </c>
      <c r="E1858" s="167" t="s">
        <v>1</v>
      </c>
      <c r="F1858" s="168" t="s">
        <v>1291</v>
      </c>
      <c r="H1858" s="169">
        <v>4</v>
      </c>
      <c r="I1858" s="170"/>
      <c r="L1858" s="166"/>
      <c r="M1858" s="171"/>
      <c r="T1858" s="172"/>
      <c r="AT1858" s="167" t="s">
        <v>353</v>
      </c>
      <c r="AU1858" s="167" t="s">
        <v>98</v>
      </c>
      <c r="AV1858" s="13" t="s">
        <v>98</v>
      </c>
      <c r="AW1858" s="13" t="s">
        <v>30</v>
      </c>
      <c r="AX1858" s="13" t="s">
        <v>76</v>
      </c>
      <c r="AY1858" s="167" t="s">
        <v>345</v>
      </c>
    </row>
    <row r="1859" spans="2:65" s="13" customFormat="1">
      <c r="B1859" s="166"/>
      <c r="D1859" s="160" t="s">
        <v>353</v>
      </c>
      <c r="E1859" s="167" t="s">
        <v>1</v>
      </c>
      <c r="F1859" s="168" t="s">
        <v>1292</v>
      </c>
      <c r="H1859" s="169">
        <v>1</v>
      </c>
      <c r="I1859" s="170"/>
      <c r="L1859" s="166"/>
      <c r="M1859" s="171"/>
      <c r="T1859" s="172"/>
      <c r="AT1859" s="167" t="s">
        <v>353</v>
      </c>
      <c r="AU1859" s="167" t="s">
        <v>98</v>
      </c>
      <c r="AV1859" s="13" t="s">
        <v>98</v>
      </c>
      <c r="AW1859" s="13" t="s">
        <v>30</v>
      </c>
      <c r="AX1859" s="13" t="s">
        <v>76</v>
      </c>
      <c r="AY1859" s="167" t="s">
        <v>345</v>
      </c>
    </row>
    <row r="1860" spans="2:65" s="15" customFormat="1">
      <c r="B1860" s="180"/>
      <c r="D1860" s="160" t="s">
        <v>353</v>
      </c>
      <c r="E1860" s="181" t="s">
        <v>1</v>
      </c>
      <c r="F1860" s="182" t="s">
        <v>365</v>
      </c>
      <c r="H1860" s="183">
        <v>30</v>
      </c>
      <c r="I1860" s="184"/>
      <c r="L1860" s="180"/>
      <c r="M1860" s="185"/>
      <c r="T1860" s="186"/>
      <c r="AT1860" s="181" t="s">
        <v>353</v>
      </c>
      <c r="AU1860" s="181" t="s">
        <v>98</v>
      </c>
      <c r="AV1860" s="15" t="s">
        <v>351</v>
      </c>
      <c r="AW1860" s="15" t="s">
        <v>30</v>
      </c>
      <c r="AX1860" s="15" t="s">
        <v>84</v>
      </c>
      <c r="AY1860" s="181" t="s">
        <v>345</v>
      </c>
    </row>
    <row r="1861" spans="2:65" s="1" customFormat="1" ht="44.25" customHeight="1">
      <c r="B1861" s="32"/>
      <c r="C1861" s="187" t="s">
        <v>2650</v>
      </c>
      <c r="D1861" s="187" t="s">
        <v>641</v>
      </c>
      <c r="E1861" s="188" t="s">
        <v>2651</v>
      </c>
      <c r="F1861" s="189" t="s">
        <v>2652</v>
      </c>
      <c r="G1861" s="190" t="s">
        <v>623</v>
      </c>
      <c r="H1861" s="191">
        <v>6</v>
      </c>
      <c r="I1861" s="192"/>
      <c r="J1861" s="191">
        <f t="shared" ref="J1861:J1870" si="10">ROUND(I1861*H1861,3)</f>
        <v>0</v>
      </c>
      <c r="K1861" s="193"/>
      <c r="L1861" s="194"/>
      <c r="M1861" s="195" t="s">
        <v>1</v>
      </c>
      <c r="N1861" s="196" t="s">
        <v>42</v>
      </c>
      <c r="P1861" s="154">
        <f t="shared" ref="P1861:P1870" si="11">O1861*H1861</f>
        <v>0</v>
      </c>
      <c r="Q1861" s="154">
        <v>0.03</v>
      </c>
      <c r="R1861" s="154">
        <f t="shared" ref="R1861:R1870" si="12">Q1861*H1861</f>
        <v>0.18</v>
      </c>
      <c r="S1861" s="154">
        <v>0</v>
      </c>
      <c r="T1861" s="155">
        <f t="shared" ref="T1861:T1870" si="13">S1861*H1861</f>
        <v>0</v>
      </c>
      <c r="AR1861" s="156" t="s">
        <v>544</v>
      </c>
      <c r="AT1861" s="156" t="s">
        <v>641</v>
      </c>
      <c r="AU1861" s="156" t="s">
        <v>98</v>
      </c>
      <c r="AY1861" s="17" t="s">
        <v>345</v>
      </c>
      <c r="BE1861" s="157">
        <f t="shared" ref="BE1861:BE1870" si="14">IF(N1861="základná",J1861,0)</f>
        <v>0</v>
      </c>
      <c r="BF1861" s="157">
        <f t="shared" ref="BF1861:BF1870" si="15">IF(N1861="znížená",J1861,0)</f>
        <v>0</v>
      </c>
      <c r="BG1861" s="157">
        <f t="shared" ref="BG1861:BG1870" si="16">IF(N1861="zákl. prenesená",J1861,0)</f>
        <v>0</v>
      </c>
      <c r="BH1861" s="157">
        <f t="shared" ref="BH1861:BH1870" si="17">IF(N1861="zníž. prenesená",J1861,0)</f>
        <v>0</v>
      </c>
      <c r="BI1861" s="157">
        <f t="shared" ref="BI1861:BI1870" si="18">IF(N1861="nulová",J1861,0)</f>
        <v>0</v>
      </c>
      <c r="BJ1861" s="17" t="s">
        <v>98</v>
      </c>
      <c r="BK1861" s="158">
        <f t="shared" ref="BK1861:BK1870" si="19">ROUND(I1861*H1861,3)</f>
        <v>0</v>
      </c>
      <c r="BL1861" s="17" t="s">
        <v>453</v>
      </c>
      <c r="BM1861" s="156" t="s">
        <v>2653</v>
      </c>
    </row>
    <row r="1862" spans="2:65" s="1" customFormat="1" ht="44.25" customHeight="1">
      <c r="B1862" s="32"/>
      <c r="C1862" s="187" t="s">
        <v>2654</v>
      </c>
      <c r="D1862" s="187" t="s">
        <v>641</v>
      </c>
      <c r="E1862" s="188" t="s">
        <v>2655</v>
      </c>
      <c r="F1862" s="189" t="s">
        <v>2656</v>
      </c>
      <c r="G1862" s="190" t="s">
        <v>623</v>
      </c>
      <c r="H1862" s="191">
        <v>1</v>
      </c>
      <c r="I1862" s="192"/>
      <c r="J1862" s="191">
        <f t="shared" si="10"/>
        <v>0</v>
      </c>
      <c r="K1862" s="193"/>
      <c r="L1862" s="194"/>
      <c r="M1862" s="195" t="s">
        <v>1</v>
      </c>
      <c r="N1862" s="196" t="s">
        <v>42</v>
      </c>
      <c r="P1862" s="154">
        <f t="shared" si="11"/>
        <v>0</v>
      </c>
      <c r="Q1862" s="154">
        <v>0.03</v>
      </c>
      <c r="R1862" s="154">
        <f t="shared" si="12"/>
        <v>0.03</v>
      </c>
      <c r="S1862" s="154">
        <v>0</v>
      </c>
      <c r="T1862" s="155">
        <f t="shared" si="13"/>
        <v>0</v>
      </c>
      <c r="AR1862" s="156" t="s">
        <v>544</v>
      </c>
      <c r="AT1862" s="156" t="s">
        <v>641</v>
      </c>
      <c r="AU1862" s="156" t="s">
        <v>98</v>
      </c>
      <c r="AY1862" s="17" t="s">
        <v>345</v>
      </c>
      <c r="BE1862" s="157">
        <f t="shared" si="14"/>
        <v>0</v>
      </c>
      <c r="BF1862" s="157">
        <f t="shared" si="15"/>
        <v>0</v>
      </c>
      <c r="BG1862" s="157">
        <f t="shared" si="16"/>
        <v>0</v>
      </c>
      <c r="BH1862" s="157">
        <f t="shared" si="17"/>
        <v>0</v>
      </c>
      <c r="BI1862" s="157">
        <f t="shared" si="18"/>
        <v>0</v>
      </c>
      <c r="BJ1862" s="17" t="s">
        <v>98</v>
      </c>
      <c r="BK1862" s="158">
        <f t="shared" si="19"/>
        <v>0</v>
      </c>
      <c r="BL1862" s="17" t="s">
        <v>453</v>
      </c>
      <c r="BM1862" s="156" t="s">
        <v>2657</v>
      </c>
    </row>
    <row r="1863" spans="2:65" s="1" customFormat="1" ht="49.15" customHeight="1">
      <c r="B1863" s="32"/>
      <c r="C1863" s="187" t="s">
        <v>2658</v>
      </c>
      <c r="D1863" s="187" t="s">
        <v>641</v>
      </c>
      <c r="E1863" s="188" t="s">
        <v>2659</v>
      </c>
      <c r="F1863" s="189" t="s">
        <v>2660</v>
      </c>
      <c r="G1863" s="190" t="s">
        <v>623</v>
      </c>
      <c r="H1863" s="191">
        <v>1</v>
      </c>
      <c r="I1863" s="192"/>
      <c r="J1863" s="191">
        <f t="shared" si="10"/>
        <v>0</v>
      </c>
      <c r="K1863" s="193"/>
      <c r="L1863" s="194"/>
      <c r="M1863" s="195" t="s">
        <v>1</v>
      </c>
      <c r="N1863" s="196" t="s">
        <v>42</v>
      </c>
      <c r="P1863" s="154">
        <f t="shared" si="11"/>
        <v>0</v>
      </c>
      <c r="Q1863" s="154">
        <v>0.03</v>
      </c>
      <c r="R1863" s="154">
        <f t="shared" si="12"/>
        <v>0.03</v>
      </c>
      <c r="S1863" s="154">
        <v>0</v>
      </c>
      <c r="T1863" s="155">
        <f t="shared" si="13"/>
        <v>0</v>
      </c>
      <c r="AR1863" s="156" t="s">
        <v>544</v>
      </c>
      <c r="AT1863" s="156" t="s">
        <v>641</v>
      </c>
      <c r="AU1863" s="156" t="s">
        <v>98</v>
      </c>
      <c r="AY1863" s="17" t="s">
        <v>345</v>
      </c>
      <c r="BE1863" s="157">
        <f t="shared" si="14"/>
        <v>0</v>
      </c>
      <c r="BF1863" s="157">
        <f t="shared" si="15"/>
        <v>0</v>
      </c>
      <c r="BG1863" s="157">
        <f t="shared" si="16"/>
        <v>0</v>
      </c>
      <c r="BH1863" s="157">
        <f t="shared" si="17"/>
        <v>0</v>
      </c>
      <c r="BI1863" s="157">
        <f t="shared" si="18"/>
        <v>0</v>
      </c>
      <c r="BJ1863" s="17" t="s">
        <v>98</v>
      </c>
      <c r="BK1863" s="158">
        <f t="shared" si="19"/>
        <v>0</v>
      </c>
      <c r="BL1863" s="17" t="s">
        <v>453</v>
      </c>
      <c r="BM1863" s="156" t="s">
        <v>2661</v>
      </c>
    </row>
    <row r="1864" spans="2:65" s="1" customFormat="1" ht="49.15" customHeight="1">
      <c r="B1864" s="32"/>
      <c r="C1864" s="187" t="s">
        <v>2662</v>
      </c>
      <c r="D1864" s="187" t="s">
        <v>641</v>
      </c>
      <c r="E1864" s="188" t="s">
        <v>2663</v>
      </c>
      <c r="F1864" s="189" t="s">
        <v>2664</v>
      </c>
      <c r="G1864" s="190" t="s">
        <v>623</v>
      </c>
      <c r="H1864" s="191">
        <v>1</v>
      </c>
      <c r="I1864" s="192"/>
      <c r="J1864" s="191">
        <f t="shared" si="10"/>
        <v>0</v>
      </c>
      <c r="K1864" s="193"/>
      <c r="L1864" s="194"/>
      <c r="M1864" s="195" t="s">
        <v>1</v>
      </c>
      <c r="N1864" s="196" t="s">
        <v>42</v>
      </c>
      <c r="P1864" s="154">
        <f t="shared" si="11"/>
        <v>0</v>
      </c>
      <c r="Q1864" s="154">
        <v>0.03</v>
      </c>
      <c r="R1864" s="154">
        <f t="shared" si="12"/>
        <v>0.03</v>
      </c>
      <c r="S1864" s="154">
        <v>0</v>
      </c>
      <c r="T1864" s="155">
        <f t="shared" si="13"/>
        <v>0</v>
      </c>
      <c r="AR1864" s="156" t="s">
        <v>544</v>
      </c>
      <c r="AT1864" s="156" t="s">
        <v>641</v>
      </c>
      <c r="AU1864" s="156" t="s">
        <v>98</v>
      </c>
      <c r="AY1864" s="17" t="s">
        <v>345</v>
      </c>
      <c r="BE1864" s="157">
        <f t="shared" si="14"/>
        <v>0</v>
      </c>
      <c r="BF1864" s="157">
        <f t="shared" si="15"/>
        <v>0</v>
      </c>
      <c r="BG1864" s="157">
        <f t="shared" si="16"/>
        <v>0</v>
      </c>
      <c r="BH1864" s="157">
        <f t="shared" si="17"/>
        <v>0</v>
      </c>
      <c r="BI1864" s="157">
        <f t="shared" si="18"/>
        <v>0</v>
      </c>
      <c r="BJ1864" s="17" t="s">
        <v>98</v>
      </c>
      <c r="BK1864" s="158">
        <f t="shared" si="19"/>
        <v>0</v>
      </c>
      <c r="BL1864" s="17" t="s">
        <v>453</v>
      </c>
      <c r="BM1864" s="156" t="s">
        <v>2665</v>
      </c>
    </row>
    <row r="1865" spans="2:65" s="1" customFormat="1" ht="49.15" customHeight="1">
      <c r="B1865" s="32"/>
      <c r="C1865" s="187" t="s">
        <v>2666</v>
      </c>
      <c r="D1865" s="187" t="s">
        <v>641</v>
      </c>
      <c r="E1865" s="188" t="s">
        <v>2667</v>
      </c>
      <c r="F1865" s="189" t="s">
        <v>2668</v>
      </c>
      <c r="G1865" s="190" t="s">
        <v>623</v>
      </c>
      <c r="H1865" s="191">
        <v>7</v>
      </c>
      <c r="I1865" s="192"/>
      <c r="J1865" s="191">
        <f t="shared" si="10"/>
        <v>0</v>
      </c>
      <c r="K1865" s="193"/>
      <c r="L1865" s="194"/>
      <c r="M1865" s="195" t="s">
        <v>1</v>
      </c>
      <c r="N1865" s="196" t="s">
        <v>42</v>
      </c>
      <c r="P1865" s="154">
        <f t="shared" si="11"/>
        <v>0</v>
      </c>
      <c r="Q1865" s="154">
        <v>0.03</v>
      </c>
      <c r="R1865" s="154">
        <f t="shared" si="12"/>
        <v>0.21</v>
      </c>
      <c r="S1865" s="154">
        <v>0</v>
      </c>
      <c r="T1865" s="155">
        <f t="shared" si="13"/>
        <v>0</v>
      </c>
      <c r="AR1865" s="156" t="s">
        <v>544</v>
      </c>
      <c r="AT1865" s="156" t="s">
        <v>641</v>
      </c>
      <c r="AU1865" s="156" t="s">
        <v>98</v>
      </c>
      <c r="AY1865" s="17" t="s">
        <v>345</v>
      </c>
      <c r="BE1865" s="157">
        <f t="shared" si="14"/>
        <v>0</v>
      </c>
      <c r="BF1865" s="157">
        <f t="shared" si="15"/>
        <v>0</v>
      </c>
      <c r="BG1865" s="157">
        <f t="shared" si="16"/>
        <v>0</v>
      </c>
      <c r="BH1865" s="157">
        <f t="shared" si="17"/>
        <v>0</v>
      </c>
      <c r="BI1865" s="157">
        <f t="shared" si="18"/>
        <v>0</v>
      </c>
      <c r="BJ1865" s="17" t="s">
        <v>98</v>
      </c>
      <c r="BK1865" s="158">
        <f t="shared" si="19"/>
        <v>0</v>
      </c>
      <c r="BL1865" s="17" t="s">
        <v>453</v>
      </c>
      <c r="BM1865" s="156" t="s">
        <v>2669</v>
      </c>
    </row>
    <row r="1866" spans="2:65" s="1" customFormat="1" ht="49.15" customHeight="1">
      <c r="B1866" s="32"/>
      <c r="C1866" s="187" t="s">
        <v>2670</v>
      </c>
      <c r="D1866" s="187" t="s">
        <v>641</v>
      </c>
      <c r="E1866" s="188" t="s">
        <v>2671</v>
      </c>
      <c r="F1866" s="189" t="s">
        <v>2672</v>
      </c>
      <c r="G1866" s="190" t="s">
        <v>623</v>
      </c>
      <c r="H1866" s="191">
        <v>9</v>
      </c>
      <c r="I1866" s="192"/>
      <c r="J1866" s="191">
        <f t="shared" si="10"/>
        <v>0</v>
      </c>
      <c r="K1866" s="193"/>
      <c r="L1866" s="194"/>
      <c r="M1866" s="195" t="s">
        <v>1</v>
      </c>
      <c r="N1866" s="196" t="s">
        <v>42</v>
      </c>
      <c r="P1866" s="154">
        <f t="shared" si="11"/>
        <v>0</v>
      </c>
      <c r="Q1866" s="154">
        <v>0.03</v>
      </c>
      <c r="R1866" s="154">
        <f t="shared" si="12"/>
        <v>0.27</v>
      </c>
      <c r="S1866" s="154">
        <v>0</v>
      </c>
      <c r="T1866" s="155">
        <f t="shared" si="13"/>
        <v>0</v>
      </c>
      <c r="AR1866" s="156" t="s">
        <v>544</v>
      </c>
      <c r="AT1866" s="156" t="s">
        <v>641</v>
      </c>
      <c r="AU1866" s="156" t="s">
        <v>98</v>
      </c>
      <c r="AY1866" s="17" t="s">
        <v>345</v>
      </c>
      <c r="BE1866" s="157">
        <f t="shared" si="14"/>
        <v>0</v>
      </c>
      <c r="BF1866" s="157">
        <f t="shared" si="15"/>
        <v>0</v>
      </c>
      <c r="BG1866" s="157">
        <f t="shared" si="16"/>
        <v>0</v>
      </c>
      <c r="BH1866" s="157">
        <f t="shared" si="17"/>
        <v>0</v>
      </c>
      <c r="BI1866" s="157">
        <f t="shared" si="18"/>
        <v>0</v>
      </c>
      <c r="BJ1866" s="17" t="s">
        <v>98</v>
      </c>
      <c r="BK1866" s="158">
        <f t="shared" si="19"/>
        <v>0</v>
      </c>
      <c r="BL1866" s="17" t="s">
        <v>453</v>
      </c>
      <c r="BM1866" s="156" t="s">
        <v>2673</v>
      </c>
    </row>
    <row r="1867" spans="2:65" s="1" customFormat="1" ht="49.15" customHeight="1">
      <c r="B1867" s="32"/>
      <c r="C1867" s="187" t="s">
        <v>2674</v>
      </c>
      <c r="D1867" s="187" t="s">
        <v>641</v>
      </c>
      <c r="E1867" s="188" t="s">
        <v>2675</v>
      </c>
      <c r="F1867" s="189" t="s">
        <v>2676</v>
      </c>
      <c r="G1867" s="190" t="s">
        <v>623</v>
      </c>
      <c r="H1867" s="191">
        <v>4</v>
      </c>
      <c r="I1867" s="192"/>
      <c r="J1867" s="191">
        <f t="shared" si="10"/>
        <v>0</v>
      </c>
      <c r="K1867" s="193"/>
      <c r="L1867" s="194"/>
      <c r="M1867" s="195" t="s">
        <v>1</v>
      </c>
      <c r="N1867" s="196" t="s">
        <v>42</v>
      </c>
      <c r="P1867" s="154">
        <f t="shared" si="11"/>
        <v>0</v>
      </c>
      <c r="Q1867" s="154">
        <v>0.03</v>
      </c>
      <c r="R1867" s="154">
        <f t="shared" si="12"/>
        <v>0.12</v>
      </c>
      <c r="S1867" s="154">
        <v>0</v>
      </c>
      <c r="T1867" s="155">
        <f t="shared" si="13"/>
        <v>0</v>
      </c>
      <c r="AR1867" s="156" t="s">
        <v>544</v>
      </c>
      <c r="AT1867" s="156" t="s">
        <v>641</v>
      </c>
      <c r="AU1867" s="156" t="s">
        <v>98</v>
      </c>
      <c r="AY1867" s="17" t="s">
        <v>345</v>
      </c>
      <c r="BE1867" s="157">
        <f t="shared" si="14"/>
        <v>0</v>
      </c>
      <c r="BF1867" s="157">
        <f t="shared" si="15"/>
        <v>0</v>
      </c>
      <c r="BG1867" s="157">
        <f t="shared" si="16"/>
        <v>0</v>
      </c>
      <c r="BH1867" s="157">
        <f t="shared" si="17"/>
        <v>0</v>
      </c>
      <c r="BI1867" s="157">
        <f t="shared" si="18"/>
        <v>0</v>
      </c>
      <c r="BJ1867" s="17" t="s">
        <v>98</v>
      </c>
      <c r="BK1867" s="158">
        <f t="shared" si="19"/>
        <v>0</v>
      </c>
      <c r="BL1867" s="17" t="s">
        <v>453</v>
      </c>
      <c r="BM1867" s="156" t="s">
        <v>2677</v>
      </c>
    </row>
    <row r="1868" spans="2:65" s="1" customFormat="1" ht="49.15" customHeight="1">
      <c r="B1868" s="32"/>
      <c r="C1868" s="187" t="s">
        <v>2678</v>
      </c>
      <c r="D1868" s="187" t="s">
        <v>641</v>
      </c>
      <c r="E1868" s="188" t="s">
        <v>2679</v>
      </c>
      <c r="F1868" s="189" t="s">
        <v>2680</v>
      </c>
      <c r="G1868" s="190" t="s">
        <v>623</v>
      </c>
      <c r="H1868" s="191">
        <v>1</v>
      </c>
      <c r="I1868" s="192"/>
      <c r="J1868" s="191">
        <f t="shared" si="10"/>
        <v>0</v>
      </c>
      <c r="K1868" s="193"/>
      <c r="L1868" s="194"/>
      <c r="M1868" s="195" t="s">
        <v>1</v>
      </c>
      <c r="N1868" s="196" t="s">
        <v>42</v>
      </c>
      <c r="P1868" s="154">
        <f t="shared" si="11"/>
        <v>0</v>
      </c>
      <c r="Q1868" s="154">
        <v>0.03</v>
      </c>
      <c r="R1868" s="154">
        <f t="shared" si="12"/>
        <v>0.03</v>
      </c>
      <c r="S1868" s="154">
        <v>0</v>
      </c>
      <c r="T1868" s="155">
        <f t="shared" si="13"/>
        <v>0</v>
      </c>
      <c r="AR1868" s="156" t="s">
        <v>544</v>
      </c>
      <c r="AT1868" s="156" t="s">
        <v>641</v>
      </c>
      <c r="AU1868" s="156" t="s">
        <v>98</v>
      </c>
      <c r="AY1868" s="17" t="s">
        <v>345</v>
      </c>
      <c r="BE1868" s="157">
        <f t="shared" si="14"/>
        <v>0</v>
      </c>
      <c r="BF1868" s="157">
        <f t="shared" si="15"/>
        <v>0</v>
      </c>
      <c r="BG1868" s="157">
        <f t="shared" si="16"/>
        <v>0</v>
      </c>
      <c r="BH1868" s="157">
        <f t="shared" si="17"/>
        <v>0</v>
      </c>
      <c r="BI1868" s="157">
        <f t="shared" si="18"/>
        <v>0</v>
      </c>
      <c r="BJ1868" s="17" t="s">
        <v>98</v>
      </c>
      <c r="BK1868" s="158">
        <f t="shared" si="19"/>
        <v>0</v>
      </c>
      <c r="BL1868" s="17" t="s">
        <v>453</v>
      </c>
      <c r="BM1868" s="156" t="s">
        <v>2681</v>
      </c>
    </row>
    <row r="1869" spans="2:65" s="1" customFormat="1" ht="24.2" customHeight="1">
      <c r="B1869" s="32"/>
      <c r="C1869" s="145" t="s">
        <v>2682</v>
      </c>
      <c r="D1869" s="145" t="s">
        <v>347</v>
      </c>
      <c r="E1869" s="146" t="s">
        <v>2683</v>
      </c>
      <c r="F1869" s="147" t="s">
        <v>2684</v>
      </c>
      <c r="G1869" s="148" t="s">
        <v>623</v>
      </c>
      <c r="H1869" s="149">
        <v>1</v>
      </c>
      <c r="I1869" s="150"/>
      <c r="J1869" s="149">
        <f t="shared" si="10"/>
        <v>0</v>
      </c>
      <c r="K1869" s="151"/>
      <c r="L1869" s="32"/>
      <c r="M1869" s="152" t="s">
        <v>1</v>
      </c>
      <c r="N1869" s="153" t="s">
        <v>42</v>
      </c>
      <c r="P1869" s="154">
        <f t="shared" si="11"/>
        <v>0</v>
      </c>
      <c r="Q1869" s="154">
        <v>0</v>
      </c>
      <c r="R1869" s="154">
        <f t="shared" si="12"/>
        <v>0</v>
      </c>
      <c r="S1869" s="154">
        <v>0</v>
      </c>
      <c r="T1869" s="155">
        <f t="shared" si="13"/>
        <v>0</v>
      </c>
      <c r="AR1869" s="156" t="s">
        <v>453</v>
      </c>
      <c r="AT1869" s="156" t="s">
        <v>347</v>
      </c>
      <c r="AU1869" s="156" t="s">
        <v>98</v>
      </c>
      <c r="AY1869" s="17" t="s">
        <v>345</v>
      </c>
      <c r="BE1869" s="157">
        <f t="shared" si="14"/>
        <v>0</v>
      </c>
      <c r="BF1869" s="157">
        <f t="shared" si="15"/>
        <v>0</v>
      </c>
      <c r="BG1869" s="157">
        <f t="shared" si="16"/>
        <v>0</v>
      </c>
      <c r="BH1869" s="157">
        <f t="shared" si="17"/>
        <v>0</v>
      </c>
      <c r="BI1869" s="157">
        <f t="shared" si="18"/>
        <v>0</v>
      </c>
      <c r="BJ1869" s="17" t="s">
        <v>98</v>
      </c>
      <c r="BK1869" s="158">
        <f t="shared" si="19"/>
        <v>0</v>
      </c>
      <c r="BL1869" s="17" t="s">
        <v>453</v>
      </c>
      <c r="BM1869" s="156" t="s">
        <v>2685</v>
      </c>
    </row>
    <row r="1870" spans="2:65" s="1" customFormat="1" ht="24.2" customHeight="1">
      <c r="B1870" s="32"/>
      <c r="C1870" s="187" t="s">
        <v>2686</v>
      </c>
      <c r="D1870" s="187" t="s">
        <v>641</v>
      </c>
      <c r="E1870" s="188" t="s">
        <v>2687</v>
      </c>
      <c r="F1870" s="189" t="s">
        <v>2688</v>
      </c>
      <c r="G1870" s="190" t="s">
        <v>623</v>
      </c>
      <c r="H1870" s="191">
        <v>1</v>
      </c>
      <c r="I1870" s="192"/>
      <c r="J1870" s="191">
        <f t="shared" si="10"/>
        <v>0</v>
      </c>
      <c r="K1870" s="193"/>
      <c r="L1870" s="194"/>
      <c r="M1870" s="195" t="s">
        <v>1</v>
      </c>
      <c r="N1870" s="196" t="s">
        <v>42</v>
      </c>
      <c r="P1870" s="154">
        <f t="shared" si="11"/>
        <v>0</v>
      </c>
      <c r="Q1870" s="154">
        <v>2.5000000000000001E-2</v>
      </c>
      <c r="R1870" s="154">
        <f t="shared" si="12"/>
        <v>2.5000000000000001E-2</v>
      </c>
      <c r="S1870" s="154">
        <v>0</v>
      </c>
      <c r="T1870" s="155">
        <f t="shared" si="13"/>
        <v>0</v>
      </c>
      <c r="AR1870" s="156" t="s">
        <v>544</v>
      </c>
      <c r="AT1870" s="156" t="s">
        <v>641</v>
      </c>
      <c r="AU1870" s="156" t="s">
        <v>98</v>
      </c>
      <c r="AY1870" s="17" t="s">
        <v>345</v>
      </c>
      <c r="BE1870" s="157">
        <f t="shared" si="14"/>
        <v>0</v>
      </c>
      <c r="BF1870" s="157">
        <f t="shared" si="15"/>
        <v>0</v>
      </c>
      <c r="BG1870" s="157">
        <f t="shared" si="16"/>
        <v>0</v>
      </c>
      <c r="BH1870" s="157">
        <f t="shared" si="17"/>
        <v>0</v>
      </c>
      <c r="BI1870" s="157">
        <f t="shared" si="18"/>
        <v>0</v>
      </c>
      <c r="BJ1870" s="17" t="s">
        <v>98</v>
      </c>
      <c r="BK1870" s="158">
        <f t="shared" si="19"/>
        <v>0</v>
      </c>
      <c r="BL1870" s="17" t="s">
        <v>453</v>
      </c>
      <c r="BM1870" s="156" t="s">
        <v>2689</v>
      </c>
    </row>
    <row r="1871" spans="2:65" s="13" customFormat="1">
      <c r="B1871" s="166"/>
      <c r="D1871" s="160" t="s">
        <v>353</v>
      </c>
      <c r="E1871" s="167" t="s">
        <v>1</v>
      </c>
      <c r="F1871" s="168" t="s">
        <v>84</v>
      </c>
      <c r="H1871" s="169">
        <v>1</v>
      </c>
      <c r="I1871" s="170"/>
      <c r="L1871" s="166"/>
      <c r="M1871" s="171"/>
      <c r="T1871" s="172"/>
      <c r="AT1871" s="167" t="s">
        <v>353</v>
      </c>
      <c r="AU1871" s="167" t="s">
        <v>98</v>
      </c>
      <c r="AV1871" s="13" t="s">
        <v>98</v>
      </c>
      <c r="AW1871" s="13" t="s">
        <v>30</v>
      </c>
      <c r="AX1871" s="13" t="s">
        <v>84</v>
      </c>
      <c r="AY1871" s="167" t="s">
        <v>345</v>
      </c>
    </row>
    <row r="1872" spans="2:65" s="1" customFormat="1" ht="24.2" customHeight="1">
      <c r="B1872" s="32"/>
      <c r="C1872" s="145" t="s">
        <v>2690</v>
      </c>
      <c r="D1872" s="145" t="s">
        <v>347</v>
      </c>
      <c r="E1872" s="146" t="s">
        <v>2691</v>
      </c>
      <c r="F1872" s="147" t="s">
        <v>2692</v>
      </c>
      <c r="G1872" s="148" t="s">
        <v>623</v>
      </c>
      <c r="H1872" s="149">
        <v>14</v>
      </c>
      <c r="I1872" s="150"/>
      <c r="J1872" s="149">
        <f>ROUND(I1872*H1872,3)</f>
        <v>0</v>
      </c>
      <c r="K1872" s="151"/>
      <c r="L1872" s="32"/>
      <c r="M1872" s="152" t="s">
        <v>1</v>
      </c>
      <c r="N1872" s="153" t="s">
        <v>42</v>
      </c>
      <c r="P1872" s="154">
        <f>O1872*H1872</f>
        <v>0</v>
      </c>
      <c r="Q1872" s="154">
        <v>2.5999999999999998E-4</v>
      </c>
      <c r="R1872" s="154">
        <f>Q1872*H1872</f>
        <v>3.6399999999999996E-3</v>
      </c>
      <c r="S1872" s="154">
        <v>0</v>
      </c>
      <c r="T1872" s="155">
        <f>S1872*H1872</f>
        <v>0</v>
      </c>
      <c r="AR1872" s="156" t="s">
        <v>453</v>
      </c>
      <c r="AT1872" s="156" t="s">
        <v>347</v>
      </c>
      <c r="AU1872" s="156" t="s">
        <v>98</v>
      </c>
      <c r="AY1872" s="17" t="s">
        <v>345</v>
      </c>
      <c r="BE1872" s="157">
        <f>IF(N1872="základná",J1872,0)</f>
        <v>0</v>
      </c>
      <c r="BF1872" s="157">
        <f>IF(N1872="znížená",J1872,0)</f>
        <v>0</v>
      </c>
      <c r="BG1872" s="157">
        <f>IF(N1872="zákl. prenesená",J1872,0)</f>
        <v>0</v>
      </c>
      <c r="BH1872" s="157">
        <f>IF(N1872="zníž. prenesená",J1872,0)</f>
        <v>0</v>
      </c>
      <c r="BI1872" s="157">
        <f>IF(N1872="nulová",J1872,0)</f>
        <v>0</v>
      </c>
      <c r="BJ1872" s="17" t="s">
        <v>98</v>
      </c>
      <c r="BK1872" s="158">
        <f>ROUND(I1872*H1872,3)</f>
        <v>0</v>
      </c>
      <c r="BL1872" s="17" t="s">
        <v>453</v>
      </c>
      <c r="BM1872" s="156" t="s">
        <v>2693</v>
      </c>
    </row>
    <row r="1873" spans="2:65" s="13" customFormat="1">
      <c r="B1873" s="166"/>
      <c r="D1873" s="160" t="s">
        <v>353</v>
      </c>
      <c r="E1873" s="167" t="s">
        <v>1</v>
      </c>
      <c r="F1873" s="168" t="s">
        <v>2694</v>
      </c>
      <c r="H1873" s="169">
        <v>14</v>
      </c>
      <c r="I1873" s="170"/>
      <c r="L1873" s="166"/>
      <c r="M1873" s="171"/>
      <c r="T1873" s="172"/>
      <c r="AT1873" s="167" t="s">
        <v>353</v>
      </c>
      <c r="AU1873" s="167" t="s">
        <v>98</v>
      </c>
      <c r="AV1873" s="13" t="s">
        <v>98</v>
      </c>
      <c r="AW1873" s="13" t="s">
        <v>30</v>
      </c>
      <c r="AX1873" s="13" t="s">
        <v>84</v>
      </c>
      <c r="AY1873" s="167" t="s">
        <v>345</v>
      </c>
    </row>
    <row r="1874" spans="2:65" s="1" customFormat="1" ht="24.2" customHeight="1">
      <c r="B1874" s="32"/>
      <c r="C1874" s="187" t="s">
        <v>2695</v>
      </c>
      <c r="D1874" s="187" t="s">
        <v>641</v>
      </c>
      <c r="E1874" s="188" t="s">
        <v>2696</v>
      </c>
      <c r="F1874" s="189" t="s">
        <v>2697</v>
      </c>
      <c r="G1874" s="190" t="s">
        <v>623</v>
      </c>
      <c r="H1874" s="191">
        <v>14.7</v>
      </c>
      <c r="I1874" s="192"/>
      <c r="J1874" s="191">
        <f>ROUND(I1874*H1874,3)</f>
        <v>0</v>
      </c>
      <c r="K1874" s="193"/>
      <c r="L1874" s="194"/>
      <c r="M1874" s="195" t="s">
        <v>1</v>
      </c>
      <c r="N1874" s="196" t="s">
        <v>42</v>
      </c>
      <c r="P1874" s="154">
        <f>O1874*H1874</f>
        <v>0</v>
      </c>
      <c r="Q1874" s="154">
        <v>1E-4</v>
      </c>
      <c r="R1874" s="154">
        <f>Q1874*H1874</f>
        <v>1.47E-3</v>
      </c>
      <c r="S1874" s="154">
        <v>0</v>
      </c>
      <c r="T1874" s="155">
        <f>S1874*H1874</f>
        <v>0</v>
      </c>
      <c r="AR1874" s="156" t="s">
        <v>544</v>
      </c>
      <c r="AT1874" s="156" t="s">
        <v>641</v>
      </c>
      <c r="AU1874" s="156" t="s">
        <v>98</v>
      </c>
      <c r="AY1874" s="17" t="s">
        <v>345</v>
      </c>
      <c r="BE1874" s="157">
        <f>IF(N1874="základná",J1874,0)</f>
        <v>0</v>
      </c>
      <c r="BF1874" s="157">
        <f>IF(N1874="znížená",J1874,0)</f>
        <v>0</v>
      </c>
      <c r="BG1874" s="157">
        <f>IF(N1874="zákl. prenesená",J1874,0)</f>
        <v>0</v>
      </c>
      <c r="BH1874" s="157">
        <f>IF(N1874="zníž. prenesená",J1874,0)</f>
        <v>0</v>
      </c>
      <c r="BI1874" s="157">
        <f>IF(N1874="nulová",J1874,0)</f>
        <v>0</v>
      </c>
      <c r="BJ1874" s="17" t="s">
        <v>98</v>
      </c>
      <c r="BK1874" s="158">
        <f>ROUND(I1874*H1874,3)</f>
        <v>0</v>
      </c>
      <c r="BL1874" s="17" t="s">
        <v>453</v>
      </c>
      <c r="BM1874" s="156" t="s">
        <v>2698</v>
      </c>
    </row>
    <row r="1875" spans="2:65" s="13" customFormat="1">
      <c r="B1875" s="166"/>
      <c r="D1875" s="160" t="s">
        <v>353</v>
      </c>
      <c r="E1875" s="167" t="s">
        <v>1</v>
      </c>
      <c r="F1875" s="168" t="s">
        <v>442</v>
      </c>
      <c r="H1875" s="169">
        <v>14</v>
      </c>
      <c r="I1875" s="170"/>
      <c r="L1875" s="166"/>
      <c r="M1875" s="171"/>
      <c r="T1875" s="172"/>
      <c r="AT1875" s="167" t="s">
        <v>353</v>
      </c>
      <c r="AU1875" s="167" t="s">
        <v>98</v>
      </c>
      <c r="AV1875" s="13" t="s">
        <v>98</v>
      </c>
      <c r="AW1875" s="13" t="s">
        <v>30</v>
      </c>
      <c r="AX1875" s="13" t="s">
        <v>84</v>
      </c>
      <c r="AY1875" s="167" t="s">
        <v>345</v>
      </c>
    </row>
    <row r="1876" spans="2:65" s="13" customFormat="1">
      <c r="B1876" s="166"/>
      <c r="D1876" s="160" t="s">
        <v>353</v>
      </c>
      <c r="F1876" s="168" t="s">
        <v>2699</v>
      </c>
      <c r="H1876" s="169">
        <v>14.7</v>
      </c>
      <c r="I1876" s="170"/>
      <c r="L1876" s="166"/>
      <c r="M1876" s="171"/>
      <c r="T1876" s="172"/>
      <c r="AT1876" s="167" t="s">
        <v>353</v>
      </c>
      <c r="AU1876" s="167" t="s">
        <v>98</v>
      </c>
      <c r="AV1876" s="13" t="s">
        <v>98</v>
      </c>
      <c r="AW1876" s="13" t="s">
        <v>4</v>
      </c>
      <c r="AX1876" s="13" t="s">
        <v>84</v>
      </c>
      <c r="AY1876" s="167" t="s">
        <v>345</v>
      </c>
    </row>
    <row r="1877" spans="2:65" s="1" customFormat="1" ht="24.2" customHeight="1">
      <c r="B1877" s="32"/>
      <c r="C1877" s="187" t="s">
        <v>2700</v>
      </c>
      <c r="D1877" s="187" t="s">
        <v>641</v>
      </c>
      <c r="E1877" s="188" t="s">
        <v>2701</v>
      </c>
      <c r="F1877" s="189" t="s">
        <v>2702</v>
      </c>
      <c r="G1877" s="190" t="s">
        <v>597</v>
      </c>
      <c r="H1877" s="191">
        <v>17.981000000000002</v>
      </c>
      <c r="I1877" s="192"/>
      <c r="J1877" s="191">
        <f>ROUND(I1877*H1877,3)</f>
        <v>0</v>
      </c>
      <c r="K1877" s="193"/>
      <c r="L1877" s="194"/>
      <c r="M1877" s="195" t="s">
        <v>1</v>
      </c>
      <c r="N1877" s="196" t="s">
        <v>42</v>
      </c>
      <c r="P1877" s="154">
        <f>O1877*H1877</f>
        <v>0</v>
      </c>
      <c r="Q1877" s="154">
        <v>9.7999999999999997E-4</v>
      </c>
      <c r="R1877" s="154">
        <f>Q1877*H1877</f>
        <v>1.7621380000000002E-2</v>
      </c>
      <c r="S1877" s="154">
        <v>0</v>
      </c>
      <c r="T1877" s="155">
        <f>S1877*H1877</f>
        <v>0</v>
      </c>
      <c r="AR1877" s="156" t="s">
        <v>544</v>
      </c>
      <c r="AT1877" s="156" t="s">
        <v>641</v>
      </c>
      <c r="AU1877" s="156" t="s">
        <v>98</v>
      </c>
      <c r="AY1877" s="17" t="s">
        <v>345</v>
      </c>
      <c r="BE1877" s="157">
        <f>IF(N1877="základná",J1877,0)</f>
        <v>0</v>
      </c>
      <c r="BF1877" s="157">
        <f>IF(N1877="znížená",J1877,0)</f>
        <v>0</v>
      </c>
      <c r="BG1877" s="157">
        <f>IF(N1877="zákl. prenesená",J1877,0)</f>
        <v>0</v>
      </c>
      <c r="BH1877" s="157">
        <f>IF(N1877="zníž. prenesená",J1877,0)</f>
        <v>0</v>
      </c>
      <c r="BI1877" s="157">
        <f>IF(N1877="nulová",J1877,0)</f>
        <v>0</v>
      </c>
      <c r="BJ1877" s="17" t="s">
        <v>98</v>
      </c>
      <c r="BK1877" s="158">
        <f>ROUND(I1877*H1877,3)</f>
        <v>0</v>
      </c>
      <c r="BL1877" s="17" t="s">
        <v>453</v>
      </c>
      <c r="BM1877" s="156" t="s">
        <v>2703</v>
      </c>
    </row>
    <row r="1878" spans="2:65" s="13" customFormat="1">
      <c r="B1878" s="166"/>
      <c r="D1878" s="160" t="s">
        <v>353</v>
      </c>
      <c r="E1878" s="167" t="s">
        <v>1</v>
      </c>
      <c r="F1878" s="168" t="s">
        <v>2704</v>
      </c>
      <c r="H1878" s="169">
        <v>17.125</v>
      </c>
      <c r="I1878" s="170"/>
      <c r="L1878" s="166"/>
      <c r="M1878" s="171"/>
      <c r="T1878" s="172"/>
      <c r="AT1878" s="167" t="s">
        <v>353</v>
      </c>
      <c r="AU1878" s="167" t="s">
        <v>98</v>
      </c>
      <c r="AV1878" s="13" t="s">
        <v>98</v>
      </c>
      <c r="AW1878" s="13" t="s">
        <v>30</v>
      </c>
      <c r="AX1878" s="13" t="s">
        <v>84</v>
      </c>
      <c r="AY1878" s="167" t="s">
        <v>345</v>
      </c>
    </row>
    <row r="1879" spans="2:65" s="13" customFormat="1">
      <c r="B1879" s="166"/>
      <c r="D1879" s="160" t="s">
        <v>353</v>
      </c>
      <c r="F1879" s="168" t="s">
        <v>2705</v>
      </c>
      <c r="H1879" s="169">
        <v>17.981000000000002</v>
      </c>
      <c r="I1879" s="170"/>
      <c r="L1879" s="166"/>
      <c r="M1879" s="171"/>
      <c r="T1879" s="172"/>
      <c r="AT1879" s="167" t="s">
        <v>353</v>
      </c>
      <c r="AU1879" s="167" t="s">
        <v>98</v>
      </c>
      <c r="AV1879" s="13" t="s">
        <v>98</v>
      </c>
      <c r="AW1879" s="13" t="s">
        <v>4</v>
      </c>
      <c r="AX1879" s="13" t="s">
        <v>84</v>
      </c>
      <c r="AY1879" s="167" t="s">
        <v>345</v>
      </c>
    </row>
    <row r="1880" spans="2:65" s="1" customFormat="1" ht="21.75" customHeight="1">
      <c r="B1880" s="32"/>
      <c r="C1880" s="145" t="s">
        <v>2706</v>
      </c>
      <c r="D1880" s="145" t="s">
        <v>347</v>
      </c>
      <c r="E1880" s="146" t="s">
        <v>2707</v>
      </c>
      <c r="F1880" s="147" t="s">
        <v>2708</v>
      </c>
      <c r="G1880" s="148" t="s">
        <v>623</v>
      </c>
      <c r="H1880" s="149">
        <v>1</v>
      </c>
      <c r="I1880" s="150"/>
      <c r="J1880" s="149">
        <f>ROUND(I1880*H1880,3)</f>
        <v>0</v>
      </c>
      <c r="K1880" s="151"/>
      <c r="L1880" s="32"/>
      <c r="M1880" s="152" t="s">
        <v>1</v>
      </c>
      <c r="N1880" s="153" t="s">
        <v>42</v>
      </c>
      <c r="P1880" s="154">
        <f>O1880*H1880</f>
        <v>0</v>
      </c>
      <c r="Q1880" s="154">
        <v>4.4999999999999999E-4</v>
      </c>
      <c r="R1880" s="154">
        <f>Q1880*H1880</f>
        <v>4.4999999999999999E-4</v>
      </c>
      <c r="S1880" s="154">
        <v>0</v>
      </c>
      <c r="T1880" s="155">
        <f>S1880*H1880</f>
        <v>0</v>
      </c>
      <c r="AR1880" s="156" t="s">
        <v>453</v>
      </c>
      <c r="AT1880" s="156" t="s">
        <v>347</v>
      </c>
      <c r="AU1880" s="156" t="s">
        <v>98</v>
      </c>
      <c r="AY1880" s="17" t="s">
        <v>345</v>
      </c>
      <c r="BE1880" s="157">
        <f>IF(N1880="základná",J1880,0)</f>
        <v>0</v>
      </c>
      <c r="BF1880" s="157">
        <f>IF(N1880="znížená",J1880,0)</f>
        <v>0</v>
      </c>
      <c r="BG1880" s="157">
        <f>IF(N1880="zákl. prenesená",J1880,0)</f>
        <v>0</v>
      </c>
      <c r="BH1880" s="157">
        <f>IF(N1880="zníž. prenesená",J1880,0)</f>
        <v>0</v>
      </c>
      <c r="BI1880" s="157">
        <f>IF(N1880="nulová",J1880,0)</f>
        <v>0</v>
      </c>
      <c r="BJ1880" s="17" t="s">
        <v>98</v>
      </c>
      <c r="BK1880" s="158">
        <f>ROUND(I1880*H1880,3)</f>
        <v>0</v>
      </c>
      <c r="BL1880" s="17" t="s">
        <v>453</v>
      </c>
      <c r="BM1880" s="156" t="s">
        <v>2709</v>
      </c>
    </row>
    <row r="1881" spans="2:65" s="13" customFormat="1">
      <c r="B1881" s="166"/>
      <c r="D1881" s="160" t="s">
        <v>353</v>
      </c>
      <c r="E1881" s="167" t="s">
        <v>1</v>
      </c>
      <c r="F1881" s="168" t="s">
        <v>2710</v>
      </c>
      <c r="H1881" s="169">
        <v>1</v>
      </c>
      <c r="I1881" s="170"/>
      <c r="L1881" s="166"/>
      <c r="M1881" s="171"/>
      <c r="T1881" s="172"/>
      <c r="AT1881" s="167" t="s">
        <v>353</v>
      </c>
      <c r="AU1881" s="167" t="s">
        <v>98</v>
      </c>
      <c r="AV1881" s="13" t="s">
        <v>98</v>
      </c>
      <c r="AW1881" s="13" t="s">
        <v>30</v>
      </c>
      <c r="AX1881" s="13" t="s">
        <v>84</v>
      </c>
      <c r="AY1881" s="167" t="s">
        <v>345</v>
      </c>
    </row>
    <row r="1882" spans="2:65" s="1" customFormat="1" ht="49.15" customHeight="1">
      <c r="B1882" s="32"/>
      <c r="C1882" s="187" t="s">
        <v>2711</v>
      </c>
      <c r="D1882" s="187" t="s">
        <v>641</v>
      </c>
      <c r="E1882" s="188" t="s">
        <v>2712</v>
      </c>
      <c r="F1882" s="189" t="s">
        <v>2713</v>
      </c>
      <c r="G1882" s="190" t="s">
        <v>623</v>
      </c>
      <c r="H1882" s="191">
        <v>1</v>
      </c>
      <c r="I1882" s="192"/>
      <c r="J1882" s="191">
        <f>ROUND(I1882*H1882,3)</f>
        <v>0</v>
      </c>
      <c r="K1882" s="193"/>
      <c r="L1882" s="194"/>
      <c r="M1882" s="195" t="s">
        <v>1</v>
      </c>
      <c r="N1882" s="196" t="s">
        <v>42</v>
      </c>
      <c r="P1882" s="154">
        <f>O1882*H1882</f>
        <v>0</v>
      </c>
      <c r="Q1882" s="154">
        <v>1.4999999999999999E-2</v>
      </c>
      <c r="R1882" s="154">
        <f>Q1882*H1882</f>
        <v>1.4999999999999999E-2</v>
      </c>
      <c r="S1882" s="154">
        <v>0</v>
      </c>
      <c r="T1882" s="155">
        <f>S1882*H1882</f>
        <v>0</v>
      </c>
      <c r="AR1882" s="156" t="s">
        <v>544</v>
      </c>
      <c r="AT1882" s="156" t="s">
        <v>641</v>
      </c>
      <c r="AU1882" s="156" t="s">
        <v>98</v>
      </c>
      <c r="AY1882" s="17" t="s">
        <v>345</v>
      </c>
      <c r="BE1882" s="157">
        <f>IF(N1882="základná",J1882,0)</f>
        <v>0</v>
      </c>
      <c r="BF1882" s="157">
        <f>IF(N1882="znížená",J1882,0)</f>
        <v>0</v>
      </c>
      <c r="BG1882" s="157">
        <f>IF(N1882="zákl. prenesená",J1882,0)</f>
        <v>0</v>
      </c>
      <c r="BH1882" s="157">
        <f>IF(N1882="zníž. prenesená",J1882,0)</f>
        <v>0</v>
      </c>
      <c r="BI1882" s="157">
        <f>IF(N1882="nulová",J1882,0)</f>
        <v>0</v>
      </c>
      <c r="BJ1882" s="17" t="s">
        <v>98</v>
      </c>
      <c r="BK1882" s="158">
        <f>ROUND(I1882*H1882,3)</f>
        <v>0</v>
      </c>
      <c r="BL1882" s="17" t="s">
        <v>453</v>
      </c>
      <c r="BM1882" s="156" t="s">
        <v>2714</v>
      </c>
    </row>
    <row r="1883" spans="2:65" s="13" customFormat="1">
      <c r="B1883" s="166"/>
      <c r="D1883" s="160" t="s">
        <v>353</v>
      </c>
      <c r="E1883" s="167" t="s">
        <v>1</v>
      </c>
      <c r="F1883" s="168" t="s">
        <v>2715</v>
      </c>
      <c r="H1883" s="169">
        <v>1</v>
      </c>
      <c r="I1883" s="170"/>
      <c r="L1883" s="166"/>
      <c r="M1883" s="171"/>
      <c r="T1883" s="172"/>
      <c r="AT1883" s="167" t="s">
        <v>353</v>
      </c>
      <c r="AU1883" s="167" t="s">
        <v>98</v>
      </c>
      <c r="AV1883" s="13" t="s">
        <v>98</v>
      </c>
      <c r="AW1883" s="13" t="s">
        <v>30</v>
      </c>
      <c r="AX1883" s="13" t="s">
        <v>84</v>
      </c>
      <c r="AY1883" s="167" t="s">
        <v>345</v>
      </c>
    </row>
    <row r="1884" spans="2:65" s="1" customFormat="1" ht="16.5" customHeight="1">
      <c r="B1884" s="32"/>
      <c r="C1884" s="145" t="s">
        <v>2716</v>
      </c>
      <c r="D1884" s="145" t="s">
        <v>347</v>
      </c>
      <c r="E1884" s="146" t="s">
        <v>2717</v>
      </c>
      <c r="F1884" s="147" t="s">
        <v>2718</v>
      </c>
      <c r="G1884" s="148" t="s">
        <v>623</v>
      </c>
      <c r="H1884" s="149">
        <v>18</v>
      </c>
      <c r="I1884" s="150"/>
      <c r="J1884" s="149">
        <f>ROUND(I1884*H1884,3)</f>
        <v>0</v>
      </c>
      <c r="K1884" s="151"/>
      <c r="L1884" s="32"/>
      <c r="M1884" s="152" t="s">
        <v>1</v>
      </c>
      <c r="N1884" s="153" t="s">
        <v>42</v>
      </c>
      <c r="P1884" s="154">
        <f>O1884*H1884</f>
        <v>0</v>
      </c>
      <c r="Q1884" s="154">
        <v>2.0000000000000002E-5</v>
      </c>
      <c r="R1884" s="154">
        <f>Q1884*H1884</f>
        <v>3.6000000000000002E-4</v>
      </c>
      <c r="S1884" s="154">
        <v>0</v>
      </c>
      <c r="T1884" s="155">
        <f>S1884*H1884</f>
        <v>0</v>
      </c>
      <c r="AR1884" s="156" t="s">
        <v>453</v>
      </c>
      <c r="AT1884" s="156" t="s">
        <v>347</v>
      </c>
      <c r="AU1884" s="156" t="s">
        <v>98</v>
      </c>
      <c r="AY1884" s="17" t="s">
        <v>345</v>
      </c>
      <c r="BE1884" s="157">
        <f>IF(N1884="základná",J1884,0)</f>
        <v>0</v>
      </c>
      <c r="BF1884" s="157">
        <f>IF(N1884="znížená",J1884,0)</f>
        <v>0</v>
      </c>
      <c r="BG1884" s="157">
        <f>IF(N1884="zákl. prenesená",J1884,0)</f>
        <v>0</v>
      </c>
      <c r="BH1884" s="157">
        <f>IF(N1884="zníž. prenesená",J1884,0)</f>
        <v>0</v>
      </c>
      <c r="BI1884" s="157">
        <f>IF(N1884="nulová",J1884,0)</f>
        <v>0</v>
      </c>
      <c r="BJ1884" s="17" t="s">
        <v>98</v>
      </c>
      <c r="BK1884" s="158">
        <f>ROUND(I1884*H1884,3)</f>
        <v>0</v>
      </c>
      <c r="BL1884" s="17" t="s">
        <v>453</v>
      </c>
      <c r="BM1884" s="156" t="s">
        <v>2719</v>
      </c>
    </row>
    <row r="1885" spans="2:65" s="13" customFormat="1">
      <c r="B1885" s="166"/>
      <c r="D1885" s="160" t="s">
        <v>353</v>
      </c>
      <c r="E1885" s="167" t="s">
        <v>1</v>
      </c>
      <c r="F1885" s="168" t="s">
        <v>2720</v>
      </c>
      <c r="H1885" s="169">
        <v>12</v>
      </c>
      <c r="I1885" s="170"/>
      <c r="L1885" s="166"/>
      <c r="M1885" s="171"/>
      <c r="T1885" s="172"/>
      <c r="AT1885" s="167" t="s">
        <v>353</v>
      </c>
      <c r="AU1885" s="167" t="s">
        <v>98</v>
      </c>
      <c r="AV1885" s="13" t="s">
        <v>98</v>
      </c>
      <c r="AW1885" s="13" t="s">
        <v>30</v>
      </c>
      <c r="AX1885" s="13" t="s">
        <v>76</v>
      </c>
      <c r="AY1885" s="167" t="s">
        <v>345</v>
      </c>
    </row>
    <row r="1886" spans="2:65" s="13" customFormat="1">
      <c r="B1886" s="166"/>
      <c r="D1886" s="160" t="s">
        <v>353</v>
      </c>
      <c r="E1886" s="167" t="s">
        <v>1</v>
      </c>
      <c r="F1886" s="168" t="s">
        <v>2721</v>
      </c>
      <c r="H1886" s="169">
        <v>2</v>
      </c>
      <c r="I1886" s="170"/>
      <c r="L1886" s="166"/>
      <c r="M1886" s="171"/>
      <c r="T1886" s="172"/>
      <c r="AT1886" s="167" t="s">
        <v>353</v>
      </c>
      <c r="AU1886" s="167" t="s">
        <v>98</v>
      </c>
      <c r="AV1886" s="13" t="s">
        <v>98</v>
      </c>
      <c r="AW1886" s="13" t="s">
        <v>30</v>
      </c>
      <c r="AX1886" s="13" t="s">
        <v>76</v>
      </c>
      <c r="AY1886" s="167" t="s">
        <v>345</v>
      </c>
    </row>
    <row r="1887" spans="2:65" s="13" customFormat="1">
      <c r="B1887" s="166"/>
      <c r="D1887" s="160" t="s">
        <v>353</v>
      </c>
      <c r="E1887" s="167" t="s">
        <v>1</v>
      </c>
      <c r="F1887" s="168" t="s">
        <v>2722</v>
      </c>
      <c r="H1887" s="169">
        <v>2</v>
      </c>
      <c r="I1887" s="170"/>
      <c r="L1887" s="166"/>
      <c r="M1887" s="171"/>
      <c r="T1887" s="172"/>
      <c r="AT1887" s="167" t="s">
        <v>353</v>
      </c>
      <c r="AU1887" s="167" t="s">
        <v>98</v>
      </c>
      <c r="AV1887" s="13" t="s">
        <v>98</v>
      </c>
      <c r="AW1887" s="13" t="s">
        <v>30</v>
      </c>
      <c r="AX1887" s="13" t="s">
        <v>76</v>
      </c>
      <c r="AY1887" s="167" t="s">
        <v>345</v>
      </c>
    </row>
    <row r="1888" spans="2:65" s="13" customFormat="1">
      <c r="B1888" s="166"/>
      <c r="D1888" s="160" t="s">
        <v>353</v>
      </c>
      <c r="E1888" s="167" t="s">
        <v>1</v>
      </c>
      <c r="F1888" s="168" t="s">
        <v>2723</v>
      </c>
      <c r="H1888" s="169">
        <v>2</v>
      </c>
      <c r="I1888" s="170"/>
      <c r="L1888" s="166"/>
      <c r="M1888" s="171"/>
      <c r="T1888" s="172"/>
      <c r="AT1888" s="167" t="s">
        <v>353</v>
      </c>
      <c r="AU1888" s="167" t="s">
        <v>98</v>
      </c>
      <c r="AV1888" s="13" t="s">
        <v>98</v>
      </c>
      <c r="AW1888" s="13" t="s">
        <v>30</v>
      </c>
      <c r="AX1888" s="13" t="s">
        <v>76</v>
      </c>
      <c r="AY1888" s="167" t="s">
        <v>345</v>
      </c>
    </row>
    <row r="1889" spans="2:65" s="15" customFormat="1">
      <c r="B1889" s="180"/>
      <c r="D1889" s="160" t="s">
        <v>353</v>
      </c>
      <c r="E1889" s="181" t="s">
        <v>1</v>
      </c>
      <c r="F1889" s="182" t="s">
        <v>365</v>
      </c>
      <c r="H1889" s="183">
        <v>18</v>
      </c>
      <c r="I1889" s="184"/>
      <c r="L1889" s="180"/>
      <c r="M1889" s="185"/>
      <c r="T1889" s="186"/>
      <c r="AT1889" s="181" t="s">
        <v>353</v>
      </c>
      <c r="AU1889" s="181" t="s">
        <v>98</v>
      </c>
      <c r="AV1889" s="15" t="s">
        <v>351</v>
      </c>
      <c r="AW1889" s="15" t="s">
        <v>30</v>
      </c>
      <c r="AX1889" s="15" t="s">
        <v>84</v>
      </c>
      <c r="AY1889" s="181" t="s">
        <v>345</v>
      </c>
    </row>
    <row r="1890" spans="2:65" s="1" customFormat="1" ht="16.5" customHeight="1">
      <c r="B1890" s="32"/>
      <c r="C1890" s="187" t="s">
        <v>2724</v>
      </c>
      <c r="D1890" s="187" t="s">
        <v>641</v>
      </c>
      <c r="E1890" s="188" t="s">
        <v>2725</v>
      </c>
      <c r="F1890" s="189" t="s">
        <v>2726</v>
      </c>
      <c r="G1890" s="190" t="s">
        <v>623</v>
      </c>
      <c r="H1890" s="191">
        <v>18</v>
      </c>
      <c r="I1890" s="192"/>
      <c r="J1890" s="191">
        <f>ROUND(I1890*H1890,3)</f>
        <v>0</v>
      </c>
      <c r="K1890" s="193"/>
      <c r="L1890" s="194"/>
      <c r="M1890" s="195" t="s">
        <v>1</v>
      </c>
      <c r="N1890" s="196" t="s">
        <v>42</v>
      </c>
      <c r="P1890" s="154">
        <f>O1890*H1890</f>
        <v>0</v>
      </c>
      <c r="Q1890" s="154">
        <v>1.1999999999999999E-3</v>
      </c>
      <c r="R1890" s="154">
        <f>Q1890*H1890</f>
        <v>2.1599999999999998E-2</v>
      </c>
      <c r="S1890" s="154">
        <v>0</v>
      </c>
      <c r="T1890" s="155">
        <f>S1890*H1890</f>
        <v>0</v>
      </c>
      <c r="AR1890" s="156" t="s">
        <v>544</v>
      </c>
      <c r="AT1890" s="156" t="s">
        <v>641</v>
      </c>
      <c r="AU1890" s="156" t="s">
        <v>98</v>
      </c>
      <c r="AY1890" s="17" t="s">
        <v>345</v>
      </c>
      <c r="BE1890" s="157">
        <f>IF(N1890="základná",J1890,0)</f>
        <v>0</v>
      </c>
      <c r="BF1890" s="157">
        <f>IF(N1890="znížená",J1890,0)</f>
        <v>0</v>
      </c>
      <c r="BG1890" s="157">
        <f>IF(N1890="zákl. prenesená",J1890,0)</f>
        <v>0</v>
      </c>
      <c r="BH1890" s="157">
        <f>IF(N1890="zníž. prenesená",J1890,0)</f>
        <v>0</v>
      </c>
      <c r="BI1890" s="157">
        <f>IF(N1890="nulová",J1890,0)</f>
        <v>0</v>
      </c>
      <c r="BJ1890" s="17" t="s">
        <v>98</v>
      </c>
      <c r="BK1890" s="158">
        <f>ROUND(I1890*H1890,3)</f>
        <v>0</v>
      </c>
      <c r="BL1890" s="17" t="s">
        <v>453</v>
      </c>
      <c r="BM1890" s="156" t="s">
        <v>2727</v>
      </c>
    </row>
    <row r="1891" spans="2:65" s="1" customFormat="1" ht="16.5" customHeight="1">
      <c r="B1891" s="32"/>
      <c r="C1891" s="145" t="s">
        <v>2728</v>
      </c>
      <c r="D1891" s="145" t="s">
        <v>347</v>
      </c>
      <c r="E1891" s="146" t="s">
        <v>2729</v>
      </c>
      <c r="F1891" s="147" t="s">
        <v>2730</v>
      </c>
      <c r="G1891" s="148" t="s">
        <v>623</v>
      </c>
      <c r="H1891" s="149">
        <v>62</v>
      </c>
      <c r="I1891" s="150"/>
      <c r="J1891" s="149">
        <f>ROUND(I1891*H1891,3)</f>
        <v>0</v>
      </c>
      <c r="K1891" s="151"/>
      <c r="L1891" s="32"/>
      <c r="M1891" s="152" t="s">
        <v>1</v>
      </c>
      <c r="N1891" s="153" t="s">
        <v>42</v>
      </c>
      <c r="P1891" s="154">
        <f>O1891*H1891</f>
        <v>0</v>
      </c>
      <c r="Q1891" s="154">
        <v>0</v>
      </c>
      <c r="R1891" s="154">
        <f>Q1891*H1891</f>
        <v>0</v>
      </c>
      <c r="S1891" s="154">
        <v>0</v>
      </c>
      <c r="T1891" s="155">
        <f>S1891*H1891</f>
        <v>0</v>
      </c>
      <c r="AR1891" s="156" t="s">
        <v>453</v>
      </c>
      <c r="AT1891" s="156" t="s">
        <v>347</v>
      </c>
      <c r="AU1891" s="156" t="s">
        <v>98</v>
      </c>
      <c r="AY1891" s="17" t="s">
        <v>345</v>
      </c>
      <c r="BE1891" s="157">
        <f>IF(N1891="základná",J1891,0)</f>
        <v>0</v>
      </c>
      <c r="BF1891" s="157">
        <f>IF(N1891="znížená",J1891,0)</f>
        <v>0</v>
      </c>
      <c r="BG1891" s="157">
        <f>IF(N1891="zákl. prenesená",J1891,0)</f>
        <v>0</v>
      </c>
      <c r="BH1891" s="157">
        <f>IF(N1891="zníž. prenesená",J1891,0)</f>
        <v>0</v>
      </c>
      <c r="BI1891" s="157">
        <f>IF(N1891="nulová",J1891,0)</f>
        <v>0</v>
      </c>
      <c r="BJ1891" s="17" t="s">
        <v>98</v>
      </c>
      <c r="BK1891" s="158">
        <f>ROUND(I1891*H1891,3)</f>
        <v>0</v>
      </c>
      <c r="BL1891" s="17" t="s">
        <v>453</v>
      </c>
      <c r="BM1891" s="156" t="s">
        <v>2731</v>
      </c>
    </row>
    <row r="1892" spans="2:65" s="13" customFormat="1">
      <c r="B1892" s="166"/>
      <c r="D1892" s="160" t="s">
        <v>353</v>
      </c>
      <c r="E1892" s="167" t="s">
        <v>1</v>
      </c>
      <c r="F1892" s="168" t="s">
        <v>2720</v>
      </c>
      <c r="H1892" s="169">
        <v>12</v>
      </c>
      <c r="I1892" s="170"/>
      <c r="L1892" s="166"/>
      <c r="M1892" s="171"/>
      <c r="T1892" s="172"/>
      <c r="AT1892" s="167" t="s">
        <v>353</v>
      </c>
      <c r="AU1892" s="167" t="s">
        <v>98</v>
      </c>
      <c r="AV1892" s="13" t="s">
        <v>98</v>
      </c>
      <c r="AW1892" s="13" t="s">
        <v>30</v>
      </c>
      <c r="AX1892" s="13" t="s">
        <v>76</v>
      </c>
      <c r="AY1892" s="167" t="s">
        <v>345</v>
      </c>
    </row>
    <row r="1893" spans="2:65" s="13" customFormat="1">
      <c r="B1893" s="166"/>
      <c r="D1893" s="160" t="s">
        <v>353</v>
      </c>
      <c r="E1893" s="167" t="s">
        <v>1</v>
      </c>
      <c r="F1893" s="168" t="s">
        <v>2721</v>
      </c>
      <c r="H1893" s="169">
        <v>2</v>
      </c>
      <c r="I1893" s="170"/>
      <c r="L1893" s="166"/>
      <c r="M1893" s="171"/>
      <c r="T1893" s="172"/>
      <c r="AT1893" s="167" t="s">
        <v>353</v>
      </c>
      <c r="AU1893" s="167" t="s">
        <v>98</v>
      </c>
      <c r="AV1893" s="13" t="s">
        <v>98</v>
      </c>
      <c r="AW1893" s="13" t="s">
        <v>30</v>
      </c>
      <c r="AX1893" s="13" t="s">
        <v>76</v>
      </c>
      <c r="AY1893" s="167" t="s">
        <v>345</v>
      </c>
    </row>
    <row r="1894" spans="2:65" s="13" customFormat="1">
      <c r="B1894" s="166"/>
      <c r="D1894" s="160" t="s">
        <v>353</v>
      </c>
      <c r="E1894" s="167" t="s">
        <v>1</v>
      </c>
      <c r="F1894" s="168" t="s">
        <v>2722</v>
      </c>
      <c r="H1894" s="169">
        <v>2</v>
      </c>
      <c r="I1894" s="170"/>
      <c r="L1894" s="166"/>
      <c r="M1894" s="171"/>
      <c r="T1894" s="172"/>
      <c r="AT1894" s="167" t="s">
        <v>353</v>
      </c>
      <c r="AU1894" s="167" t="s">
        <v>98</v>
      </c>
      <c r="AV1894" s="13" t="s">
        <v>98</v>
      </c>
      <c r="AW1894" s="13" t="s">
        <v>30</v>
      </c>
      <c r="AX1894" s="13" t="s">
        <v>76</v>
      </c>
      <c r="AY1894" s="167" t="s">
        <v>345</v>
      </c>
    </row>
    <row r="1895" spans="2:65" s="13" customFormat="1">
      <c r="B1895" s="166"/>
      <c r="D1895" s="160" t="s">
        <v>353</v>
      </c>
      <c r="E1895" s="167" t="s">
        <v>1</v>
      </c>
      <c r="F1895" s="168" t="s">
        <v>2723</v>
      </c>
      <c r="H1895" s="169">
        <v>2</v>
      </c>
      <c r="I1895" s="170"/>
      <c r="L1895" s="166"/>
      <c r="M1895" s="171"/>
      <c r="T1895" s="172"/>
      <c r="AT1895" s="167" t="s">
        <v>353</v>
      </c>
      <c r="AU1895" s="167" t="s">
        <v>98</v>
      </c>
      <c r="AV1895" s="13" t="s">
        <v>98</v>
      </c>
      <c r="AW1895" s="13" t="s">
        <v>30</v>
      </c>
      <c r="AX1895" s="13" t="s">
        <v>76</v>
      </c>
      <c r="AY1895" s="167" t="s">
        <v>345</v>
      </c>
    </row>
    <row r="1896" spans="2:65" s="13" customFormat="1">
      <c r="B1896" s="166"/>
      <c r="D1896" s="160" t="s">
        <v>353</v>
      </c>
      <c r="E1896" s="167" t="s">
        <v>1</v>
      </c>
      <c r="F1896" s="168" t="s">
        <v>2732</v>
      </c>
      <c r="H1896" s="169">
        <v>14</v>
      </c>
      <c r="I1896" s="170"/>
      <c r="L1896" s="166"/>
      <c r="M1896" s="171"/>
      <c r="T1896" s="172"/>
      <c r="AT1896" s="167" t="s">
        <v>353</v>
      </c>
      <c r="AU1896" s="167" t="s">
        <v>98</v>
      </c>
      <c r="AV1896" s="13" t="s">
        <v>98</v>
      </c>
      <c r="AW1896" s="13" t="s">
        <v>30</v>
      </c>
      <c r="AX1896" s="13" t="s">
        <v>76</v>
      </c>
      <c r="AY1896" s="167" t="s">
        <v>345</v>
      </c>
    </row>
    <row r="1897" spans="2:65" s="13" customFormat="1">
      <c r="B1897" s="166"/>
      <c r="D1897" s="160" t="s">
        <v>353</v>
      </c>
      <c r="E1897" s="167" t="s">
        <v>1</v>
      </c>
      <c r="F1897" s="168" t="s">
        <v>2733</v>
      </c>
      <c r="H1897" s="169">
        <v>18</v>
      </c>
      <c r="I1897" s="170"/>
      <c r="L1897" s="166"/>
      <c r="M1897" s="171"/>
      <c r="T1897" s="172"/>
      <c r="AT1897" s="167" t="s">
        <v>353</v>
      </c>
      <c r="AU1897" s="167" t="s">
        <v>98</v>
      </c>
      <c r="AV1897" s="13" t="s">
        <v>98</v>
      </c>
      <c r="AW1897" s="13" t="s">
        <v>30</v>
      </c>
      <c r="AX1897" s="13" t="s">
        <v>76</v>
      </c>
      <c r="AY1897" s="167" t="s">
        <v>345</v>
      </c>
    </row>
    <row r="1898" spans="2:65" s="13" customFormat="1">
      <c r="B1898" s="166"/>
      <c r="D1898" s="160" t="s">
        <v>353</v>
      </c>
      <c r="E1898" s="167" t="s">
        <v>1</v>
      </c>
      <c r="F1898" s="168" t="s">
        <v>2734</v>
      </c>
      <c r="H1898" s="169">
        <v>8</v>
      </c>
      <c r="I1898" s="170"/>
      <c r="L1898" s="166"/>
      <c r="M1898" s="171"/>
      <c r="T1898" s="172"/>
      <c r="AT1898" s="167" t="s">
        <v>353</v>
      </c>
      <c r="AU1898" s="167" t="s">
        <v>98</v>
      </c>
      <c r="AV1898" s="13" t="s">
        <v>98</v>
      </c>
      <c r="AW1898" s="13" t="s">
        <v>30</v>
      </c>
      <c r="AX1898" s="13" t="s">
        <v>76</v>
      </c>
      <c r="AY1898" s="167" t="s">
        <v>345</v>
      </c>
    </row>
    <row r="1899" spans="2:65" s="13" customFormat="1">
      <c r="B1899" s="166"/>
      <c r="D1899" s="160" t="s">
        <v>353</v>
      </c>
      <c r="E1899" s="167" t="s">
        <v>1</v>
      </c>
      <c r="F1899" s="168" t="s">
        <v>2735</v>
      </c>
      <c r="H1899" s="169">
        <v>2</v>
      </c>
      <c r="I1899" s="170"/>
      <c r="L1899" s="166"/>
      <c r="M1899" s="171"/>
      <c r="T1899" s="172"/>
      <c r="AT1899" s="167" t="s">
        <v>353</v>
      </c>
      <c r="AU1899" s="167" t="s">
        <v>98</v>
      </c>
      <c r="AV1899" s="13" t="s">
        <v>98</v>
      </c>
      <c r="AW1899" s="13" t="s">
        <v>30</v>
      </c>
      <c r="AX1899" s="13" t="s">
        <v>76</v>
      </c>
      <c r="AY1899" s="167" t="s">
        <v>345</v>
      </c>
    </row>
    <row r="1900" spans="2:65" s="13" customFormat="1">
      <c r="B1900" s="166"/>
      <c r="D1900" s="160" t="s">
        <v>353</v>
      </c>
      <c r="E1900" s="167" t="s">
        <v>1</v>
      </c>
      <c r="F1900" s="168" t="s">
        <v>2736</v>
      </c>
      <c r="H1900" s="169">
        <v>2</v>
      </c>
      <c r="I1900" s="170"/>
      <c r="L1900" s="166"/>
      <c r="M1900" s="171"/>
      <c r="T1900" s="172"/>
      <c r="AT1900" s="167" t="s">
        <v>353</v>
      </c>
      <c r="AU1900" s="167" t="s">
        <v>98</v>
      </c>
      <c r="AV1900" s="13" t="s">
        <v>98</v>
      </c>
      <c r="AW1900" s="13" t="s">
        <v>30</v>
      </c>
      <c r="AX1900" s="13" t="s">
        <v>76</v>
      </c>
      <c r="AY1900" s="167" t="s">
        <v>345</v>
      </c>
    </row>
    <row r="1901" spans="2:65" s="15" customFormat="1">
      <c r="B1901" s="180"/>
      <c r="D1901" s="160" t="s">
        <v>353</v>
      </c>
      <c r="E1901" s="181" t="s">
        <v>1</v>
      </c>
      <c r="F1901" s="182" t="s">
        <v>365</v>
      </c>
      <c r="H1901" s="183">
        <v>62</v>
      </c>
      <c r="I1901" s="184"/>
      <c r="L1901" s="180"/>
      <c r="M1901" s="185"/>
      <c r="T1901" s="186"/>
      <c r="AT1901" s="181" t="s">
        <v>353</v>
      </c>
      <c r="AU1901" s="181" t="s">
        <v>98</v>
      </c>
      <c r="AV1901" s="15" t="s">
        <v>351</v>
      </c>
      <c r="AW1901" s="15" t="s">
        <v>30</v>
      </c>
      <c r="AX1901" s="15" t="s">
        <v>84</v>
      </c>
      <c r="AY1901" s="181" t="s">
        <v>345</v>
      </c>
    </row>
    <row r="1902" spans="2:65" s="1" customFormat="1" ht="16.5" customHeight="1">
      <c r="B1902" s="32"/>
      <c r="C1902" s="187" t="s">
        <v>2737</v>
      </c>
      <c r="D1902" s="187" t="s">
        <v>641</v>
      </c>
      <c r="E1902" s="188" t="s">
        <v>2738</v>
      </c>
      <c r="F1902" s="189" t="s">
        <v>2739</v>
      </c>
      <c r="G1902" s="190" t="s">
        <v>623</v>
      </c>
      <c r="H1902" s="191">
        <v>62</v>
      </c>
      <c r="I1902" s="192"/>
      <c r="J1902" s="191">
        <f>ROUND(I1902*H1902,3)</f>
        <v>0</v>
      </c>
      <c r="K1902" s="193"/>
      <c r="L1902" s="194"/>
      <c r="M1902" s="195" t="s">
        <v>1</v>
      </c>
      <c r="N1902" s="196" t="s">
        <v>42</v>
      </c>
      <c r="P1902" s="154">
        <f>O1902*H1902</f>
        <v>0</v>
      </c>
      <c r="Q1902" s="154">
        <v>0</v>
      </c>
      <c r="R1902" s="154">
        <f>Q1902*H1902</f>
        <v>0</v>
      </c>
      <c r="S1902" s="154">
        <v>0</v>
      </c>
      <c r="T1902" s="155">
        <f>S1902*H1902</f>
        <v>0</v>
      </c>
      <c r="AR1902" s="156" t="s">
        <v>544</v>
      </c>
      <c r="AT1902" s="156" t="s">
        <v>641</v>
      </c>
      <c r="AU1902" s="156" t="s">
        <v>98</v>
      </c>
      <c r="AY1902" s="17" t="s">
        <v>345</v>
      </c>
      <c r="BE1902" s="157">
        <f>IF(N1902="základná",J1902,0)</f>
        <v>0</v>
      </c>
      <c r="BF1902" s="157">
        <f>IF(N1902="znížená",J1902,0)</f>
        <v>0</v>
      </c>
      <c r="BG1902" s="157">
        <f>IF(N1902="zákl. prenesená",J1902,0)</f>
        <v>0</v>
      </c>
      <c r="BH1902" s="157">
        <f>IF(N1902="zníž. prenesená",J1902,0)</f>
        <v>0</v>
      </c>
      <c r="BI1902" s="157">
        <f>IF(N1902="nulová",J1902,0)</f>
        <v>0</v>
      </c>
      <c r="BJ1902" s="17" t="s">
        <v>98</v>
      </c>
      <c r="BK1902" s="158">
        <f>ROUND(I1902*H1902,3)</f>
        <v>0</v>
      </c>
      <c r="BL1902" s="17" t="s">
        <v>453</v>
      </c>
      <c r="BM1902" s="156" t="s">
        <v>2740</v>
      </c>
    </row>
    <row r="1903" spans="2:65" s="1" customFormat="1" ht="24.2" customHeight="1">
      <c r="B1903" s="32"/>
      <c r="C1903" s="145" t="s">
        <v>2741</v>
      </c>
      <c r="D1903" s="145" t="s">
        <v>347</v>
      </c>
      <c r="E1903" s="146" t="s">
        <v>2742</v>
      </c>
      <c r="F1903" s="147" t="s">
        <v>2743</v>
      </c>
      <c r="G1903" s="148" t="s">
        <v>623</v>
      </c>
      <c r="H1903" s="149">
        <v>8</v>
      </c>
      <c r="I1903" s="150"/>
      <c r="J1903" s="149">
        <f>ROUND(I1903*H1903,3)</f>
        <v>0</v>
      </c>
      <c r="K1903" s="151"/>
      <c r="L1903" s="32"/>
      <c r="M1903" s="152" t="s">
        <v>1</v>
      </c>
      <c r="N1903" s="153" t="s">
        <v>42</v>
      </c>
      <c r="P1903" s="154">
        <f>O1903*H1903</f>
        <v>0</v>
      </c>
      <c r="Q1903" s="154">
        <v>0</v>
      </c>
      <c r="R1903" s="154">
        <f>Q1903*H1903</f>
        <v>0</v>
      </c>
      <c r="S1903" s="154">
        <v>0</v>
      </c>
      <c r="T1903" s="155">
        <f>S1903*H1903</f>
        <v>0</v>
      </c>
      <c r="AR1903" s="156" t="s">
        <v>453</v>
      </c>
      <c r="AT1903" s="156" t="s">
        <v>347</v>
      </c>
      <c r="AU1903" s="156" t="s">
        <v>98</v>
      </c>
      <c r="AY1903" s="17" t="s">
        <v>345</v>
      </c>
      <c r="BE1903" s="157">
        <f>IF(N1903="základná",J1903,0)</f>
        <v>0</v>
      </c>
      <c r="BF1903" s="157">
        <f>IF(N1903="znížená",J1903,0)</f>
        <v>0</v>
      </c>
      <c r="BG1903" s="157">
        <f>IF(N1903="zákl. prenesená",J1903,0)</f>
        <v>0</v>
      </c>
      <c r="BH1903" s="157">
        <f>IF(N1903="zníž. prenesená",J1903,0)</f>
        <v>0</v>
      </c>
      <c r="BI1903" s="157">
        <f>IF(N1903="nulová",J1903,0)</f>
        <v>0</v>
      </c>
      <c r="BJ1903" s="17" t="s">
        <v>98</v>
      </c>
      <c r="BK1903" s="158">
        <f>ROUND(I1903*H1903,3)</f>
        <v>0</v>
      </c>
      <c r="BL1903" s="17" t="s">
        <v>453</v>
      </c>
      <c r="BM1903" s="156" t="s">
        <v>2744</v>
      </c>
    </row>
    <row r="1904" spans="2:65" s="13" customFormat="1">
      <c r="B1904" s="166"/>
      <c r="D1904" s="160" t="s">
        <v>353</v>
      </c>
      <c r="E1904" s="167" t="s">
        <v>1</v>
      </c>
      <c r="F1904" s="168" t="s">
        <v>2745</v>
      </c>
      <c r="H1904" s="169">
        <v>6</v>
      </c>
      <c r="I1904" s="170"/>
      <c r="L1904" s="166"/>
      <c r="M1904" s="171"/>
      <c r="T1904" s="172"/>
      <c r="AT1904" s="167" t="s">
        <v>353</v>
      </c>
      <c r="AU1904" s="167" t="s">
        <v>98</v>
      </c>
      <c r="AV1904" s="13" t="s">
        <v>98</v>
      </c>
      <c r="AW1904" s="13" t="s">
        <v>30</v>
      </c>
      <c r="AX1904" s="13" t="s">
        <v>76</v>
      </c>
      <c r="AY1904" s="167" t="s">
        <v>345</v>
      </c>
    </row>
    <row r="1905" spans="2:65" s="13" customFormat="1">
      <c r="B1905" s="166"/>
      <c r="D1905" s="160" t="s">
        <v>353</v>
      </c>
      <c r="E1905" s="167" t="s">
        <v>1</v>
      </c>
      <c r="F1905" s="168" t="s">
        <v>1286</v>
      </c>
      <c r="H1905" s="169">
        <v>1</v>
      </c>
      <c r="I1905" s="170"/>
      <c r="L1905" s="166"/>
      <c r="M1905" s="171"/>
      <c r="T1905" s="172"/>
      <c r="AT1905" s="167" t="s">
        <v>353</v>
      </c>
      <c r="AU1905" s="167" t="s">
        <v>98</v>
      </c>
      <c r="AV1905" s="13" t="s">
        <v>98</v>
      </c>
      <c r="AW1905" s="13" t="s">
        <v>30</v>
      </c>
      <c r="AX1905" s="13" t="s">
        <v>76</v>
      </c>
      <c r="AY1905" s="167" t="s">
        <v>345</v>
      </c>
    </row>
    <row r="1906" spans="2:65" s="13" customFormat="1">
      <c r="B1906" s="166"/>
      <c r="D1906" s="160" t="s">
        <v>353</v>
      </c>
      <c r="E1906" s="167" t="s">
        <v>1</v>
      </c>
      <c r="F1906" s="168" t="s">
        <v>1287</v>
      </c>
      <c r="H1906" s="169">
        <v>1</v>
      </c>
      <c r="I1906" s="170"/>
      <c r="L1906" s="166"/>
      <c r="M1906" s="171"/>
      <c r="T1906" s="172"/>
      <c r="AT1906" s="167" t="s">
        <v>353</v>
      </c>
      <c r="AU1906" s="167" t="s">
        <v>98</v>
      </c>
      <c r="AV1906" s="13" t="s">
        <v>98</v>
      </c>
      <c r="AW1906" s="13" t="s">
        <v>30</v>
      </c>
      <c r="AX1906" s="13" t="s">
        <v>76</v>
      </c>
      <c r="AY1906" s="167" t="s">
        <v>345</v>
      </c>
    </row>
    <row r="1907" spans="2:65" s="15" customFormat="1">
      <c r="B1907" s="180"/>
      <c r="D1907" s="160" t="s">
        <v>353</v>
      </c>
      <c r="E1907" s="181" t="s">
        <v>1</v>
      </c>
      <c r="F1907" s="182" t="s">
        <v>365</v>
      </c>
      <c r="H1907" s="183">
        <v>8</v>
      </c>
      <c r="I1907" s="184"/>
      <c r="L1907" s="180"/>
      <c r="M1907" s="185"/>
      <c r="T1907" s="186"/>
      <c r="AT1907" s="181" t="s">
        <v>353</v>
      </c>
      <c r="AU1907" s="181" t="s">
        <v>98</v>
      </c>
      <c r="AV1907" s="15" t="s">
        <v>351</v>
      </c>
      <c r="AW1907" s="15" t="s">
        <v>30</v>
      </c>
      <c r="AX1907" s="15" t="s">
        <v>84</v>
      </c>
      <c r="AY1907" s="181" t="s">
        <v>345</v>
      </c>
    </row>
    <row r="1908" spans="2:65" s="1" customFormat="1" ht="33" customHeight="1">
      <c r="B1908" s="32"/>
      <c r="C1908" s="187" t="s">
        <v>2746</v>
      </c>
      <c r="D1908" s="187" t="s">
        <v>641</v>
      </c>
      <c r="E1908" s="188" t="s">
        <v>2747</v>
      </c>
      <c r="F1908" s="189" t="s">
        <v>2748</v>
      </c>
      <c r="G1908" s="190" t="s">
        <v>623</v>
      </c>
      <c r="H1908" s="191">
        <v>8</v>
      </c>
      <c r="I1908" s="192"/>
      <c r="J1908" s="191">
        <f>ROUND(I1908*H1908,3)</f>
        <v>0</v>
      </c>
      <c r="K1908" s="193"/>
      <c r="L1908" s="194"/>
      <c r="M1908" s="195" t="s">
        <v>1</v>
      </c>
      <c r="N1908" s="196" t="s">
        <v>42</v>
      </c>
      <c r="P1908" s="154">
        <f>O1908*H1908</f>
        <v>0</v>
      </c>
      <c r="Q1908" s="154">
        <v>1E-3</v>
      </c>
      <c r="R1908" s="154">
        <f>Q1908*H1908</f>
        <v>8.0000000000000002E-3</v>
      </c>
      <c r="S1908" s="154">
        <v>0</v>
      </c>
      <c r="T1908" s="155">
        <f>S1908*H1908</f>
        <v>0</v>
      </c>
      <c r="AR1908" s="156" t="s">
        <v>544</v>
      </c>
      <c r="AT1908" s="156" t="s">
        <v>641</v>
      </c>
      <c r="AU1908" s="156" t="s">
        <v>98</v>
      </c>
      <c r="AY1908" s="17" t="s">
        <v>345</v>
      </c>
      <c r="BE1908" s="157">
        <f>IF(N1908="základná",J1908,0)</f>
        <v>0</v>
      </c>
      <c r="BF1908" s="157">
        <f>IF(N1908="znížená",J1908,0)</f>
        <v>0</v>
      </c>
      <c r="BG1908" s="157">
        <f>IF(N1908="zákl. prenesená",J1908,0)</f>
        <v>0</v>
      </c>
      <c r="BH1908" s="157">
        <f>IF(N1908="zníž. prenesená",J1908,0)</f>
        <v>0</v>
      </c>
      <c r="BI1908" s="157">
        <f>IF(N1908="nulová",J1908,0)</f>
        <v>0</v>
      </c>
      <c r="BJ1908" s="17" t="s">
        <v>98</v>
      </c>
      <c r="BK1908" s="158">
        <f>ROUND(I1908*H1908,3)</f>
        <v>0</v>
      </c>
      <c r="BL1908" s="17" t="s">
        <v>453</v>
      </c>
      <c r="BM1908" s="156" t="s">
        <v>2749</v>
      </c>
    </row>
    <row r="1909" spans="2:65" s="1" customFormat="1" ht="24.2" customHeight="1">
      <c r="B1909" s="32"/>
      <c r="C1909" s="145" t="s">
        <v>2750</v>
      </c>
      <c r="D1909" s="145" t="s">
        <v>347</v>
      </c>
      <c r="E1909" s="146" t="s">
        <v>2751</v>
      </c>
      <c r="F1909" s="147" t="s">
        <v>2752</v>
      </c>
      <c r="G1909" s="148" t="s">
        <v>597</v>
      </c>
      <c r="H1909" s="149">
        <v>19.2</v>
      </c>
      <c r="I1909" s="150"/>
      <c r="J1909" s="149">
        <f>ROUND(I1909*H1909,3)</f>
        <v>0</v>
      </c>
      <c r="K1909" s="151"/>
      <c r="L1909" s="32"/>
      <c r="M1909" s="152" t="s">
        <v>1</v>
      </c>
      <c r="N1909" s="153" t="s">
        <v>42</v>
      </c>
      <c r="P1909" s="154">
        <f>O1909*H1909</f>
        <v>0</v>
      </c>
      <c r="Q1909" s="154">
        <v>0</v>
      </c>
      <c r="R1909" s="154">
        <f>Q1909*H1909</f>
        <v>0</v>
      </c>
      <c r="S1909" s="154">
        <v>3.0000000000000001E-3</v>
      </c>
      <c r="T1909" s="155">
        <f>S1909*H1909</f>
        <v>5.7599999999999998E-2</v>
      </c>
      <c r="AR1909" s="156" t="s">
        <v>453</v>
      </c>
      <c r="AT1909" s="156" t="s">
        <v>347</v>
      </c>
      <c r="AU1909" s="156" t="s">
        <v>98</v>
      </c>
      <c r="AY1909" s="17" t="s">
        <v>345</v>
      </c>
      <c r="BE1909" s="157">
        <f>IF(N1909="základná",J1909,0)</f>
        <v>0</v>
      </c>
      <c r="BF1909" s="157">
        <f>IF(N1909="znížená",J1909,0)</f>
        <v>0</v>
      </c>
      <c r="BG1909" s="157">
        <f>IF(N1909="zákl. prenesená",J1909,0)</f>
        <v>0</v>
      </c>
      <c r="BH1909" s="157">
        <f>IF(N1909="zníž. prenesená",J1909,0)</f>
        <v>0</v>
      </c>
      <c r="BI1909" s="157">
        <f>IF(N1909="nulová",J1909,0)</f>
        <v>0</v>
      </c>
      <c r="BJ1909" s="17" t="s">
        <v>98</v>
      </c>
      <c r="BK1909" s="158">
        <f>ROUND(I1909*H1909,3)</f>
        <v>0</v>
      </c>
      <c r="BL1909" s="17" t="s">
        <v>453</v>
      </c>
      <c r="BM1909" s="156" t="s">
        <v>2753</v>
      </c>
    </row>
    <row r="1910" spans="2:65" s="12" customFormat="1">
      <c r="B1910" s="159"/>
      <c r="D1910" s="160" t="s">
        <v>353</v>
      </c>
      <c r="E1910" s="161" t="s">
        <v>1</v>
      </c>
      <c r="F1910" s="162" t="s">
        <v>1203</v>
      </c>
      <c r="H1910" s="161" t="s">
        <v>1</v>
      </c>
      <c r="I1910" s="163"/>
      <c r="L1910" s="159"/>
      <c r="M1910" s="164"/>
      <c r="T1910" s="165"/>
      <c r="AT1910" s="161" t="s">
        <v>353</v>
      </c>
      <c r="AU1910" s="161" t="s">
        <v>98</v>
      </c>
      <c r="AV1910" s="12" t="s">
        <v>84</v>
      </c>
      <c r="AW1910" s="12" t="s">
        <v>30</v>
      </c>
      <c r="AX1910" s="12" t="s">
        <v>76</v>
      </c>
      <c r="AY1910" s="161" t="s">
        <v>345</v>
      </c>
    </row>
    <row r="1911" spans="2:65" s="13" customFormat="1">
      <c r="B1911" s="166"/>
      <c r="D1911" s="160" t="s">
        <v>353</v>
      </c>
      <c r="E1911" s="167" t="s">
        <v>1</v>
      </c>
      <c r="F1911" s="168" t="s">
        <v>2553</v>
      </c>
      <c r="H1911" s="169">
        <v>9.6</v>
      </c>
      <c r="I1911" s="170"/>
      <c r="L1911" s="166"/>
      <c r="M1911" s="171"/>
      <c r="T1911" s="172"/>
      <c r="AT1911" s="167" t="s">
        <v>353</v>
      </c>
      <c r="AU1911" s="167" t="s">
        <v>98</v>
      </c>
      <c r="AV1911" s="13" t="s">
        <v>98</v>
      </c>
      <c r="AW1911" s="13" t="s">
        <v>30</v>
      </c>
      <c r="AX1911" s="13" t="s">
        <v>76</v>
      </c>
      <c r="AY1911" s="167" t="s">
        <v>345</v>
      </c>
    </row>
    <row r="1912" spans="2:65" s="12" customFormat="1">
      <c r="B1912" s="159"/>
      <c r="D1912" s="160" t="s">
        <v>353</v>
      </c>
      <c r="E1912" s="161" t="s">
        <v>1</v>
      </c>
      <c r="F1912" s="162" t="s">
        <v>1211</v>
      </c>
      <c r="H1912" s="161" t="s">
        <v>1</v>
      </c>
      <c r="I1912" s="163"/>
      <c r="L1912" s="159"/>
      <c r="M1912" s="164"/>
      <c r="T1912" s="165"/>
      <c r="AT1912" s="161" t="s">
        <v>353</v>
      </c>
      <c r="AU1912" s="161" t="s">
        <v>98</v>
      </c>
      <c r="AV1912" s="12" t="s">
        <v>84</v>
      </c>
      <c r="AW1912" s="12" t="s">
        <v>30</v>
      </c>
      <c r="AX1912" s="12" t="s">
        <v>76</v>
      </c>
      <c r="AY1912" s="161" t="s">
        <v>345</v>
      </c>
    </row>
    <row r="1913" spans="2:65" s="13" customFormat="1">
      <c r="B1913" s="166"/>
      <c r="D1913" s="160" t="s">
        <v>353</v>
      </c>
      <c r="E1913" s="167" t="s">
        <v>1</v>
      </c>
      <c r="F1913" s="168" t="s">
        <v>2555</v>
      </c>
      <c r="H1913" s="169">
        <v>4.8</v>
      </c>
      <c r="I1913" s="170"/>
      <c r="L1913" s="166"/>
      <c r="M1913" s="171"/>
      <c r="T1913" s="172"/>
      <c r="AT1913" s="167" t="s">
        <v>353</v>
      </c>
      <c r="AU1913" s="167" t="s">
        <v>98</v>
      </c>
      <c r="AV1913" s="13" t="s">
        <v>98</v>
      </c>
      <c r="AW1913" s="13" t="s">
        <v>30</v>
      </c>
      <c r="AX1913" s="13" t="s">
        <v>76</v>
      </c>
      <c r="AY1913" s="167" t="s">
        <v>345</v>
      </c>
    </row>
    <row r="1914" spans="2:65" s="12" customFormat="1">
      <c r="B1914" s="159"/>
      <c r="D1914" s="160" t="s">
        <v>353</v>
      </c>
      <c r="E1914" s="161" t="s">
        <v>1</v>
      </c>
      <c r="F1914" s="162" t="s">
        <v>1213</v>
      </c>
      <c r="H1914" s="161" t="s">
        <v>1</v>
      </c>
      <c r="I1914" s="163"/>
      <c r="L1914" s="159"/>
      <c r="M1914" s="164"/>
      <c r="T1914" s="165"/>
      <c r="AT1914" s="161" t="s">
        <v>353</v>
      </c>
      <c r="AU1914" s="161" t="s">
        <v>98</v>
      </c>
      <c r="AV1914" s="12" t="s">
        <v>84</v>
      </c>
      <c r="AW1914" s="12" t="s">
        <v>30</v>
      </c>
      <c r="AX1914" s="12" t="s">
        <v>76</v>
      </c>
      <c r="AY1914" s="161" t="s">
        <v>345</v>
      </c>
    </row>
    <row r="1915" spans="2:65" s="13" customFormat="1">
      <c r="B1915" s="166"/>
      <c r="D1915" s="160" t="s">
        <v>353</v>
      </c>
      <c r="E1915" s="167" t="s">
        <v>1</v>
      </c>
      <c r="F1915" s="168" t="s">
        <v>2555</v>
      </c>
      <c r="H1915" s="169">
        <v>4.8</v>
      </c>
      <c r="I1915" s="170"/>
      <c r="L1915" s="166"/>
      <c r="M1915" s="171"/>
      <c r="T1915" s="172"/>
      <c r="AT1915" s="167" t="s">
        <v>353</v>
      </c>
      <c r="AU1915" s="167" t="s">
        <v>98</v>
      </c>
      <c r="AV1915" s="13" t="s">
        <v>98</v>
      </c>
      <c r="AW1915" s="13" t="s">
        <v>30</v>
      </c>
      <c r="AX1915" s="13" t="s">
        <v>76</v>
      </c>
      <c r="AY1915" s="167" t="s">
        <v>345</v>
      </c>
    </row>
    <row r="1916" spans="2:65" s="15" customFormat="1">
      <c r="B1916" s="180"/>
      <c r="D1916" s="160" t="s">
        <v>353</v>
      </c>
      <c r="E1916" s="181" t="s">
        <v>1</v>
      </c>
      <c r="F1916" s="182" t="s">
        <v>365</v>
      </c>
      <c r="H1916" s="183">
        <v>19.2</v>
      </c>
      <c r="I1916" s="184"/>
      <c r="L1916" s="180"/>
      <c r="M1916" s="185"/>
      <c r="T1916" s="186"/>
      <c r="AT1916" s="181" t="s">
        <v>353</v>
      </c>
      <c r="AU1916" s="181" t="s">
        <v>98</v>
      </c>
      <c r="AV1916" s="15" t="s">
        <v>351</v>
      </c>
      <c r="AW1916" s="15" t="s">
        <v>30</v>
      </c>
      <c r="AX1916" s="15" t="s">
        <v>84</v>
      </c>
      <c r="AY1916" s="181" t="s">
        <v>345</v>
      </c>
    </row>
    <row r="1917" spans="2:65" s="1" customFormat="1" ht="24.2" customHeight="1">
      <c r="B1917" s="32"/>
      <c r="C1917" s="145" t="s">
        <v>2754</v>
      </c>
      <c r="D1917" s="145" t="s">
        <v>347</v>
      </c>
      <c r="E1917" s="146" t="s">
        <v>2755</v>
      </c>
      <c r="F1917" s="147" t="s">
        <v>2756</v>
      </c>
      <c r="G1917" s="148" t="s">
        <v>623</v>
      </c>
      <c r="H1917" s="149">
        <v>3</v>
      </c>
      <c r="I1917" s="150"/>
      <c r="J1917" s="149">
        <f>ROUND(I1917*H1917,3)</f>
        <v>0</v>
      </c>
      <c r="K1917" s="151"/>
      <c r="L1917" s="32"/>
      <c r="M1917" s="152" t="s">
        <v>1</v>
      </c>
      <c r="N1917" s="153" t="s">
        <v>42</v>
      </c>
      <c r="P1917" s="154">
        <f>O1917*H1917</f>
        <v>0</v>
      </c>
      <c r="Q1917" s="154">
        <v>0</v>
      </c>
      <c r="R1917" s="154">
        <f>Q1917*H1917</f>
        <v>0</v>
      </c>
      <c r="S1917" s="154">
        <v>0</v>
      </c>
      <c r="T1917" s="155">
        <f>S1917*H1917</f>
        <v>0</v>
      </c>
      <c r="AR1917" s="156" t="s">
        <v>453</v>
      </c>
      <c r="AT1917" s="156" t="s">
        <v>347</v>
      </c>
      <c r="AU1917" s="156" t="s">
        <v>98</v>
      </c>
      <c r="AY1917" s="17" t="s">
        <v>345</v>
      </c>
      <c r="BE1917" s="157">
        <f>IF(N1917="základná",J1917,0)</f>
        <v>0</v>
      </c>
      <c r="BF1917" s="157">
        <f>IF(N1917="znížená",J1917,0)</f>
        <v>0</v>
      </c>
      <c r="BG1917" s="157">
        <f>IF(N1917="zákl. prenesená",J1917,0)</f>
        <v>0</v>
      </c>
      <c r="BH1917" s="157">
        <f>IF(N1917="zníž. prenesená",J1917,0)</f>
        <v>0</v>
      </c>
      <c r="BI1917" s="157">
        <f>IF(N1917="nulová",J1917,0)</f>
        <v>0</v>
      </c>
      <c r="BJ1917" s="17" t="s">
        <v>98</v>
      </c>
      <c r="BK1917" s="158">
        <f>ROUND(I1917*H1917,3)</f>
        <v>0</v>
      </c>
      <c r="BL1917" s="17" t="s">
        <v>453</v>
      </c>
      <c r="BM1917" s="156" t="s">
        <v>2757</v>
      </c>
    </row>
    <row r="1918" spans="2:65" s="1" customFormat="1" ht="24.2" customHeight="1">
      <c r="B1918" s="32"/>
      <c r="C1918" s="145" t="s">
        <v>2758</v>
      </c>
      <c r="D1918" s="145" t="s">
        <v>347</v>
      </c>
      <c r="E1918" s="146" t="s">
        <v>2759</v>
      </c>
      <c r="F1918" s="147" t="s">
        <v>2760</v>
      </c>
      <c r="G1918" s="148" t="s">
        <v>623</v>
      </c>
      <c r="H1918" s="149">
        <v>2</v>
      </c>
      <c r="I1918" s="150"/>
      <c r="J1918" s="149">
        <f>ROUND(I1918*H1918,3)</f>
        <v>0</v>
      </c>
      <c r="K1918" s="151"/>
      <c r="L1918" s="32"/>
      <c r="M1918" s="152" t="s">
        <v>1</v>
      </c>
      <c r="N1918" s="153" t="s">
        <v>42</v>
      </c>
      <c r="P1918" s="154">
        <f>O1918*H1918</f>
        <v>0</v>
      </c>
      <c r="Q1918" s="154">
        <v>0</v>
      </c>
      <c r="R1918" s="154">
        <f>Q1918*H1918</f>
        <v>0</v>
      </c>
      <c r="S1918" s="154">
        <v>0</v>
      </c>
      <c r="T1918" s="155">
        <f>S1918*H1918</f>
        <v>0</v>
      </c>
      <c r="AR1918" s="156" t="s">
        <v>453</v>
      </c>
      <c r="AT1918" s="156" t="s">
        <v>347</v>
      </c>
      <c r="AU1918" s="156" t="s">
        <v>98</v>
      </c>
      <c r="AY1918" s="17" t="s">
        <v>345</v>
      </c>
      <c r="BE1918" s="157">
        <f>IF(N1918="základná",J1918,0)</f>
        <v>0</v>
      </c>
      <c r="BF1918" s="157">
        <f>IF(N1918="znížená",J1918,0)</f>
        <v>0</v>
      </c>
      <c r="BG1918" s="157">
        <f>IF(N1918="zákl. prenesená",J1918,0)</f>
        <v>0</v>
      </c>
      <c r="BH1918" s="157">
        <f>IF(N1918="zníž. prenesená",J1918,0)</f>
        <v>0</v>
      </c>
      <c r="BI1918" s="157">
        <f>IF(N1918="nulová",J1918,0)</f>
        <v>0</v>
      </c>
      <c r="BJ1918" s="17" t="s">
        <v>98</v>
      </c>
      <c r="BK1918" s="158">
        <f>ROUND(I1918*H1918,3)</f>
        <v>0</v>
      </c>
      <c r="BL1918" s="17" t="s">
        <v>453</v>
      </c>
      <c r="BM1918" s="156" t="s">
        <v>2761</v>
      </c>
    </row>
    <row r="1919" spans="2:65" s="1" customFormat="1" ht="24.2" customHeight="1">
      <c r="B1919" s="32"/>
      <c r="C1919" s="145" t="s">
        <v>2762</v>
      </c>
      <c r="D1919" s="145" t="s">
        <v>347</v>
      </c>
      <c r="E1919" s="146" t="s">
        <v>2763</v>
      </c>
      <c r="F1919" s="147" t="s">
        <v>2764</v>
      </c>
      <c r="G1919" s="148" t="s">
        <v>623</v>
      </c>
      <c r="H1919" s="149">
        <v>1</v>
      </c>
      <c r="I1919" s="150"/>
      <c r="J1919" s="149">
        <f>ROUND(I1919*H1919,3)</f>
        <v>0</v>
      </c>
      <c r="K1919" s="151"/>
      <c r="L1919" s="32"/>
      <c r="M1919" s="152" t="s">
        <v>1</v>
      </c>
      <c r="N1919" s="153" t="s">
        <v>42</v>
      </c>
      <c r="P1919" s="154">
        <f>O1919*H1919</f>
        <v>0</v>
      </c>
      <c r="Q1919" s="154">
        <v>0</v>
      </c>
      <c r="R1919" s="154">
        <f>Q1919*H1919</f>
        <v>0</v>
      </c>
      <c r="S1919" s="154">
        <v>0</v>
      </c>
      <c r="T1919" s="155">
        <f>S1919*H1919</f>
        <v>0</v>
      </c>
      <c r="AR1919" s="156" t="s">
        <v>453</v>
      </c>
      <c r="AT1919" s="156" t="s">
        <v>347</v>
      </c>
      <c r="AU1919" s="156" t="s">
        <v>98</v>
      </c>
      <c r="AY1919" s="17" t="s">
        <v>345</v>
      </c>
      <c r="BE1919" s="157">
        <f>IF(N1919="základná",J1919,0)</f>
        <v>0</v>
      </c>
      <c r="BF1919" s="157">
        <f>IF(N1919="znížená",J1919,0)</f>
        <v>0</v>
      </c>
      <c r="BG1919" s="157">
        <f>IF(N1919="zákl. prenesená",J1919,0)</f>
        <v>0</v>
      </c>
      <c r="BH1919" s="157">
        <f>IF(N1919="zníž. prenesená",J1919,0)</f>
        <v>0</v>
      </c>
      <c r="BI1919" s="157">
        <f>IF(N1919="nulová",J1919,0)</f>
        <v>0</v>
      </c>
      <c r="BJ1919" s="17" t="s">
        <v>98</v>
      </c>
      <c r="BK1919" s="158">
        <f>ROUND(I1919*H1919,3)</f>
        <v>0</v>
      </c>
      <c r="BL1919" s="17" t="s">
        <v>453</v>
      </c>
      <c r="BM1919" s="156" t="s">
        <v>2765</v>
      </c>
    </row>
    <row r="1920" spans="2:65" s="1" customFormat="1" ht="24.2" customHeight="1">
      <c r="B1920" s="32"/>
      <c r="C1920" s="145" t="s">
        <v>2766</v>
      </c>
      <c r="D1920" s="145" t="s">
        <v>347</v>
      </c>
      <c r="E1920" s="146" t="s">
        <v>2767</v>
      </c>
      <c r="F1920" s="147" t="s">
        <v>2768</v>
      </c>
      <c r="G1920" s="148" t="s">
        <v>623</v>
      </c>
      <c r="H1920" s="149">
        <v>12</v>
      </c>
      <c r="I1920" s="150"/>
      <c r="J1920" s="149">
        <f>ROUND(I1920*H1920,3)</f>
        <v>0</v>
      </c>
      <c r="K1920" s="151"/>
      <c r="L1920" s="32"/>
      <c r="M1920" s="152" t="s">
        <v>1</v>
      </c>
      <c r="N1920" s="153" t="s">
        <v>42</v>
      </c>
      <c r="P1920" s="154">
        <f>O1920*H1920</f>
        <v>0</v>
      </c>
      <c r="Q1920" s="154">
        <v>0</v>
      </c>
      <c r="R1920" s="154">
        <f>Q1920*H1920</f>
        <v>0</v>
      </c>
      <c r="S1920" s="154">
        <v>1.2999999999999999E-2</v>
      </c>
      <c r="T1920" s="155">
        <f>S1920*H1920</f>
        <v>0.156</v>
      </c>
      <c r="AR1920" s="156" t="s">
        <v>453</v>
      </c>
      <c r="AT1920" s="156" t="s">
        <v>347</v>
      </c>
      <c r="AU1920" s="156" t="s">
        <v>98</v>
      </c>
      <c r="AY1920" s="17" t="s">
        <v>345</v>
      </c>
      <c r="BE1920" s="157">
        <f>IF(N1920="základná",J1920,0)</f>
        <v>0</v>
      </c>
      <c r="BF1920" s="157">
        <f>IF(N1920="znížená",J1920,0)</f>
        <v>0</v>
      </c>
      <c r="BG1920" s="157">
        <f>IF(N1920="zákl. prenesená",J1920,0)</f>
        <v>0</v>
      </c>
      <c r="BH1920" s="157">
        <f>IF(N1920="zníž. prenesená",J1920,0)</f>
        <v>0</v>
      </c>
      <c r="BI1920" s="157">
        <f>IF(N1920="nulová",J1920,0)</f>
        <v>0</v>
      </c>
      <c r="BJ1920" s="17" t="s">
        <v>98</v>
      </c>
      <c r="BK1920" s="158">
        <f>ROUND(I1920*H1920,3)</f>
        <v>0</v>
      </c>
      <c r="BL1920" s="17" t="s">
        <v>453</v>
      </c>
      <c r="BM1920" s="156" t="s">
        <v>2769</v>
      </c>
    </row>
    <row r="1921" spans="2:65" s="13" customFormat="1">
      <c r="B1921" s="166"/>
      <c r="D1921" s="160" t="s">
        <v>353</v>
      </c>
      <c r="E1921" s="167" t="s">
        <v>1</v>
      </c>
      <c r="F1921" s="168" t="s">
        <v>2770</v>
      </c>
      <c r="H1921" s="169">
        <v>12</v>
      </c>
      <c r="I1921" s="170"/>
      <c r="L1921" s="166"/>
      <c r="M1921" s="171"/>
      <c r="T1921" s="172"/>
      <c r="AT1921" s="167" t="s">
        <v>353</v>
      </c>
      <c r="AU1921" s="167" t="s">
        <v>98</v>
      </c>
      <c r="AV1921" s="13" t="s">
        <v>98</v>
      </c>
      <c r="AW1921" s="13" t="s">
        <v>30</v>
      </c>
      <c r="AX1921" s="13" t="s">
        <v>84</v>
      </c>
      <c r="AY1921" s="167" t="s">
        <v>345</v>
      </c>
    </row>
    <row r="1922" spans="2:65" s="1" customFormat="1" ht="24.2" customHeight="1">
      <c r="B1922" s="32"/>
      <c r="C1922" s="145" t="s">
        <v>2771</v>
      </c>
      <c r="D1922" s="145" t="s">
        <v>347</v>
      </c>
      <c r="E1922" s="146" t="s">
        <v>2772</v>
      </c>
      <c r="F1922" s="147" t="s">
        <v>2773</v>
      </c>
      <c r="G1922" s="148" t="s">
        <v>623</v>
      </c>
      <c r="H1922" s="149">
        <v>12</v>
      </c>
      <c r="I1922" s="150"/>
      <c r="J1922" s="149">
        <f>ROUND(I1922*H1922,3)</f>
        <v>0</v>
      </c>
      <c r="K1922" s="151"/>
      <c r="L1922" s="32"/>
      <c r="M1922" s="152" t="s">
        <v>1</v>
      </c>
      <c r="N1922" s="153" t="s">
        <v>42</v>
      </c>
      <c r="P1922" s="154">
        <f>O1922*H1922</f>
        <v>0</v>
      </c>
      <c r="Q1922" s="154">
        <v>0</v>
      </c>
      <c r="R1922" s="154">
        <f>Q1922*H1922</f>
        <v>0</v>
      </c>
      <c r="S1922" s="154">
        <v>0.01</v>
      </c>
      <c r="T1922" s="155">
        <f>S1922*H1922</f>
        <v>0.12</v>
      </c>
      <c r="AR1922" s="156" t="s">
        <v>453</v>
      </c>
      <c r="AT1922" s="156" t="s">
        <v>347</v>
      </c>
      <c r="AU1922" s="156" t="s">
        <v>98</v>
      </c>
      <c r="AY1922" s="17" t="s">
        <v>345</v>
      </c>
      <c r="BE1922" s="157">
        <f>IF(N1922="základná",J1922,0)</f>
        <v>0</v>
      </c>
      <c r="BF1922" s="157">
        <f>IF(N1922="znížená",J1922,0)</f>
        <v>0</v>
      </c>
      <c r="BG1922" s="157">
        <f>IF(N1922="zákl. prenesená",J1922,0)</f>
        <v>0</v>
      </c>
      <c r="BH1922" s="157">
        <f>IF(N1922="zníž. prenesená",J1922,0)</f>
        <v>0</v>
      </c>
      <c r="BI1922" s="157">
        <f>IF(N1922="nulová",J1922,0)</f>
        <v>0</v>
      </c>
      <c r="BJ1922" s="17" t="s">
        <v>98</v>
      </c>
      <c r="BK1922" s="158">
        <f>ROUND(I1922*H1922,3)</f>
        <v>0</v>
      </c>
      <c r="BL1922" s="17" t="s">
        <v>453</v>
      </c>
      <c r="BM1922" s="156" t="s">
        <v>2774</v>
      </c>
    </row>
    <row r="1923" spans="2:65" s="13" customFormat="1">
      <c r="B1923" s="166"/>
      <c r="D1923" s="160" t="s">
        <v>353</v>
      </c>
      <c r="E1923" s="167" t="s">
        <v>1</v>
      </c>
      <c r="F1923" s="168" t="s">
        <v>2770</v>
      </c>
      <c r="H1923" s="169">
        <v>12</v>
      </c>
      <c r="I1923" s="170"/>
      <c r="L1923" s="166"/>
      <c r="M1923" s="171"/>
      <c r="T1923" s="172"/>
      <c r="AT1923" s="167" t="s">
        <v>353</v>
      </c>
      <c r="AU1923" s="167" t="s">
        <v>98</v>
      </c>
      <c r="AV1923" s="13" t="s">
        <v>98</v>
      </c>
      <c r="AW1923" s="13" t="s">
        <v>30</v>
      </c>
      <c r="AX1923" s="13" t="s">
        <v>84</v>
      </c>
      <c r="AY1923" s="167" t="s">
        <v>345</v>
      </c>
    </row>
    <row r="1924" spans="2:65" s="1" customFormat="1" ht="24.2" customHeight="1">
      <c r="B1924" s="32"/>
      <c r="C1924" s="145" t="s">
        <v>2775</v>
      </c>
      <c r="D1924" s="145" t="s">
        <v>347</v>
      </c>
      <c r="E1924" s="146" t="s">
        <v>2776</v>
      </c>
      <c r="F1924" s="147" t="s">
        <v>2777</v>
      </c>
      <c r="G1924" s="148" t="s">
        <v>623</v>
      </c>
      <c r="H1924" s="149">
        <v>4</v>
      </c>
      <c r="I1924" s="150"/>
      <c r="J1924" s="149">
        <f>ROUND(I1924*H1924,3)</f>
        <v>0</v>
      </c>
      <c r="K1924" s="151"/>
      <c r="L1924" s="32"/>
      <c r="M1924" s="152" t="s">
        <v>1</v>
      </c>
      <c r="N1924" s="153" t="s">
        <v>42</v>
      </c>
      <c r="P1924" s="154">
        <f>O1924*H1924</f>
        <v>0</v>
      </c>
      <c r="Q1924" s="154">
        <v>0</v>
      </c>
      <c r="R1924" s="154">
        <f>Q1924*H1924</f>
        <v>0</v>
      </c>
      <c r="S1924" s="154">
        <v>2.1000000000000001E-2</v>
      </c>
      <c r="T1924" s="155">
        <f>S1924*H1924</f>
        <v>8.4000000000000005E-2</v>
      </c>
      <c r="AR1924" s="156" t="s">
        <v>453</v>
      </c>
      <c r="AT1924" s="156" t="s">
        <v>347</v>
      </c>
      <c r="AU1924" s="156" t="s">
        <v>98</v>
      </c>
      <c r="AY1924" s="17" t="s">
        <v>345</v>
      </c>
      <c r="BE1924" s="157">
        <f>IF(N1924="základná",J1924,0)</f>
        <v>0</v>
      </c>
      <c r="BF1924" s="157">
        <f>IF(N1924="znížená",J1924,0)</f>
        <v>0</v>
      </c>
      <c r="BG1924" s="157">
        <f>IF(N1924="zákl. prenesená",J1924,0)</f>
        <v>0</v>
      </c>
      <c r="BH1924" s="157">
        <f>IF(N1924="zníž. prenesená",J1924,0)</f>
        <v>0</v>
      </c>
      <c r="BI1924" s="157">
        <f>IF(N1924="nulová",J1924,0)</f>
        <v>0</v>
      </c>
      <c r="BJ1924" s="17" t="s">
        <v>98</v>
      </c>
      <c r="BK1924" s="158">
        <f>ROUND(I1924*H1924,3)</f>
        <v>0</v>
      </c>
      <c r="BL1924" s="17" t="s">
        <v>453</v>
      </c>
      <c r="BM1924" s="156" t="s">
        <v>2778</v>
      </c>
    </row>
    <row r="1925" spans="2:65" s="13" customFormat="1">
      <c r="B1925" s="166"/>
      <c r="D1925" s="160" t="s">
        <v>353</v>
      </c>
      <c r="E1925" s="167" t="s">
        <v>1</v>
      </c>
      <c r="F1925" s="168" t="s">
        <v>2779</v>
      </c>
      <c r="H1925" s="169">
        <v>4</v>
      </c>
      <c r="I1925" s="170"/>
      <c r="L1925" s="166"/>
      <c r="M1925" s="171"/>
      <c r="T1925" s="172"/>
      <c r="AT1925" s="167" t="s">
        <v>353</v>
      </c>
      <c r="AU1925" s="167" t="s">
        <v>98</v>
      </c>
      <c r="AV1925" s="13" t="s">
        <v>98</v>
      </c>
      <c r="AW1925" s="13" t="s">
        <v>30</v>
      </c>
      <c r="AX1925" s="13" t="s">
        <v>84</v>
      </c>
      <c r="AY1925" s="167" t="s">
        <v>345</v>
      </c>
    </row>
    <row r="1926" spans="2:65" s="1" customFormat="1" ht="16.5" customHeight="1">
      <c r="B1926" s="32"/>
      <c r="C1926" s="145" t="s">
        <v>2780</v>
      </c>
      <c r="D1926" s="145" t="s">
        <v>347</v>
      </c>
      <c r="E1926" s="146" t="s">
        <v>2781</v>
      </c>
      <c r="F1926" s="147" t="s">
        <v>2782</v>
      </c>
      <c r="G1926" s="148" t="s">
        <v>623</v>
      </c>
      <c r="H1926" s="149">
        <v>6</v>
      </c>
      <c r="I1926" s="150"/>
      <c r="J1926" s="149">
        <f>ROUND(I1926*H1926,3)</f>
        <v>0</v>
      </c>
      <c r="K1926" s="151"/>
      <c r="L1926" s="32"/>
      <c r="M1926" s="152" t="s">
        <v>1</v>
      </c>
      <c r="N1926" s="153" t="s">
        <v>42</v>
      </c>
      <c r="P1926" s="154">
        <f>O1926*H1926</f>
        <v>0</v>
      </c>
      <c r="Q1926" s="154">
        <v>0</v>
      </c>
      <c r="R1926" s="154">
        <f>Q1926*H1926</f>
        <v>0</v>
      </c>
      <c r="S1926" s="154">
        <v>8.7999999999999995E-2</v>
      </c>
      <c r="T1926" s="155">
        <f>S1926*H1926</f>
        <v>0.52800000000000002</v>
      </c>
      <c r="AR1926" s="156" t="s">
        <v>453</v>
      </c>
      <c r="AT1926" s="156" t="s">
        <v>347</v>
      </c>
      <c r="AU1926" s="156" t="s">
        <v>98</v>
      </c>
      <c r="AY1926" s="17" t="s">
        <v>345</v>
      </c>
      <c r="BE1926" s="157">
        <f>IF(N1926="základná",J1926,0)</f>
        <v>0</v>
      </c>
      <c r="BF1926" s="157">
        <f>IF(N1926="znížená",J1926,0)</f>
        <v>0</v>
      </c>
      <c r="BG1926" s="157">
        <f>IF(N1926="zákl. prenesená",J1926,0)</f>
        <v>0</v>
      </c>
      <c r="BH1926" s="157">
        <f>IF(N1926="zníž. prenesená",J1926,0)</f>
        <v>0</v>
      </c>
      <c r="BI1926" s="157">
        <f>IF(N1926="nulová",J1926,0)</f>
        <v>0</v>
      </c>
      <c r="BJ1926" s="17" t="s">
        <v>98</v>
      </c>
      <c r="BK1926" s="158">
        <f>ROUND(I1926*H1926,3)</f>
        <v>0</v>
      </c>
      <c r="BL1926" s="17" t="s">
        <v>453</v>
      </c>
      <c r="BM1926" s="156" t="s">
        <v>2783</v>
      </c>
    </row>
    <row r="1927" spans="2:65" s="1" customFormat="1" ht="21.75" customHeight="1">
      <c r="B1927" s="32"/>
      <c r="C1927" s="145" t="s">
        <v>2784</v>
      </c>
      <c r="D1927" s="145" t="s">
        <v>347</v>
      </c>
      <c r="E1927" s="146" t="s">
        <v>2785</v>
      </c>
      <c r="F1927" s="147" t="s">
        <v>2786</v>
      </c>
      <c r="G1927" s="148" t="s">
        <v>623</v>
      </c>
      <c r="H1927" s="149">
        <v>6</v>
      </c>
      <c r="I1927" s="150"/>
      <c r="J1927" s="149">
        <f>ROUND(I1927*H1927,3)</f>
        <v>0</v>
      </c>
      <c r="K1927" s="151"/>
      <c r="L1927" s="32"/>
      <c r="M1927" s="152" t="s">
        <v>1</v>
      </c>
      <c r="N1927" s="153" t="s">
        <v>42</v>
      </c>
      <c r="P1927" s="154">
        <f>O1927*H1927</f>
        <v>0</v>
      </c>
      <c r="Q1927" s="154">
        <v>0</v>
      </c>
      <c r="R1927" s="154">
        <f>Q1927*H1927</f>
        <v>0</v>
      </c>
      <c r="S1927" s="154">
        <v>0.11</v>
      </c>
      <c r="T1927" s="155">
        <f>S1927*H1927</f>
        <v>0.66</v>
      </c>
      <c r="AR1927" s="156" t="s">
        <v>453</v>
      </c>
      <c r="AT1927" s="156" t="s">
        <v>347</v>
      </c>
      <c r="AU1927" s="156" t="s">
        <v>98</v>
      </c>
      <c r="AY1927" s="17" t="s">
        <v>345</v>
      </c>
      <c r="BE1927" s="157">
        <f>IF(N1927="základná",J1927,0)</f>
        <v>0</v>
      </c>
      <c r="BF1927" s="157">
        <f>IF(N1927="znížená",J1927,0)</f>
        <v>0</v>
      </c>
      <c r="BG1927" s="157">
        <f>IF(N1927="zákl. prenesená",J1927,0)</f>
        <v>0</v>
      </c>
      <c r="BH1927" s="157">
        <f>IF(N1927="zníž. prenesená",J1927,0)</f>
        <v>0</v>
      </c>
      <c r="BI1927" s="157">
        <f>IF(N1927="nulová",J1927,0)</f>
        <v>0</v>
      </c>
      <c r="BJ1927" s="17" t="s">
        <v>98</v>
      </c>
      <c r="BK1927" s="158">
        <f>ROUND(I1927*H1927,3)</f>
        <v>0</v>
      </c>
      <c r="BL1927" s="17" t="s">
        <v>453</v>
      </c>
      <c r="BM1927" s="156" t="s">
        <v>2787</v>
      </c>
    </row>
    <row r="1928" spans="2:65" s="13" customFormat="1">
      <c r="B1928" s="166"/>
      <c r="D1928" s="160" t="s">
        <v>353</v>
      </c>
      <c r="E1928" s="167" t="s">
        <v>1</v>
      </c>
      <c r="F1928" s="168" t="s">
        <v>2788</v>
      </c>
      <c r="H1928" s="169">
        <v>6</v>
      </c>
      <c r="I1928" s="170"/>
      <c r="L1928" s="166"/>
      <c r="M1928" s="171"/>
      <c r="T1928" s="172"/>
      <c r="AT1928" s="167" t="s">
        <v>353</v>
      </c>
      <c r="AU1928" s="167" t="s">
        <v>98</v>
      </c>
      <c r="AV1928" s="13" t="s">
        <v>98</v>
      </c>
      <c r="AW1928" s="13" t="s">
        <v>30</v>
      </c>
      <c r="AX1928" s="13" t="s">
        <v>84</v>
      </c>
      <c r="AY1928" s="167" t="s">
        <v>345</v>
      </c>
    </row>
    <row r="1929" spans="2:65" s="1" customFormat="1" ht="21.75" customHeight="1">
      <c r="B1929" s="32"/>
      <c r="C1929" s="145" t="s">
        <v>2789</v>
      </c>
      <c r="D1929" s="145" t="s">
        <v>347</v>
      </c>
      <c r="E1929" s="146" t="s">
        <v>2790</v>
      </c>
      <c r="F1929" s="147" t="s">
        <v>2791</v>
      </c>
      <c r="G1929" s="148" t="s">
        <v>623</v>
      </c>
      <c r="H1929" s="149">
        <v>5</v>
      </c>
      <c r="I1929" s="150"/>
      <c r="J1929" s="149">
        <f>ROUND(I1929*H1929,3)</f>
        <v>0</v>
      </c>
      <c r="K1929" s="151"/>
      <c r="L1929" s="32"/>
      <c r="M1929" s="152" t="s">
        <v>1</v>
      </c>
      <c r="N1929" s="153" t="s">
        <v>42</v>
      </c>
      <c r="P1929" s="154">
        <f>O1929*H1929</f>
        <v>0</v>
      </c>
      <c r="Q1929" s="154">
        <v>0</v>
      </c>
      <c r="R1929" s="154">
        <f>Q1929*H1929</f>
        <v>0</v>
      </c>
      <c r="S1929" s="154">
        <v>0.15</v>
      </c>
      <c r="T1929" s="155">
        <f>S1929*H1929</f>
        <v>0.75</v>
      </c>
      <c r="AR1929" s="156" t="s">
        <v>453</v>
      </c>
      <c r="AT1929" s="156" t="s">
        <v>347</v>
      </c>
      <c r="AU1929" s="156" t="s">
        <v>98</v>
      </c>
      <c r="AY1929" s="17" t="s">
        <v>345</v>
      </c>
      <c r="BE1929" s="157">
        <f>IF(N1929="základná",J1929,0)</f>
        <v>0</v>
      </c>
      <c r="BF1929" s="157">
        <f>IF(N1929="znížená",J1929,0)</f>
        <v>0</v>
      </c>
      <c r="BG1929" s="157">
        <f>IF(N1929="zákl. prenesená",J1929,0)</f>
        <v>0</v>
      </c>
      <c r="BH1929" s="157">
        <f>IF(N1929="zníž. prenesená",J1929,0)</f>
        <v>0</v>
      </c>
      <c r="BI1929" s="157">
        <f>IF(N1929="nulová",J1929,0)</f>
        <v>0</v>
      </c>
      <c r="BJ1929" s="17" t="s">
        <v>98</v>
      </c>
      <c r="BK1929" s="158">
        <f>ROUND(I1929*H1929,3)</f>
        <v>0</v>
      </c>
      <c r="BL1929" s="17" t="s">
        <v>453</v>
      </c>
      <c r="BM1929" s="156" t="s">
        <v>2792</v>
      </c>
    </row>
    <row r="1930" spans="2:65" s="13" customFormat="1">
      <c r="B1930" s="166"/>
      <c r="D1930" s="160" t="s">
        <v>353</v>
      </c>
      <c r="E1930" s="167" t="s">
        <v>1</v>
      </c>
      <c r="F1930" s="168" t="s">
        <v>2793</v>
      </c>
      <c r="H1930" s="169">
        <v>5</v>
      </c>
      <c r="I1930" s="170"/>
      <c r="L1930" s="166"/>
      <c r="M1930" s="171"/>
      <c r="T1930" s="172"/>
      <c r="AT1930" s="167" t="s">
        <v>353</v>
      </c>
      <c r="AU1930" s="167" t="s">
        <v>98</v>
      </c>
      <c r="AV1930" s="13" t="s">
        <v>98</v>
      </c>
      <c r="AW1930" s="13" t="s">
        <v>30</v>
      </c>
      <c r="AX1930" s="13" t="s">
        <v>84</v>
      </c>
      <c r="AY1930" s="167" t="s">
        <v>345</v>
      </c>
    </row>
    <row r="1931" spans="2:65" s="1" customFormat="1" ht="24.2" customHeight="1">
      <c r="B1931" s="32"/>
      <c r="C1931" s="145" t="s">
        <v>2794</v>
      </c>
      <c r="D1931" s="145" t="s">
        <v>347</v>
      </c>
      <c r="E1931" s="146" t="s">
        <v>2795</v>
      </c>
      <c r="F1931" s="147" t="s">
        <v>2796</v>
      </c>
      <c r="G1931" s="148" t="s">
        <v>2069</v>
      </c>
      <c r="H1931" s="150"/>
      <c r="I1931" s="150"/>
      <c r="J1931" s="149">
        <f>ROUND(I1931*H1931,3)</f>
        <v>0</v>
      </c>
      <c r="K1931" s="151"/>
      <c r="L1931" s="32"/>
      <c r="M1931" s="152" t="s">
        <v>1</v>
      </c>
      <c r="N1931" s="153" t="s">
        <v>42</v>
      </c>
      <c r="P1931" s="154">
        <f>O1931*H1931</f>
        <v>0</v>
      </c>
      <c r="Q1931" s="154">
        <v>0</v>
      </c>
      <c r="R1931" s="154">
        <f>Q1931*H1931</f>
        <v>0</v>
      </c>
      <c r="S1931" s="154">
        <v>0</v>
      </c>
      <c r="T1931" s="155">
        <f>S1931*H1931</f>
        <v>0</v>
      </c>
      <c r="AR1931" s="156" t="s">
        <v>453</v>
      </c>
      <c r="AT1931" s="156" t="s">
        <v>347</v>
      </c>
      <c r="AU1931" s="156" t="s">
        <v>98</v>
      </c>
      <c r="AY1931" s="17" t="s">
        <v>345</v>
      </c>
      <c r="BE1931" s="157">
        <f>IF(N1931="základná",J1931,0)</f>
        <v>0</v>
      </c>
      <c r="BF1931" s="157">
        <f>IF(N1931="znížená",J1931,0)</f>
        <v>0</v>
      </c>
      <c r="BG1931" s="157">
        <f>IF(N1931="zákl. prenesená",J1931,0)</f>
        <v>0</v>
      </c>
      <c r="BH1931" s="157">
        <f>IF(N1931="zníž. prenesená",J1931,0)</f>
        <v>0</v>
      </c>
      <c r="BI1931" s="157">
        <f>IF(N1931="nulová",J1931,0)</f>
        <v>0</v>
      </c>
      <c r="BJ1931" s="17" t="s">
        <v>98</v>
      </c>
      <c r="BK1931" s="158">
        <f>ROUND(I1931*H1931,3)</f>
        <v>0</v>
      </c>
      <c r="BL1931" s="17" t="s">
        <v>453</v>
      </c>
      <c r="BM1931" s="156" t="s">
        <v>2797</v>
      </c>
    </row>
    <row r="1932" spans="2:65" s="11" customFormat="1" ht="22.9" customHeight="1">
      <c r="B1932" s="133"/>
      <c r="D1932" s="134" t="s">
        <v>75</v>
      </c>
      <c r="E1932" s="143" t="s">
        <v>2798</v>
      </c>
      <c r="F1932" s="143" t="s">
        <v>2799</v>
      </c>
      <c r="I1932" s="136"/>
      <c r="J1932" s="144">
        <f>BK1932</f>
        <v>0</v>
      </c>
      <c r="L1932" s="133"/>
      <c r="M1932" s="138"/>
      <c r="P1932" s="139">
        <f>SUM(P1933:P1976)</f>
        <v>0</v>
      </c>
      <c r="R1932" s="139">
        <f>SUM(R1933:R1976)</f>
        <v>0.61723130999999987</v>
      </c>
      <c r="T1932" s="140">
        <f>SUM(T1933:T1976)</f>
        <v>0</v>
      </c>
      <c r="AR1932" s="134" t="s">
        <v>98</v>
      </c>
      <c r="AT1932" s="141" t="s">
        <v>75</v>
      </c>
      <c r="AU1932" s="141" t="s">
        <v>84</v>
      </c>
      <c r="AY1932" s="134" t="s">
        <v>345</v>
      </c>
      <c r="BK1932" s="142">
        <f>SUM(BK1933:BK1976)</f>
        <v>0</v>
      </c>
    </row>
    <row r="1933" spans="2:65" s="1" customFormat="1" ht="24.2" customHeight="1">
      <c r="B1933" s="32"/>
      <c r="C1933" s="145" t="s">
        <v>2800</v>
      </c>
      <c r="D1933" s="145" t="s">
        <v>347</v>
      </c>
      <c r="E1933" s="146" t="s">
        <v>2801</v>
      </c>
      <c r="F1933" s="147" t="s">
        <v>2802</v>
      </c>
      <c r="G1933" s="148" t="s">
        <v>350</v>
      </c>
      <c r="H1933" s="149">
        <v>4.3879999999999999</v>
      </c>
      <c r="I1933" s="150"/>
      <c r="J1933" s="149">
        <f>ROUND(I1933*H1933,3)</f>
        <v>0</v>
      </c>
      <c r="K1933" s="151"/>
      <c r="L1933" s="32"/>
      <c r="M1933" s="152" t="s">
        <v>1</v>
      </c>
      <c r="N1933" s="153" t="s">
        <v>42</v>
      </c>
      <c r="P1933" s="154">
        <f>O1933*H1933</f>
        <v>0</v>
      </c>
      <c r="Q1933" s="154">
        <v>8.0000000000000007E-5</v>
      </c>
      <c r="R1933" s="154">
        <f>Q1933*H1933</f>
        <v>3.5104E-4</v>
      </c>
      <c r="S1933" s="154">
        <v>0</v>
      </c>
      <c r="T1933" s="155">
        <f>S1933*H1933</f>
        <v>0</v>
      </c>
      <c r="AR1933" s="156" t="s">
        <v>453</v>
      </c>
      <c r="AT1933" s="156" t="s">
        <v>347</v>
      </c>
      <c r="AU1933" s="156" t="s">
        <v>98</v>
      </c>
      <c r="AY1933" s="17" t="s">
        <v>345</v>
      </c>
      <c r="BE1933" s="157">
        <f>IF(N1933="základná",J1933,0)</f>
        <v>0</v>
      </c>
      <c r="BF1933" s="157">
        <f>IF(N1933="znížená",J1933,0)</f>
        <v>0</v>
      </c>
      <c r="BG1933" s="157">
        <f>IF(N1933="zákl. prenesená",J1933,0)</f>
        <v>0</v>
      </c>
      <c r="BH1933" s="157">
        <f>IF(N1933="zníž. prenesená",J1933,0)</f>
        <v>0</v>
      </c>
      <c r="BI1933" s="157">
        <f>IF(N1933="nulová",J1933,0)</f>
        <v>0</v>
      </c>
      <c r="BJ1933" s="17" t="s">
        <v>98</v>
      </c>
      <c r="BK1933" s="158">
        <f>ROUND(I1933*H1933,3)</f>
        <v>0</v>
      </c>
      <c r="BL1933" s="17" t="s">
        <v>453</v>
      </c>
      <c r="BM1933" s="156" t="s">
        <v>2803</v>
      </c>
    </row>
    <row r="1934" spans="2:65" s="13" customFormat="1">
      <c r="B1934" s="166"/>
      <c r="D1934" s="160" t="s">
        <v>353</v>
      </c>
      <c r="E1934" s="167" t="s">
        <v>1</v>
      </c>
      <c r="F1934" s="168" t="s">
        <v>2804</v>
      </c>
      <c r="H1934" s="169">
        <v>4.3879999999999999</v>
      </c>
      <c r="I1934" s="170"/>
      <c r="L1934" s="166"/>
      <c r="M1934" s="171"/>
      <c r="T1934" s="172"/>
      <c r="AT1934" s="167" t="s">
        <v>353</v>
      </c>
      <c r="AU1934" s="167" t="s">
        <v>98</v>
      </c>
      <c r="AV1934" s="13" t="s">
        <v>98</v>
      </c>
      <c r="AW1934" s="13" t="s">
        <v>30</v>
      </c>
      <c r="AX1934" s="13" t="s">
        <v>84</v>
      </c>
      <c r="AY1934" s="167" t="s">
        <v>345</v>
      </c>
    </row>
    <row r="1935" spans="2:65" s="1" customFormat="1" ht="49.15" customHeight="1">
      <c r="B1935" s="32"/>
      <c r="C1935" s="187" t="s">
        <v>2805</v>
      </c>
      <c r="D1935" s="187" t="s">
        <v>641</v>
      </c>
      <c r="E1935" s="188" t="s">
        <v>2806</v>
      </c>
      <c r="F1935" s="189" t="s">
        <v>2807</v>
      </c>
      <c r="G1935" s="190" t="s">
        <v>623</v>
      </c>
      <c r="H1935" s="191">
        <v>2</v>
      </c>
      <c r="I1935" s="192"/>
      <c r="J1935" s="191">
        <f>ROUND(I1935*H1935,3)</f>
        <v>0</v>
      </c>
      <c r="K1935" s="193"/>
      <c r="L1935" s="194"/>
      <c r="M1935" s="195" t="s">
        <v>1</v>
      </c>
      <c r="N1935" s="196" t="s">
        <v>42</v>
      </c>
      <c r="P1935" s="154">
        <f>O1935*H1935</f>
        <v>0</v>
      </c>
      <c r="Q1935" s="154">
        <v>0</v>
      </c>
      <c r="R1935" s="154">
        <f>Q1935*H1935</f>
        <v>0</v>
      </c>
      <c r="S1935" s="154">
        <v>0</v>
      </c>
      <c r="T1935" s="155">
        <f>S1935*H1935</f>
        <v>0</v>
      </c>
      <c r="AR1935" s="156" t="s">
        <v>544</v>
      </c>
      <c r="AT1935" s="156" t="s">
        <v>641</v>
      </c>
      <c r="AU1935" s="156" t="s">
        <v>98</v>
      </c>
      <c r="AY1935" s="17" t="s">
        <v>345</v>
      </c>
      <c r="BE1935" s="157">
        <f>IF(N1935="základná",J1935,0)</f>
        <v>0</v>
      </c>
      <c r="BF1935" s="157">
        <f>IF(N1935="znížená",J1935,0)</f>
        <v>0</v>
      </c>
      <c r="BG1935" s="157">
        <f>IF(N1935="zákl. prenesená",J1935,0)</f>
        <v>0</v>
      </c>
      <c r="BH1935" s="157">
        <f>IF(N1935="zníž. prenesená",J1935,0)</f>
        <v>0</v>
      </c>
      <c r="BI1935" s="157">
        <f>IF(N1935="nulová",J1935,0)</f>
        <v>0</v>
      </c>
      <c r="BJ1935" s="17" t="s">
        <v>98</v>
      </c>
      <c r="BK1935" s="158">
        <f>ROUND(I1935*H1935,3)</f>
        <v>0</v>
      </c>
      <c r="BL1935" s="17" t="s">
        <v>453</v>
      </c>
      <c r="BM1935" s="156" t="s">
        <v>2808</v>
      </c>
    </row>
    <row r="1936" spans="2:65" s="1" customFormat="1" ht="24.2" customHeight="1">
      <c r="B1936" s="32"/>
      <c r="C1936" s="145" t="s">
        <v>2809</v>
      </c>
      <c r="D1936" s="145" t="s">
        <v>347</v>
      </c>
      <c r="E1936" s="146" t="s">
        <v>2810</v>
      </c>
      <c r="F1936" s="147" t="s">
        <v>2811</v>
      </c>
      <c r="G1936" s="148" t="s">
        <v>350</v>
      </c>
      <c r="H1936" s="149">
        <v>76.882999999999996</v>
      </c>
      <c r="I1936" s="150"/>
      <c r="J1936" s="149">
        <f>ROUND(I1936*H1936,3)</f>
        <v>0</v>
      </c>
      <c r="K1936" s="151"/>
      <c r="L1936" s="32"/>
      <c r="M1936" s="152" t="s">
        <v>1</v>
      </c>
      <c r="N1936" s="153" t="s">
        <v>42</v>
      </c>
      <c r="P1936" s="154">
        <f>O1936*H1936</f>
        <v>0</v>
      </c>
      <c r="Q1936" s="154">
        <v>8.4999999999999995E-4</v>
      </c>
      <c r="R1936" s="154">
        <f>Q1936*H1936</f>
        <v>6.5350549999999993E-2</v>
      </c>
      <c r="S1936" s="154">
        <v>0</v>
      </c>
      <c r="T1936" s="155">
        <f>S1936*H1936</f>
        <v>0</v>
      </c>
      <c r="AR1936" s="156" t="s">
        <v>453</v>
      </c>
      <c r="AT1936" s="156" t="s">
        <v>347</v>
      </c>
      <c r="AU1936" s="156" t="s">
        <v>98</v>
      </c>
      <c r="AY1936" s="17" t="s">
        <v>345</v>
      </c>
      <c r="BE1936" s="157">
        <f>IF(N1936="základná",J1936,0)</f>
        <v>0</v>
      </c>
      <c r="BF1936" s="157">
        <f>IF(N1936="znížená",J1936,0)</f>
        <v>0</v>
      </c>
      <c r="BG1936" s="157">
        <f>IF(N1936="zákl. prenesená",J1936,0)</f>
        <v>0</v>
      </c>
      <c r="BH1936" s="157">
        <f>IF(N1936="zníž. prenesená",J1936,0)</f>
        <v>0</v>
      </c>
      <c r="BI1936" s="157">
        <f>IF(N1936="nulová",J1936,0)</f>
        <v>0</v>
      </c>
      <c r="BJ1936" s="17" t="s">
        <v>98</v>
      </c>
      <c r="BK1936" s="158">
        <f>ROUND(I1936*H1936,3)</f>
        <v>0</v>
      </c>
      <c r="BL1936" s="17" t="s">
        <v>453</v>
      </c>
      <c r="BM1936" s="156" t="s">
        <v>2812</v>
      </c>
    </row>
    <row r="1937" spans="2:65" s="12" customFormat="1">
      <c r="B1937" s="159"/>
      <c r="D1937" s="160" t="s">
        <v>353</v>
      </c>
      <c r="E1937" s="161" t="s">
        <v>1</v>
      </c>
      <c r="F1937" s="162" t="s">
        <v>2813</v>
      </c>
      <c r="H1937" s="161" t="s">
        <v>1</v>
      </c>
      <c r="I1937" s="163"/>
      <c r="L1937" s="159"/>
      <c r="M1937" s="164"/>
      <c r="T1937" s="165"/>
      <c r="AT1937" s="161" t="s">
        <v>353</v>
      </c>
      <c r="AU1937" s="161" t="s">
        <v>98</v>
      </c>
      <c r="AV1937" s="12" t="s">
        <v>84</v>
      </c>
      <c r="AW1937" s="12" t="s">
        <v>30</v>
      </c>
      <c r="AX1937" s="12" t="s">
        <v>76</v>
      </c>
      <c r="AY1937" s="161" t="s">
        <v>345</v>
      </c>
    </row>
    <row r="1938" spans="2:65" s="13" customFormat="1">
      <c r="B1938" s="166"/>
      <c r="D1938" s="160" t="s">
        <v>353</v>
      </c>
      <c r="E1938" s="167" t="s">
        <v>1</v>
      </c>
      <c r="F1938" s="168" t="s">
        <v>2814</v>
      </c>
      <c r="H1938" s="169">
        <v>54.78</v>
      </c>
      <c r="I1938" s="170"/>
      <c r="L1938" s="166"/>
      <c r="M1938" s="171"/>
      <c r="T1938" s="172"/>
      <c r="AT1938" s="167" t="s">
        <v>353</v>
      </c>
      <c r="AU1938" s="167" t="s">
        <v>98</v>
      </c>
      <c r="AV1938" s="13" t="s">
        <v>98</v>
      </c>
      <c r="AW1938" s="13" t="s">
        <v>30</v>
      </c>
      <c r="AX1938" s="13" t="s">
        <v>76</v>
      </c>
      <c r="AY1938" s="167" t="s">
        <v>345</v>
      </c>
    </row>
    <row r="1939" spans="2:65" s="13" customFormat="1">
      <c r="B1939" s="166"/>
      <c r="D1939" s="160" t="s">
        <v>353</v>
      </c>
      <c r="E1939" s="167" t="s">
        <v>1</v>
      </c>
      <c r="F1939" s="168" t="s">
        <v>2815</v>
      </c>
      <c r="H1939" s="169">
        <v>3.1080000000000001</v>
      </c>
      <c r="I1939" s="170"/>
      <c r="L1939" s="166"/>
      <c r="M1939" s="171"/>
      <c r="T1939" s="172"/>
      <c r="AT1939" s="167" t="s">
        <v>353</v>
      </c>
      <c r="AU1939" s="167" t="s">
        <v>98</v>
      </c>
      <c r="AV1939" s="13" t="s">
        <v>98</v>
      </c>
      <c r="AW1939" s="13" t="s">
        <v>30</v>
      </c>
      <c r="AX1939" s="13" t="s">
        <v>76</v>
      </c>
      <c r="AY1939" s="167" t="s">
        <v>345</v>
      </c>
    </row>
    <row r="1940" spans="2:65" s="13" customFormat="1">
      <c r="B1940" s="166"/>
      <c r="D1940" s="160" t="s">
        <v>353</v>
      </c>
      <c r="E1940" s="167" t="s">
        <v>1</v>
      </c>
      <c r="F1940" s="168" t="s">
        <v>2816</v>
      </c>
      <c r="H1940" s="169">
        <v>0.83299999999999996</v>
      </c>
      <c r="I1940" s="170"/>
      <c r="L1940" s="166"/>
      <c r="M1940" s="171"/>
      <c r="T1940" s="172"/>
      <c r="AT1940" s="167" t="s">
        <v>353</v>
      </c>
      <c r="AU1940" s="167" t="s">
        <v>98</v>
      </c>
      <c r="AV1940" s="13" t="s">
        <v>98</v>
      </c>
      <c r="AW1940" s="13" t="s">
        <v>30</v>
      </c>
      <c r="AX1940" s="13" t="s">
        <v>76</v>
      </c>
      <c r="AY1940" s="167" t="s">
        <v>345</v>
      </c>
    </row>
    <row r="1941" spans="2:65" s="13" customFormat="1">
      <c r="B1941" s="166"/>
      <c r="D1941" s="160" t="s">
        <v>353</v>
      </c>
      <c r="E1941" s="167" t="s">
        <v>1</v>
      </c>
      <c r="F1941" s="168" t="s">
        <v>2817</v>
      </c>
      <c r="H1941" s="169">
        <v>8.74</v>
      </c>
      <c r="I1941" s="170"/>
      <c r="L1941" s="166"/>
      <c r="M1941" s="171"/>
      <c r="T1941" s="172"/>
      <c r="AT1941" s="167" t="s">
        <v>353</v>
      </c>
      <c r="AU1941" s="167" t="s">
        <v>98</v>
      </c>
      <c r="AV1941" s="13" t="s">
        <v>98</v>
      </c>
      <c r="AW1941" s="13" t="s">
        <v>30</v>
      </c>
      <c r="AX1941" s="13" t="s">
        <v>76</v>
      </c>
      <c r="AY1941" s="167" t="s">
        <v>345</v>
      </c>
    </row>
    <row r="1942" spans="2:65" s="13" customFormat="1">
      <c r="B1942" s="166"/>
      <c r="D1942" s="160" t="s">
        <v>353</v>
      </c>
      <c r="E1942" s="167" t="s">
        <v>1</v>
      </c>
      <c r="F1942" s="168" t="s">
        <v>2818</v>
      </c>
      <c r="H1942" s="169">
        <v>9.4220000000000006</v>
      </c>
      <c r="I1942" s="170"/>
      <c r="L1942" s="166"/>
      <c r="M1942" s="171"/>
      <c r="T1942" s="172"/>
      <c r="AT1942" s="167" t="s">
        <v>353</v>
      </c>
      <c r="AU1942" s="167" t="s">
        <v>98</v>
      </c>
      <c r="AV1942" s="13" t="s">
        <v>98</v>
      </c>
      <c r="AW1942" s="13" t="s">
        <v>30</v>
      </c>
      <c r="AX1942" s="13" t="s">
        <v>76</v>
      </c>
      <c r="AY1942" s="167" t="s">
        <v>345</v>
      </c>
    </row>
    <row r="1943" spans="2:65" s="15" customFormat="1">
      <c r="B1943" s="180"/>
      <c r="D1943" s="160" t="s">
        <v>353</v>
      </c>
      <c r="E1943" s="181" t="s">
        <v>1</v>
      </c>
      <c r="F1943" s="182" t="s">
        <v>365</v>
      </c>
      <c r="H1943" s="183">
        <v>76.882999999999996</v>
      </c>
      <c r="I1943" s="184"/>
      <c r="L1943" s="180"/>
      <c r="M1943" s="185"/>
      <c r="T1943" s="186"/>
      <c r="AT1943" s="181" t="s">
        <v>353</v>
      </c>
      <c r="AU1943" s="181" t="s">
        <v>98</v>
      </c>
      <c r="AV1943" s="15" t="s">
        <v>351</v>
      </c>
      <c r="AW1943" s="15" t="s">
        <v>30</v>
      </c>
      <c r="AX1943" s="15" t="s">
        <v>84</v>
      </c>
      <c r="AY1943" s="181" t="s">
        <v>345</v>
      </c>
    </row>
    <row r="1944" spans="2:65" s="1" customFormat="1" ht="24.2" customHeight="1">
      <c r="B1944" s="32"/>
      <c r="C1944" s="187" t="s">
        <v>2819</v>
      </c>
      <c r="D1944" s="187" t="s">
        <v>641</v>
      </c>
      <c r="E1944" s="188" t="s">
        <v>2820</v>
      </c>
      <c r="F1944" s="189" t="s">
        <v>2821</v>
      </c>
      <c r="G1944" s="190" t="s">
        <v>623</v>
      </c>
      <c r="H1944" s="191">
        <v>24</v>
      </c>
      <c r="I1944" s="192"/>
      <c r="J1944" s="191">
        <f>ROUND(I1944*H1944,3)</f>
        <v>0</v>
      </c>
      <c r="K1944" s="193"/>
      <c r="L1944" s="194"/>
      <c r="M1944" s="195" t="s">
        <v>1</v>
      </c>
      <c r="N1944" s="196" t="s">
        <v>42</v>
      </c>
      <c r="P1944" s="154">
        <f>O1944*H1944</f>
        <v>0</v>
      </c>
      <c r="Q1944" s="154">
        <v>1.46E-2</v>
      </c>
      <c r="R1944" s="154">
        <f>Q1944*H1944</f>
        <v>0.35039999999999999</v>
      </c>
      <c r="S1944" s="154">
        <v>0</v>
      </c>
      <c r="T1944" s="155">
        <f>S1944*H1944</f>
        <v>0</v>
      </c>
      <c r="AR1944" s="156" t="s">
        <v>544</v>
      </c>
      <c r="AT1944" s="156" t="s">
        <v>641</v>
      </c>
      <c r="AU1944" s="156" t="s">
        <v>98</v>
      </c>
      <c r="AY1944" s="17" t="s">
        <v>345</v>
      </c>
      <c r="BE1944" s="157">
        <f>IF(N1944="základná",J1944,0)</f>
        <v>0</v>
      </c>
      <c r="BF1944" s="157">
        <f>IF(N1944="znížená",J1944,0)</f>
        <v>0</v>
      </c>
      <c r="BG1944" s="157">
        <f>IF(N1944="zákl. prenesená",J1944,0)</f>
        <v>0</v>
      </c>
      <c r="BH1944" s="157">
        <f>IF(N1944="zníž. prenesená",J1944,0)</f>
        <v>0</v>
      </c>
      <c r="BI1944" s="157">
        <f>IF(N1944="nulová",J1944,0)</f>
        <v>0</v>
      </c>
      <c r="BJ1944" s="17" t="s">
        <v>98</v>
      </c>
      <c r="BK1944" s="158">
        <f>ROUND(I1944*H1944,3)</f>
        <v>0</v>
      </c>
      <c r="BL1944" s="17" t="s">
        <v>453</v>
      </c>
      <c r="BM1944" s="156" t="s">
        <v>2822</v>
      </c>
    </row>
    <row r="1945" spans="2:65" s="13" customFormat="1">
      <c r="B1945" s="166"/>
      <c r="D1945" s="160" t="s">
        <v>353</v>
      </c>
      <c r="E1945" s="167" t="s">
        <v>1</v>
      </c>
      <c r="F1945" s="168" t="s">
        <v>498</v>
      </c>
      <c r="H1945" s="169">
        <v>24</v>
      </c>
      <c r="I1945" s="170"/>
      <c r="L1945" s="166"/>
      <c r="M1945" s="171"/>
      <c r="T1945" s="172"/>
      <c r="AT1945" s="167" t="s">
        <v>353</v>
      </c>
      <c r="AU1945" s="167" t="s">
        <v>98</v>
      </c>
      <c r="AV1945" s="13" t="s">
        <v>98</v>
      </c>
      <c r="AW1945" s="13" t="s">
        <v>30</v>
      </c>
      <c r="AX1945" s="13" t="s">
        <v>84</v>
      </c>
      <c r="AY1945" s="167" t="s">
        <v>345</v>
      </c>
    </row>
    <row r="1946" spans="2:65" s="1" customFormat="1" ht="24.2" customHeight="1">
      <c r="B1946" s="32"/>
      <c r="C1946" s="145" t="s">
        <v>2823</v>
      </c>
      <c r="D1946" s="145" t="s">
        <v>347</v>
      </c>
      <c r="E1946" s="146" t="s">
        <v>2824</v>
      </c>
      <c r="F1946" s="147" t="s">
        <v>2825</v>
      </c>
      <c r="G1946" s="148" t="s">
        <v>597</v>
      </c>
      <c r="H1946" s="149">
        <v>71.801000000000002</v>
      </c>
      <c r="I1946" s="150"/>
      <c r="J1946" s="149">
        <f>ROUND(I1946*H1946,3)</f>
        <v>0</v>
      </c>
      <c r="K1946" s="151"/>
      <c r="L1946" s="32"/>
      <c r="M1946" s="152" t="s">
        <v>1</v>
      </c>
      <c r="N1946" s="153" t="s">
        <v>42</v>
      </c>
      <c r="P1946" s="154">
        <f>O1946*H1946</f>
        <v>0</v>
      </c>
      <c r="Q1946" s="154">
        <v>1.72E-3</v>
      </c>
      <c r="R1946" s="154">
        <f>Q1946*H1946</f>
        <v>0.12349772000000001</v>
      </c>
      <c r="S1946" s="154">
        <v>0</v>
      </c>
      <c r="T1946" s="155">
        <f>S1946*H1946</f>
        <v>0</v>
      </c>
      <c r="AR1946" s="156" t="s">
        <v>453</v>
      </c>
      <c r="AT1946" s="156" t="s">
        <v>347</v>
      </c>
      <c r="AU1946" s="156" t="s">
        <v>98</v>
      </c>
      <c r="AY1946" s="17" t="s">
        <v>345</v>
      </c>
      <c r="BE1946" s="157">
        <f>IF(N1946="základná",J1946,0)</f>
        <v>0</v>
      </c>
      <c r="BF1946" s="157">
        <f>IF(N1946="znížená",J1946,0)</f>
        <v>0</v>
      </c>
      <c r="BG1946" s="157">
        <f>IF(N1946="zákl. prenesená",J1946,0)</f>
        <v>0</v>
      </c>
      <c r="BH1946" s="157">
        <f>IF(N1946="zníž. prenesená",J1946,0)</f>
        <v>0</v>
      </c>
      <c r="BI1946" s="157">
        <f>IF(N1946="nulová",J1946,0)</f>
        <v>0</v>
      </c>
      <c r="BJ1946" s="17" t="s">
        <v>98</v>
      </c>
      <c r="BK1946" s="158">
        <f>ROUND(I1946*H1946,3)</f>
        <v>0</v>
      </c>
      <c r="BL1946" s="17" t="s">
        <v>453</v>
      </c>
      <c r="BM1946" s="156" t="s">
        <v>2826</v>
      </c>
    </row>
    <row r="1947" spans="2:65" s="13" customFormat="1">
      <c r="B1947" s="166"/>
      <c r="D1947" s="160" t="s">
        <v>353</v>
      </c>
      <c r="E1947" s="167" t="s">
        <v>1</v>
      </c>
      <c r="F1947" s="168" t="s">
        <v>2827</v>
      </c>
      <c r="H1947" s="169">
        <v>49.8</v>
      </c>
      <c r="I1947" s="170"/>
      <c r="L1947" s="166"/>
      <c r="M1947" s="171"/>
      <c r="T1947" s="172"/>
      <c r="AT1947" s="167" t="s">
        <v>353</v>
      </c>
      <c r="AU1947" s="167" t="s">
        <v>98</v>
      </c>
      <c r="AV1947" s="13" t="s">
        <v>98</v>
      </c>
      <c r="AW1947" s="13" t="s">
        <v>30</v>
      </c>
      <c r="AX1947" s="13" t="s">
        <v>76</v>
      </c>
      <c r="AY1947" s="167" t="s">
        <v>345</v>
      </c>
    </row>
    <row r="1948" spans="2:65" s="13" customFormat="1">
      <c r="B1948" s="166"/>
      <c r="D1948" s="160" t="s">
        <v>353</v>
      </c>
      <c r="E1948" s="167" t="s">
        <v>1</v>
      </c>
      <c r="F1948" s="168" t="s">
        <v>2828</v>
      </c>
      <c r="H1948" s="169">
        <v>2.8250000000000002</v>
      </c>
      <c r="I1948" s="170"/>
      <c r="L1948" s="166"/>
      <c r="M1948" s="171"/>
      <c r="T1948" s="172"/>
      <c r="AT1948" s="167" t="s">
        <v>353</v>
      </c>
      <c r="AU1948" s="167" t="s">
        <v>98</v>
      </c>
      <c r="AV1948" s="13" t="s">
        <v>98</v>
      </c>
      <c r="AW1948" s="13" t="s">
        <v>30</v>
      </c>
      <c r="AX1948" s="13" t="s">
        <v>76</v>
      </c>
      <c r="AY1948" s="167" t="s">
        <v>345</v>
      </c>
    </row>
    <row r="1949" spans="2:65" s="13" customFormat="1">
      <c r="B1949" s="166"/>
      <c r="D1949" s="160" t="s">
        <v>353</v>
      </c>
      <c r="E1949" s="167" t="s">
        <v>1</v>
      </c>
      <c r="F1949" s="168" t="s">
        <v>2829</v>
      </c>
      <c r="H1949" s="169">
        <v>2.6659999999999999</v>
      </c>
      <c r="I1949" s="170"/>
      <c r="L1949" s="166"/>
      <c r="M1949" s="171"/>
      <c r="T1949" s="172"/>
      <c r="AT1949" s="167" t="s">
        <v>353</v>
      </c>
      <c r="AU1949" s="167" t="s">
        <v>98</v>
      </c>
      <c r="AV1949" s="13" t="s">
        <v>98</v>
      </c>
      <c r="AW1949" s="13" t="s">
        <v>30</v>
      </c>
      <c r="AX1949" s="13" t="s">
        <v>76</v>
      </c>
      <c r="AY1949" s="167" t="s">
        <v>345</v>
      </c>
    </row>
    <row r="1950" spans="2:65" s="13" customFormat="1">
      <c r="B1950" s="166"/>
      <c r="D1950" s="160" t="s">
        <v>353</v>
      </c>
      <c r="E1950" s="167" t="s">
        <v>1</v>
      </c>
      <c r="F1950" s="168" t="s">
        <v>2830</v>
      </c>
      <c r="H1950" s="169">
        <v>7.9450000000000003</v>
      </c>
      <c r="I1950" s="170"/>
      <c r="L1950" s="166"/>
      <c r="M1950" s="171"/>
      <c r="T1950" s="172"/>
      <c r="AT1950" s="167" t="s">
        <v>353</v>
      </c>
      <c r="AU1950" s="167" t="s">
        <v>98</v>
      </c>
      <c r="AV1950" s="13" t="s">
        <v>98</v>
      </c>
      <c r="AW1950" s="13" t="s">
        <v>30</v>
      </c>
      <c r="AX1950" s="13" t="s">
        <v>76</v>
      </c>
      <c r="AY1950" s="167" t="s">
        <v>345</v>
      </c>
    </row>
    <row r="1951" spans="2:65" s="13" customFormat="1">
      <c r="B1951" s="166"/>
      <c r="D1951" s="160" t="s">
        <v>353</v>
      </c>
      <c r="E1951" s="167" t="s">
        <v>1</v>
      </c>
      <c r="F1951" s="168" t="s">
        <v>2831</v>
      </c>
      <c r="H1951" s="169">
        <v>8.5649999999999995</v>
      </c>
      <c r="I1951" s="170"/>
      <c r="L1951" s="166"/>
      <c r="M1951" s="171"/>
      <c r="T1951" s="172"/>
      <c r="AT1951" s="167" t="s">
        <v>353</v>
      </c>
      <c r="AU1951" s="167" t="s">
        <v>98</v>
      </c>
      <c r="AV1951" s="13" t="s">
        <v>98</v>
      </c>
      <c r="AW1951" s="13" t="s">
        <v>30</v>
      </c>
      <c r="AX1951" s="13" t="s">
        <v>76</v>
      </c>
      <c r="AY1951" s="167" t="s">
        <v>345</v>
      </c>
    </row>
    <row r="1952" spans="2:65" s="15" customFormat="1">
      <c r="B1952" s="180"/>
      <c r="D1952" s="160" t="s">
        <v>353</v>
      </c>
      <c r="E1952" s="181" t="s">
        <v>1</v>
      </c>
      <c r="F1952" s="182" t="s">
        <v>365</v>
      </c>
      <c r="H1952" s="183">
        <v>71.801000000000002</v>
      </c>
      <c r="I1952" s="184"/>
      <c r="L1952" s="180"/>
      <c r="M1952" s="185"/>
      <c r="T1952" s="186"/>
      <c r="AT1952" s="181" t="s">
        <v>353</v>
      </c>
      <c r="AU1952" s="181" t="s">
        <v>98</v>
      </c>
      <c r="AV1952" s="15" t="s">
        <v>351</v>
      </c>
      <c r="AW1952" s="15" t="s">
        <v>30</v>
      </c>
      <c r="AX1952" s="15" t="s">
        <v>84</v>
      </c>
      <c r="AY1952" s="181" t="s">
        <v>345</v>
      </c>
    </row>
    <row r="1953" spans="2:65" s="1" customFormat="1" ht="37.9" customHeight="1">
      <c r="B1953" s="32"/>
      <c r="C1953" s="187" t="s">
        <v>2832</v>
      </c>
      <c r="D1953" s="187" t="s">
        <v>641</v>
      </c>
      <c r="E1953" s="188" t="s">
        <v>2833</v>
      </c>
      <c r="F1953" s="189" t="s">
        <v>2834</v>
      </c>
      <c r="G1953" s="190" t="s">
        <v>623</v>
      </c>
      <c r="H1953" s="191">
        <v>8</v>
      </c>
      <c r="I1953" s="192"/>
      <c r="J1953" s="191">
        <f t="shared" ref="J1953:J1958" si="20">ROUND(I1953*H1953,3)</f>
        <v>0</v>
      </c>
      <c r="K1953" s="193"/>
      <c r="L1953" s="194"/>
      <c r="M1953" s="195" t="s">
        <v>1</v>
      </c>
      <c r="N1953" s="196" t="s">
        <v>42</v>
      </c>
      <c r="P1953" s="154">
        <f t="shared" ref="P1953:P1958" si="21">O1953*H1953</f>
        <v>0</v>
      </c>
      <c r="Q1953" s="154">
        <v>0</v>
      </c>
      <c r="R1953" s="154">
        <f t="shared" ref="R1953:R1958" si="22">Q1953*H1953</f>
        <v>0</v>
      </c>
      <c r="S1953" s="154">
        <v>0</v>
      </c>
      <c r="T1953" s="155">
        <f t="shared" ref="T1953:T1958" si="23">S1953*H1953</f>
        <v>0</v>
      </c>
      <c r="AR1953" s="156" t="s">
        <v>544</v>
      </c>
      <c r="AT1953" s="156" t="s">
        <v>641</v>
      </c>
      <c r="AU1953" s="156" t="s">
        <v>98</v>
      </c>
      <c r="AY1953" s="17" t="s">
        <v>345</v>
      </c>
      <c r="BE1953" s="157">
        <f t="shared" ref="BE1953:BE1958" si="24">IF(N1953="základná",J1953,0)</f>
        <v>0</v>
      </c>
      <c r="BF1953" s="157">
        <f t="shared" ref="BF1953:BF1958" si="25">IF(N1953="znížená",J1953,0)</f>
        <v>0</v>
      </c>
      <c r="BG1953" s="157">
        <f t="shared" ref="BG1953:BG1958" si="26">IF(N1953="zákl. prenesená",J1953,0)</f>
        <v>0</v>
      </c>
      <c r="BH1953" s="157">
        <f t="shared" ref="BH1953:BH1958" si="27">IF(N1953="zníž. prenesená",J1953,0)</f>
        <v>0</v>
      </c>
      <c r="BI1953" s="157">
        <f t="shared" ref="BI1953:BI1958" si="28">IF(N1953="nulová",J1953,0)</f>
        <v>0</v>
      </c>
      <c r="BJ1953" s="17" t="s">
        <v>98</v>
      </c>
      <c r="BK1953" s="158">
        <f t="shared" ref="BK1953:BK1958" si="29">ROUND(I1953*H1953,3)</f>
        <v>0</v>
      </c>
      <c r="BL1953" s="17" t="s">
        <v>453</v>
      </c>
      <c r="BM1953" s="156" t="s">
        <v>2835</v>
      </c>
    </row>
    <row r="1954" spans="2:65" s="1" customFormat="1" ht="37.9" customHeight="1">
      <c r="B1954" s="32"/>
      <c r="C1954" s="187" t="s">
        <v>2836</v>
      </c>
      <c r="D1954" s="187" t="s">
        <v>641</v>
      </c>
      <c r="E1954" s="188" t="s">
        <v>2837</v>
      </c>
      <c r="F1954" s="189" t="s">
        <v>2838</v>
      </c>
      <c r="G1954" s="190" t="s">
        <v>623</v>
      </c>
      <c r="H1954" s="191">
        <v>1</v>
      </c>
      <c r="I1954" s="192"/>
      <c r="J1954" s="191">
        <f t="shared" si="20"/>
        <v>0</v>
      </c>
      <c r="K1954" s="193"/>
      <c r="L1954" s="194"/>
      <c r="M1954" s="195" t="s">
        <v>1</v>
      </c>
      <c r="N1954" s="196" t="s">
        <v>42</v>
      </c>
      <c r="P1954" s="154">
        <f t="shared" si="21"/>
        <v>0</v>
      </c>
      <c r="Q1954" s="154">
        <v>0</v>
      </c>
      <c r="R1954" s="154">
        <f t="shared" si="22"/>
        <v>0</v>
      </c>
      <c r="S1954" s="154">
        <v>0</v>
      </c>
      <c r="T1954" s="155">
        <f t="shared" si="23"/>
        <v>0</v>
      </c>
      <c r="AR1954" s="156" t="s">
        <v>544</v>
      </c>
      <c r="AT1954" s="156" t="s">
        <v>641</v>
      </c>
      <c r="AU1954" s="156" t="s">
        <v>98</v>
      </c>
      <c r="AY1954" s="17" t="s">
        <v>345</v>
      </c>
      <c r="BE1954" s="157">
        <f t="shared" si="24"/>
        <v>0</v>
      </c>
      <c r="BF1954" s="157">
        <f t="shared" si="25"/>
        <v>0</v>
      </c>
      <c r="BG1954" s="157">
        <f t="shared" si="26"/>
        <v>0</v>
      </c>
      <c r="BH1954" s="157">
        <f t="shared" si="27"/>
        <v>0</v>
      </c>
      <c r="BI1954" s="157">
        <f t="shared" si="28"/>
        <v>0</v>
      </c>
      <c r="BJ1954" s="17" t="s">
        <v>98</v>
      </c>
      <c r="BK1954" s="158">
        <f t="shared" si="29"/>
        <v>0</v>
      </c>
      <c r="BL1954" s="17" t="s">
        <v>453</v>
      </c>
      <c r="BM1954" s="156" t="s">
        <v>2839</v>
      </c>
    </row>
    <row r="1955" spans="2:65" s="1" customFormat="1" ht="55.5" customHeight="1">
      <c r="B1955" s="32"/>
      <c r="C1955" s="187" t="s">
        <v>2840</v>
      </c>
      <c r="D1955" s="187" t="s">
        <v>641</v>
      </c>
      <c r="E1955" s="188" t="s">
        <v>2841</v>
      </c>
      <c r="F1955" s="189" t="s">
        <v>2842</v>
      </c>
      <c r="G1955" s="190" t="s">
        <v>623</v>
      </c>
      <c r="H1955" s="191">
        <v>1</v>
      </c>
      <c r="I1955" s="192"/>
      <c r="J1955" s="191">
        <f t="shared" si="20"/>
        <v>0</v>
      </c>
      <c r="K1955" s="193"/>
      <c r="L1955" s="194"/>
      <c r="M1955" s="195" t="s">
        <v>1</v>
      </c>
      <c r="N1955" s="196" t="s">
        <v>42</v>
      </c>
      <c r="P1955" s="154">
        <f t="shared" si="21"/>
        <v>0</v>
      </c>
      <c r="Q1955" s="154">
        <v>0</v>
      </c>
      <c r="R1955" s="154">
        <f t="shared" si="22"/>
        <v>0</v>
      </c>
      <c r="S1955" s="154">
        <v>0</v>
      </c>
      <c r="T1955" s="155">
        <f t="shared" si="23"/>
        <v>0</v>
      </c>
      <c r="AR1955" s="156" t="s">
        <v>544</v>
      </c>
      <c r="AT1955" s="156" t="s">
        <v>641</v>
      </c>
      <c r="AU1955" s="156" t="s">
        <v>98</v>
      </c>
      <c r="AY1955" s="17" t="s">
        <v>345</v>
      </c>
      <c r="BE1955" s="157">
        <f t="shared" si="24"/>
        <v>0</v>
      </c>
      <c r="BF1955" s="157">
        <f t="shared" si="25"/>
        <v>0</v>
      </c>
      <c r="BG1955" s="157">
        <f t="shared" si="26"/>
        <v>0</v>
      </c>
      <c r="BH1955" s="157">
        <f t="shared" si="27"/>
        <v>0</v>
      </c>
      <c r="BI1955" s="157">
        <f t="shared" si="28"/>
        <v>0</v>
      </c>
      <c r="BJ1955" s="17" t="s">
        <v>98</v>
      </c>
      <c r="BK1955" s="158">
        <f t="shared" si="29"/>
        <v>0</v>
      </c>
      <c r="BL1955" s="17" t="s">
        <v>453</v>
      </c>
      <c r="BM1955" s="156" t="s">
        <v>2843</v>
      </c>
    </row>
    <row r="1956" spans="2:65" s="1" customFormat="1" ht="37.9" customHeight="1">
      <c r="B1956" s="32"/>
      <c r="C1956" s="187" t="s">
        <v>2844</v>
      </c>
      <c r="D1956" s="187" t="s">
        <v>641</v>
      </c>
      <c r="E1956" s="188" t="s">
        <v>2845</v>
      </c>
      <c r="F1956" s="189" t="s">
        <v>2846</v>
      </c>
      <c r="G1956" s="190" t="s">
        <v>623</v>
      </c>
      <c r="H1956" s="191">
        <v>1</v>
      </c>
      <c r="I1956" s="192"/>
      <c r="J1956" s="191">
        <f t="shared" si="20"/>
        <v>0</v>
      </c>
      <c r="K1956" s="193"/>
      <c r="L1956" s="194"/>
      <c r="M1956" s="195" t="s">
        <v>1</v>
      </c>
      <c r="N1956" s="196" t="s">
        <v>42</v>
      </c>
      <c r="P1956" s="154">
        <f t="shared" si="21"/>
        <v>0</v>
      </c>
      <c r="Q1956" s="154">
        <v>0</v>
      </c>
      <c r="R1956" s="154">
        <f t="shared" si="22"/>
        <v>0</v>
      </c>
      <c r="S1956" s="154">
        <v>0</v>
      </c>
      <c r="T1956" s="155">
        <f t="shared" si="23"/>
        <v>0</v>
      </c>
      <c r="AR1956" s="156" t="s">
        <v>544</v>
      </c>
      <c r="AT1956" s="156" t="s">
        <v>641</v>
      </c>
      <c r="AU1956" s="156" t="s">
        <v>98</v>
      </c>
      <c r="AY1956" s="17" t="s">
        <v>345</v>
      </c>
      <c r="BE1956" s="157">
        <f t="shared" si="24"/>
        <v>0</v>
      </c>
      <c r="BF1956" s="157">
        <f t="shared" si="25"/>
        <v>0</v>
      </c>
      <c r="BG1956" s="157">
        <f t="shared" si="26"/>
        <v>0</v>
      </c>
      <c r="BH1956" s="157">
        <f t="shared" si="27"/>
        <v>0</v>
      </c>
      <c r="BI1956" s="157">
        <f t="shared" si="28"/>
        <v>0</v>
      </c>
      <c r="BJ1956" s="17" t="s">
        <v>98</v>
      </c>
      <c r="BK1956" s="158">
        <f t="shared" si="29"/>
        <v>0</v>
      </c>
      <c r="BL1956" s="17" t="s">
        <v>453</v>
      </c>
      <c r="BM1956" s="156" t="s">
        <v>2847</v>
      </c>
    </row>
    <row r="1957" spans="2:65" s="1" customFormat="1" ht="37.9" customHeight="1">
      <c r="B1957" s="32"/>
      <c r="C1957" s="187" t="s">
        <v>2848</v>
      </c>
      <c r="D1957" s="187" t="s">
        <v>641</v>
      </c>
      <c r="E1957" s="188" t="s">
        <v>2849</v>
      </c>
      <c r="F1957" s="189" t="s">
        <v>2850</v>
      </c>
      <c r="G1957" s="190" t="s">
        <v>623</v>
      </c>
      <c r="H1957" s="191">
        <v>1</v>
      </c>
      <c r="I1957" s="192"/>
      <c r="J1957" s="191">
        <f t="shared" si="20"/>
        <v>0</v>
      </c>
      <c r="K1957" s="193"/>
      <c r="L1957" s="194"/>
      <c r="M1957" s="195" t="s">
        <v>1</v>
      </c>
      <c r="N1957" s="196" t="s">
        <v>42</v>
      </c>
      <c r="P1957" s="154">
        <f t="shared" si="21"/>
        <v>0</v>
      </c>
      <c r="Q1957" s="154">
        <v>0</v>
      </c>
      <c r="R1957" s="154">
        <f t="shared" si="22"/>
        <v>0</v>
      </c>
      <c r="S1957" s="154">
        <v>0</v>
      </c>
      <c r="T1957" s="155">
        <f t="shared" si="23"/>
        <v>0</v>
      </c>
      <c r="AR1957" s="156" t="s">
        <v>544</v>
      </c>
      <c r="AT1957" s="156" t="s">
        <v>641</v>
      </c>
      <c r="AU1957" s="156" t="s">
        <v>98</v>
      </c>
      <c r="AY1957" s="17" t="s">
        <v>345</v>
      </c>
      <c r="BE1957" s="157">
        <f t="shared" si="24"/>
        <v>0</v>
      </c>
      <c r="BF1957" s="157">
        <f t="shared" si="25"/>
        <v>0</v>
      </c>
      <c r="BG1957" s="157">
        <f t="shared" si="26"/>
        <v>0</v>
      </c>
      <c r="BH1957" s="157">
        <f t="shared" si="27"/>
        <v>0</v>
      </c>
      <c r="BI1957" s="157">
        <f t="shared" si="28"/>
        <v>0</v>
      </c>
      <c r="BJ1957" s="17" t="s">
        <v>98</v>
      </c>
      <c r="BK1957" s="158">
        <f t="shared" si="29"/>
        <v>0</v>
      </c>
      <c r="BL1957" s="17" t="s">
        <v>453</v>
      </c>
      <c r="BM1957" s="156" t="s">
        <v>2851</v>
      </c>
    </row>
    <row r="1958" spans="2:65" s="1" customFormat="1" ht="24.2" customHeight="1">
      <c r="B1958" s="32"/>
      <c r="C1958" s="145" t="s">
        <v>2852</v>
      </c>
      <c r="D1958" s="145" t="s">
        <v>347</v>
      </c>
      <c r="E1958" s="146" t="s">
        <v>2853</v>
      </c>
      <c r="F1958" s="147" t="s">
        <v>2854</v>
      </c>
      <c r="G1958" s="148" t="s">
        <v>597</v>
      </c>
      <c r="H1958" s="149">
        <v>2.8</v>
      </c>
      <c r="I1958" s="150"/>
      <c r="J1958" s="149">
        <f t="shared" si="20"/>
        <v>0</v>
      </c>
      <c r="K1958" s="151"/>
      <c r="L1958" s="32"/>
      <c r="M1958" s="152" t="s">
        <v>1</v>
      </c>
      <c r="N1958" s="153" t="s">
        <v>42</v>
      </c>
      <c r="P1958" s="154">
        <f t="shared" si="21"/>
        <v>0</v>
      </c>
      <c r="Q1958" s="154">
        <v>1.3999999999999999E-4</v>
      </c>
      <c r="R1958" s="154">
        <f t="shared" si="22"/>
        <v>3.9199999999999993E-4</v>
      </c>
      <c r="S1958" s="154">
        <v>0</v>
      </c>
      <c r="T1958" s="155">
        <f t="shared" si="23"/>
        <v>0</v>
      </c>
      <c r="AR1958" s="156" t="s">
        <v>453</v>
      </c>
      <c r="AT1958" s="156" t="s">
        <v>347</v>
      </c>
      <c r="AU1958" s="156" t="s">
        <v>98</v>
      </c>
      <c r="AY1958" s="17" t="s">
        <v>345</v>
      </c>
      <c r="BE1958" s="157">
        <f t="shared" si="24"/>
        <v>0</v>
      </c>
      <c r="BF1958" s="157">
        <f t="shared" si="25"/>
        <v>0</v>
      </c>
      <c r="BG1958" s="157">
        <f t="shared" si="26"/>
        <v>0</v>
      </c>
      <c r="BH1958" s="157">
        <f t="shared" si="27"/>
        <v>0</v>
      </c>
      <c r="BI1958" s="157">
        <f t="shared" si="28"/>
        <v>0</v>
      </c>
      <c r="BJ1958" s="17" t="s">
        <v>98</v>
      </c>
      <c r="BK1958" s="158">
        <f t="shared" si="29"/>
        <v>0</v>
      </c>
      <c r="BL1958" s="17" t="s">
        <v>453</v>
      </c>
      <c r="BM1958" s="156" t="s">
        <v>2855</v>
      </c>
    </row>
    <row r="1959" spans="2:65" s="13" customFormat="1">
      <c r="B1959" s="166"/>
      <c r="D1959" s="160" t="s">
        <v>353</v>
      </c>
      <c r="E1959" s="167" t="s">
        <v>1</v>
      </c>
      <c r="F1959" s="168" t="s">
        <v>2856</v>
      </c>
      <c r="H1959" s="169">
        <v>2.8</v>
      </c>
      <c r="I1959" s="170"/>
      <c r="L1959" s="166"/>
      <c r="M1959" s="171"/>
      <c r="T1959" s="172"/>
      <c r="AT1959" s="167" t="s">
        <v>353</v>
      </c>
      <c r="AU1959" s="167" t="s">
        <v>98</v>
      </c>
      <c r="AV1959" s="13" t="s">
        <v>98</v>
      </c>
      <c r="AW1959" s="13" t="s">
        <v>30</v>
      </c>
      <c r="AX1959" s="13" t="s">
        <v>76</v>
      </c>
      <c r="AY1959" s="167" t="s">
        <v>345</v>
      </c>
    </row>
    <row r="1960" spans="2:65" s="15" customFormat="1">
      <c r="B1960" s="180"/>
      <c r="D1960" s="160" t="s">
        <v>353</v>
      </c>
      <c r="E1960" s="181" t="s">
        <v>1</v>
      </c>
      <c r="F1960" s="182" t="s">
        <v>365</v>
      </c>
      <c r="H1960" s="183">
        <v>2.8</v>
      </c>
      <c r="I1960" s="184"/>
      <c r="L1960" s="180"/>
      <c r="M1960" s="185"/>
      <c r="T1960" s="186"/>
      <c r="AT1960" s="181" t="s">
        <v>353</v>
      </c>
      <c r="AU1960" s="181" t="s">
        <v>98</v>
      </c>
      <c r="AV1960" s="15" t="s">
        <v>351</v>
      </c>
      <c r="AW1960" s="15" t="s">
        <v>30</v>
      </c>
      <c r="AX1960" s="15" t="s">
        <v>84</v>
      </c>
      <c r="AY1960" s="181" t="s">
        <v>345</v>
      </c>
    </row>
    <row r="1961" spans="2:65" s="1" customFormat="1" ht="37.9" customHeight="1">
      <c r="B1961" s="32"/>
      <c r="C1961" s="187" t="s">
        <v>2857</v>
      </c>
      <c r="D1961" s="187" t="s">
        <v>641</v>
      </c>
      <c r="E1961" s="188" t="s">
        <v>2858</v>
      </c>
      <c r="F1961" s="189" t="s">
        <v>2859</v>
      </c>
      <c r="G1961" s="190" t="s">
        <v>623</v>
      </c>
      <c r="H1961" s="191">
        <v>1</v>
      </c>
      <c r="I1961" s="192"/>
      <c r="J1961" s="191">
        <f>ROUND(I1961*H1961,3)</f>
        <v>0</v>
      </c>
      <c r="K1961" s="193"/>
      <c r="L1961" s="194"/>
      <c r="M1961" s="195" t="s">
        <v>1</v>
      </c>
      <c r="N1961" s="196" t="s">
        <v>42</v>
      </c>
      <c r="P1961" s="154">
        <f>O1961*H1961</f>
        <v>0</v>
      </c>
      <c r="Q1961" s="154">
        <v>0</v>
      </c>
      <c r="R1961" s="154">
        <f>Q1961*H1961</f>
        <v>0</v>
      </c>
      <c r="S1961" s="154">
        <v>0</v>
      </c>
      <c r="T1961" s="155">
        <f>S1961*H1961</f>
        <v>0</v>
      </c>
      <c r="AR1961" s="156" t="s">
        <v>544</v>
      </c>
      <c r="AT1961" s="156" t="s">
        <v>641</v>
      </c>
      <c r="AU1961" s="156" t="s">
        <v>98</v>
      </c>
      <c r="AY1961" s="17" t="s">
        <v>345</v>
      </c>
      <c r="BE1961" s="157">
        <f>IF(N1961="základná",J1961,0)</f>
        <v>0</v>
      </c>
      <c r="BF1961" s="157">
        <f>IF(N1961="znížená",J1961,0)</f>
        <v>0</v>
      </c>
      <c r="BG1961" s="157">
        <f>IF(N1961="zákl. prenesená",J1961,0)</f>
        <v>0</v>
      </c>
      <c r="BH1961" s="157">
        <f>IF(N1961="zníž. prenesená",J1961,0)</f>
        <v>0</v>
      </c>
      <c r="BI1961" s="157">
        <f>IF(N1961="nulová",J1961,0)</f>
        <v>0</v>
      </c>
      <c r="BJ1961" s="17" t="s">
        <v>98</v>
      </c>
      <c r="BK1961" s="158">
        <f>ROUND(I1961*H1961,3)</f>
        <v>0</v>
      </c>
      <c r="BL1961" s="17" t="s">
        <v>453</v>
      </c>
      <c r="BM1961" s="156" t="s">
        <v>2860</v>
      </c>
    </row>
    <row r="1962" spans="2:65" s="1" customFormat="1" ht="44.25" customHeight="1">
      <c r="B1962" s="32"/>
      <c r="C1962" s="145" t="s">
        <v>2861</v>
      </c>
      <c r="D1962" s="145" t="s">
        <v>347</v>
      </c>
      <c r="E1962" s="146" t="s">
        <v>2862</v>
      </c>
      <c r="F1962" s="147" t="s">
        <v>2863</v>
      </c>
      <c r="G1962" s="148" t="s">
        <v>623</v>
      </c>
      <c r="H1962" s="149">
        <v>1</v>
      </c>
      <c r="I1962" s="150"/>
      <c r="J1962" s="149">
        <f>ROUND(I1962*H1962,3)</f>
        <v>0</v>
      </c>
      <c r="K1962" s="151"/>
      <c r="L1962" s="32"/>
      <c r="M1962" s="152" t="s">
        <v>1</v>
      </c>
      <c r="N1962" s="153" t="s">
        <v>42</v>
      </c>
      <c r="P1962" s="154">
        <f>O1962*H1962</f>
        <v>0</v>
      </c>
      <c r="Q1962" s="154">
        <v>0</v>
      </c>
      <c r="R1962" s="154">
        <f>Q1962*H1962</f>
        <v>0</v>
      </c>
      <c r="S1962" s="154">
        <v>0</v>
      </c>
      <c r="T1962" s="155">
        <f>S1962*H1962</f>
        <v>0</v>
      </c>
      <c r="AR1962" s="156" t="s">
        <v>453</v>
      </c>
      <c r="AT1962" s="156" t="s">
        <v>347</v>
      </c>
      <c r="AU1962" s="156" t="s">
        <v>98</v>
      </c>
      <c r="AY1962" s="17" t="s">
        <v>345</v>
      </c>
      <c r="BE1962" s="157">
        <f>IF(N1962="základná",J1962,0)</f>
        <v>0</v>
      </c>
      <c r="BF1962" s="157">
        <f>IF(N1962="znížená",J1962,0)</f>
        <v>0</v>
      </c>
      <c r="BG1962" s="157">
        <f>IF(N1962="zákl. prenesená",J1962,0)</f>
        <v>0</v>
      </c>
      <c r="BH1962" s="157">
        <f>IF(N1962="zníž. prenesená",J1962,0)</f>
        <v>0</v>
      </c>
      <c r="BI1962" s="157">
        <f>IF(N1962="nulová",J1962,0)</f>
        <v>0</v>
      </c>
      <c r="BJ1962" s="17" t="s">
        <v>98</v>
      </c>
      <c r="BK1962" s="158">
        <f>ROUND(I1962*H1962,3)</f>
        <v>0</v>
      </c>
      <c r="BL1962" s="17" t="s">
        <v>453</v>
      </c>
      <c r="BM1962" s="156" t="s">
        <v>2864</v>
      </c>
    </row>
    <row r="1963" spans="2:65" s="1" customFormat="1" ht="24.2" customHeight="1">
      <c r="B1963" s="32"/>
      <c r="C1963" s="145" t="s">
        <v>2865</v>
      </c>
      <c r="D1963" s="145" t="s">
        <v>347</v>
      </c>
      <c r="E1963" s="146" t="s">
        <v>2866</v>
      </c>
      <c r="F1963" s="147" t="s">
        <v>2867</v>
      </c>
      <c r="G1963" s="148" t="s">
        <v>623</v>
      </c>
      <c r="H1963" s="149">
        <v>1</v>
      </c>
      <c r="I1963" s="150"/>
      <c r="J1963" s="149">
        <f>ROUND(I1963*H1963,3)</f>
        <v>0</v>
      </c>
      <c r="K1963" s="151"/>
      <c r="L1963" s="32"/>
      <c r="M1963" s="152" t="s">
        <v>1</v>
      </c>
      <c r="N1963" s="153" t="s">
        <v>42</v>
      </c>
      <c r="P1963" s="154">
        <f>O1963*H1963</f>
        <v>0</v>
      </c>
      <c r="Q1963" s="154">
        <v>5.0000000000000002E-5</v>
      </c>
      <c r="R1963" s="154">
        <f>Q1963*H1963</f>
        <v>5.0000000000000002E-5</v>
      </c>
      <c r="S1963" s="154">
        <v>0</v>
      </c>
      <c r="T1963" s="155">
        <f>S1963*H1963</f>
        <v>0</v>
      </c>
      <c r="AR1963" s="156" t="s">
        <v>453</v>
      </c>
      <c r="AT1963" s="156" t="s">
        <v>347</v>
      </c>
      <c r="AU1963" s="156" t="s">
        <v>98</v>
      </c>
      <c r="AY1963" s="17" t="s">
        <v>345</v>
      </c>
      <c r="BE1963" s="157">
        <f>IF(N1963="základná",J1963,0)</f>
        <v>0</v>
      </c>
      <c r="BF1963" s="157">
        <f>IF(N1963="znížená",J1963,0)</f>
        <v>0</v>
      </c>
      <c r="BG1963" s="157">
        <f>IF(N1963="zákl. prenesená",J1963,0)</f>
        <v>0</v>
      </c>
      <c r="BH1963" s="157">
        <f>IF(N1963="zníž. prenesená",J1963,0)</f>
        <v>0</v>
      </c>
      <c r="BI1963" s="157">
        <f>IF(N1963="nulová",J1963,0)</f>
        <v>0</v>
      </c>
      <c r="BJ1963" s="17" t="s">
        <v>98</v>
      </c>
      <c r="BK1963" s="158">
        <f>ROUND(I1963*H1963,3)</f>
        <v>0</v>
      </c>
      <c r="BL1963" s="17" t="s">
        <v>453</v>
      </c>
      <c r="BM1963" s="156" t="s">
        <v>2868</v>
      </c>
    </row>
    <row r="1964" spans="2:65" s="13" customFormat="1">
      <c r="B1964" s="166"/>
      <c r="D1964" s="160" t="s">
        <v>353</v>
      </c>
      <c r="E1964" s="167" t="s">
        <v>1</v>
      </c>
      <c r="F1964" s="168" t="s">
        <v>2869</v>
      </c>
      <c r="H1964" s="169">
        <v>1</v>
      </c>
      <c r="I1964" s="170"/>
      <c r="L1964" s="166"/>
      <c r="M1964" s="171"/>
      <c r="T1964" s="172"/>
      <c r="AT1964" s="167" t="s">
        <v>353</v>
      </c>
      <c r="AU1964" s="167" t="s">
        <v>98</v>
      </c>
      <c r="AV1964" s="13" t="s">
        <v>98</v>
      </c>
      <c r="AW1964" s="13" t="s">
        <v>30</v>
      </c>
      <c r="AX1964" s="13" t="s">
        <v>84</v>
      </c>
      <c r="AY1964" s="167" t="s">
        <v>345</v>
      </c>
    </row>
    <row r="1965" spans="2:65" s="1" customFormat="1" ht="37.9" customHeight="1">
      <c r="B1965" s="32"/>
      <c r="C1965" s="187" t="s">
        <v>2870</v>
      </c>
      <c r="D1965" s="187" t="s">
        <v>641</v>
      </c>
      <c r="E1965" s="188" t="s">
        <v>2871</v>
      </c>
      <c r="F1965" s="189" t="s">
        <v>2872</v>
      </c>
      <c r="G1965" s="190" t="s">
        <v>623</v>
      </c>
      <c r="H1965" s="191">
        <v>1</v>
      </c>
      <c r="I1965" s="192"/>
      <c r="J1965" s="191">
        <f>ROUND(I1965*H1965,3)</f>
        <v>0</v>
      </c>
      <c r="K1965" s="193"/>
      <c r="L1965" s="194"/>
      <c r="M1965" s="195" t="s">
        <v>1</v>
      </c>
      <c r="N1965" s="196" t="s">
        <v>42</v>
      </c>
      <c r="P1965" s="154">
        <f>O1965*H1965</f>
        <v>0</v>
      </c>
      <c r="Q1965" s="154">
        <v>3.5650000000000001E-2</v>
      </c>
      <c r="R1965" s="154">
        <f>Q1965*H1965</f>
        <v>3.5650000000000001E-2</v>
      </c>
      <c r="S1965" s="154">
        <v>0</v>
      </c>
      <c r="T1965" s="155">
        <f>S1965*H1965</f>
        <v>0</v>
      </c>
      <c r="AR1965" s="156" t="s">
        <v>544</v>
      </c>
      <c r="AT1965" s="156" t="s">
        <v>641</v>
      </c>
      <c r="AU1965" s="156" t="s">
        <v>98</v>
      </c>
      <c r="AY1965" s="17" t="s">
        <v>345</v>
      </c>
      <c r="BE1965" s="157">
        <f>IF(N1965="základná",J1965,0)</f>
        <v>0</v>
      </c>
      <c r="BF1965" s="157">
        <f>IF(N1965="znížená",J1965,0)</f>
        <v>0</v>
      </c>
      <c r="BG1965" s="157">
        <f>IF(N1965="zákl. prenesená",J1965,0)</f>
        <v>0</v>
      </c>
      <c r="BH1965" s="157">
        <f>IF(N1965="zníž. prenesená",J1965,0)</f>
        <v>0</v>
      </c>
      <c r="BI1965" s="157">
        <f>IF(N1965="nulová",J1965,0)</f>
        <v>0</v>
      </c>
      <c r="BJ1965" s="17" t="s">
        <v>98</v>
      </c>
      <c r="BK1965" s="158">
        <f>ROUND(I1965*H1965,3)</f>
        <v>0</v>
      </c>
      <c r="BL1965" s="17" t="s">
        <v>453</v>
      </c>
      <c r="BM1965" s="156" t="s">
        <v>2873</v>
      </c>
    </row>
    <row r="1966" spans="2:65" s="1" customFormat="1" ht="24.2" customHeight="1">
      <c r="B1966" s="32"/>
      <c r="C1966" s="145" t="s">
        <v>2874</v>
      </c>
      <c r="D1966" s="145" t="s">
        <v>347</v>
      </c>
      <c r="E1966" s="146" t="s">
        <v>2875</v>
      </c>
      <c r="F1966" s="147" t="s">
        <v>2876</v>
      </c>
      <c r="G1966" s="148" t="s">
        <v>623</v>
      </c>
      <c r="H1966" s="149">
        <v>2</v>
      </c>
      <c r="I1966" s="150"/>
      <c r="J1966" s="149">
        <f>ROUND(I1966*H1966,3)</f>
        <v>0</v>
      </c>
      <c r="K1966" s="151"/>
      <c r="L1966" s="32"/>
      <c r="M1966" s="152" t="s">
        <v>1</v>
      </c>
      <c r="N1966" s="153" t="s">
        <v>42</v>
      </c>
      <c r="P1966" s="154">
        <f>O1966*H1966</f>
        <v>0</v>
      </c>
      <c r="Q1966" s="154">
        <v>5.0000000000000002E-5</v>
      </c>
      <c r="R1966" s="154">
        <f>Q1966*H1966</f>
        <v>1E-4</v>
      </c>
      <c r="S1966" s="154">
        <v>0</v>
      </c>
      <c r="T1966" s="155">
        <f>S1966*H1966</f>
        <v>0</v>
      </c>
      <c r="AR1966" s="156" t="s">
        <v>453</v>
      </c>
      <c r="AT1966" s="156" t="s">
        <v>347</v>
      </c>
      <c r="AU1966" s="156" t="s">
        <v>98</v>
      </c>
      <c r="AY1966" s="17" t="s">
        <v>345</v>
      </c>
      <c r="BE1966" s="157">
        <f>IF(N1966="základná",J1966,0)</f>
        <v>0</v>
      </c>
      <c r="BF1966" s="157">
        <f>IF(N1966="znížená",J1966,0)</f>
        <v>0</v>
      </c>
      <c r="BG1966" s="157">
        <f>IF(N1966="zákl. prenesená",J1966,0)</f>
        <v>0</v>
      </c>
      <c r="BH1966" s="157">
        <f>IF(N1966="zníž. prenesená",J1966,0)</f>
        <v>0</v>
      </c>
      <c r="BI1966" s="157">
        <f>IF(N1966="nulová",J1966,0)</f>
        <v>0</v>
      </c>
      <c r="BJ1966" s="17" t="s">
        <v>98</v>
      </c>
      <c r="BK1966" s="158">
        <f>ROUND(I1966*H1966,3)</f>
        <v>0</v>
      </c>
      <c r="BL1966" s="17" t="s">
        <v>453</v>
      </c>
      <c r="BM1966" s="156" t="s">
        <v>2877</v>
      </c>
    </row>
    <row r="1967" spans="2:65" s="13" customFormat="1">
      <c r="B1967" s="166"/>
      <c r="D1967" s="160" t="s">
        <v>353</v>
      </c>
      <c r="E1967" s="167" t="s">
        <v>1</v>
      </c>
      <c r="F1967" s="168" t="s">
        <v>98</v>
      </c>
      <c r="H1967" s="169">
        <v>2</v>
      </c>
      <c r="I1967" s="170"/>
      <c r="L1967" s="166"/>
      <c r="M1967" s="171"/>
      <c r="T1967" s="172"/>
      <c r="AT1967" s="167" t="s">
        <v>353</v>
      </c>
      <c r="AU1967" s="167" t="s">
        <v>98</v>
      </c>
      <c r="AV1967" s="13" t="s">
        <v>98</v>
      </c>
      <c r="AW1967" s="13" t="s">
        <v>30</v>
      </c>
      <c r="AX1967" s="13" t="s">
        <v>84</v>
      </c>
      <c r="AY1967" s="167" t="s">
        <v>345</v>
      </c>
    </row>
    <row r="1968" spans="2:65" s="1" customFormat="1" ht="24.2" customHeight="1">
      <c r="B1968" s="32"/>
      <c r="C1968" s="187" t="s">
        <v>2878</v>
      </c>
      <c r="D1968" s="187" t="s">
        <v>641</v>
      </c>
      <c r="E1968" s="188" t="s">
        <v>2879</v>
      </c>
      <c r="F1968" s="189" t="s">
        <v>2880</v>
      </c>
      <c r="G1968" s="190" t="s">
        <v>623</v>
      </c>
      <c r="H1968" s="191">
        <v>2</v>
      </c>
      <c r="I1968" s="192"/>
      <c r="J1968" s="191">
        <f>ROUND(I1968*H1968,3)</f>
        <v>0</v>
      </c>
      <c r="K1968" s="193"/>
      <c r="L1968" s="194"/>
      <c r="M1968" s="195" t="s">
        <v>1</v>
      </c>
      <c r="N1968" s="196" t="s">
        <v>42</v>
      </c>
      <c r="P1968" s="154">
        <f>O1968*H1968</f>
        <v>0</v>
      </c>
      <c r="Q1968" s="154">
        <v>1.316E-2</v>
      </c>
      <c r="R1968" s="154">
        <f>Q1968*H1968</f>
        <v>2.632E-2</v>
      </c>
      <c r="S1968" s="154">
        <v>0</v>
      </c>
      <c r="T1968" s="155">
        <f>S1968*H1968</f>
        <v>0</v>
      </c>
      <c r="AR1968" s="156" t="s">
        <v>544</v>
      </c>
      <c r="AT1968" s="156" t="s">
        <v>641</v>
      </c>
      <c r="AU1968" s="156" t="s">
        <v>98</v>
      </c>
      <c r="AY1968" s="17" t="s">
        <v>345</v>
      </c>
      <c r="BE1968" s="157">
        <f>IF(N1968="základná",J1968,0)</f>
        <v>0</v>
      </c>
      <c r="BF1968" s="157">
        <f>IF(N1968="znížená",J1968,0)</f>
        <v>0</v>
      </c>
      <c r="BG1968" s="157">
        <f>IF(N1968="zákl. prenesená",J1968,0)</f>
        <v>0</v>
      </c>
      <c r="BH1968" s="157">
        <f>IF(N1968="zníž. prenesená",J1968,0)</f>
        <v>0</v>
      </c>
      <c r="BI1968" s="157">
        <f>IF(N1968="nulová",J1968,0)</f>
        <v>0</v>
      </c>
      <c r="BJ1968" s="17" t="s">
        <v>98</v>
      </c>
      <c r="BK1968" s="158">
        <f>ROUND(I1968*H1968,3)</f>
        <v>0</v>
      </c>
      <c r="BL1968" s="17" t="s">
        <v>453</v>
      </c>
      <c r="BM1968" s="156" t="s">
        <v>2881</v>
      </c>
    </row>
    <row r="1969" spans="2:65" s="1" customFormat="1" ht="24.2" customHeight="1">
      <c r="B1969" s="32"/>
      <c r="C1969" s="145" t="s">
        <v>2882</v>
      </c>
      <c r="D1969" s="145" t="s">
        <v>347</v>
      </c>
      <c r="E1969" s="146" t="s">
        <v>2883</v>
      </c>
      <c r="F1969" s="147" t="s">
        <v>2884</v>
      </c>
      <c r="G1969" s="148" t="s">
        <v>644</v>
      </c>
      <c r="H1969" s="149">
        <v>12.6</v>
      </c>
      <c r="I1969" s="150"/>
      <c r="J1969" s="149">
        <f>ROUND(I1969*H1969,3)</f>
        <v>0</v>
      </c>
      <c r="K1969" s="151"/>
      <c r="L1969" s="32"/>
      <c r="M1969" s="152" t="s">
        <v>1</v>
      </c>
      <c r="N1969" s="153" t="s">
        <v>42</v>
      </c>
      <c r="P1969" s="154">
        <f>O1969*H1969</f>
        <v>0</v>
      </c>
      <c r="Q1969" s="154">
        <v>5.0000000000000002E-5</v>
      </c>
      <c r="R1969" s="154">
        <f>Q1969*H1969</f>
        <v>6.3000000000000003E-4</v>
      </c>
      <c r="S1969" s="154">
        <v>0</v>
      </c>
      <c r="T1969" s="155">
        <f>S1969*H1969</f>
        <v>0</v>
      </c>
      <c r="AR1969" s="156" t="s">
        <v>453</v>
      </c>
      <c r="AT1969" s="156" t="s">
        <v>347</v>
      </c>
      <c r="AU1969" s="156" t="s">
        <v>98</v>
      </c>
      <c r="AY1969" s="17" t="s">
        <v>345</v>
      </c>
      <c r="BE1969" s="157">
        <f>IF(N1969="základná",J1969,0)</f>
        <v>0</v>
      </c>
      <c r="BF1969" s="157">
        <f>IF(N1969="znížená",J1969,0)</f>
        <v>0</v>
      </c>
      <c r="BG1969" s="157">
        <f>IF(N1969="zákl. prenesená",J1969,0)</f>
        <v>0</v>
      </c>
      <c r="BH1969" s="157">
        <f>IF(N1969="zníž. prenesená",J1969,0)</f>
        <v>0</v>
      </c>
      <c r="BI1969" s="157">
        <f>IF(N1969="nulová",J1969,0)</f>
        <v>0</v>
      </c>
      <c r="BJ1969" s="17" t="s">
        <v>98</v>
      </c>
      <c r="BK1969" s="158">
        <f>ROUND(I1969*H1969,3)</f>
        <v>0</v>
      </c>
      <c r="BL1969" s="17" t="s">
        <v>453</v>
      </c>
      <c r="BM1969" s="156" t="s">
        <v>2885</v>
      </c>
    </row>
    <row r="1970" spans="2:65" s="13" customFormat="1">
      <c r="B1970" s="166"/>
      <c r="D1970" s="160" t="s">
        <v>353</v>
      </c>
      <c r="E1970" s="167" t="s">
        <v>1</v>
      </c>
      <c r="F1970" s="168" t="s">
        <v>2886</v>
      </c>
      <c r="H1970" s="169">
        <v>12.6</v>
      </c>
      <c r="I1970" s="170"/>
      <c r="L1970" s="166"/>
      <c r="M1970" s="171"/>
      <c r="T1970" s="172"/>
      <c r="AT1970" s="167" t="s">
        <v>353</v>
      </c>
      <c r="AU1970" s="167" t="s">
        <v>98</v>
      </c>
      <c r="AV1970" s="13" t="s">
        <v>98</v>
      </c>
      <c r="AW1970" s="13" t="s">
        <v>30</v>
      </c>
      <c r="AX1970" s="13" t="s">
        <v>84</v>
      </c>
      <c r="AY1970" s="167" t="s">
        <v>345</v>
      </c>
    </row>
    <row r="1971" spans="2:65" s="1" customFormat="1" ht="33" customHeight="1">
      <c r="B1971" s="32"/>
      <c r="C1971" s="187" t="s">
        <v>2887</v>
      </c>
      <c r="D1971" s="187" t="s">
        <v>641</v>
      </c>
      <c r="E1971" s="188" t="s">
        <v>2888</v>
      </c>
      <c r="F1971" s="189" t="s">
        <v>2889</v>
      </c>
      <c r="G1971" s="190" t="s">
        <v>623</v>
      </c>
      <c r="H1971" s="191">
        <v>2</v>
      </c>
      <c r="I1971" s="192"/>
      <c r="J1971" s="191">
        <f>ROUND(I1971*H1971,3)</f>
        <v>0</v>
      </c>
      <c r="K1971" s="193"/>
      <c r="L1971" s="194"/>
      <c r="M1971" s="195" t="s">
        <v>1</v>
      </c>
      <c r="N1971" s="196" t="s">
        <v>42</v>
      </c>
      <c r="P1971" s="154">
        <f>O1971*H1971</f>
        <v>0</v>
      </c>
      <c r="Q1971" s="154">
        <v>0</v>
      </c>
      <c r="R1971" s="154">
        <f>Q1971*H1971</f>
        <v>0</v>
      </c>
      <c r="S1971" s="154">
        <v>0</v>
      </c>
      <c r="T1971" s="155">
        <f>S1971*H1971</f>
        <v>0</v>
      </c>
      <c r="AR1971" s="156" t="s">
        <v>544</v>
      </c>
      <c r="AT1971" s="156" t="s">
        <v>641</v>
      </c>
      <c r="AU1971" s="156" t="s">
        <v>98</v>
      </c>
      <c r="AY1971" s="17" t="s">
        <v>345</v>
      </c>
      <c r="BE1971" s="157">
        <f>IF(N1971="základná",J1971,0)</f>
        <v>0</v>
      </c>
      <c r="BF1971" s="157">
        <f>IF(N1971="znížená",J1971,0)</f>
        <v>0</v>
      </c>
      <c r="BG1971" s="157">
        <f>IF(N1971="zákl. prenesená",J1971,0)</f>
        <v>0</v>
      </c>
      <c r="BH1971" s="157">
        <f>IF(N1971="zníž. prenesená",J1971,0)</f>
        <v>0</v>
      </c>
      <c r="BI1971" s="157">
        <f>IF(N1971="nulová",J1971,0)</f>
        <v>0</v>
      </c>
      <c r="BJ1971" s="17" t="s">
        <v>98</v>
      </c>
      <c r="BK1971" s="158">
        <f>ROUND(I1971*H1971,3)</f>
        <v>0</v>
      </c>
      <c r="BL1971" s="17" t="s">
        <v>453</v>
      </c>
      <c r="BM1971" s="156" t="s">
        <v>2890</v>
      </c>
    </row>
    <row r="1972" spans="2:65" s="1" customFormat="1" ht="55.5" customHeight="1">
      <c r="B1972" s="32"/>
      <c r="C1972" s="145" t="s">
        <v>2891</v>
      </c>
      <c r="D1972" s="145" t="s">
        <v>347</v>
      </c>
      <c r="E1972" s="146" t="s">
        <v>2892</v>
      </c>
      <c r="F1972" s="147" t="s">
        <v>2893</v>
      </c>
      <c r="G1972" s="148" t="s">
        <v>350</v>
      </c>
      <c r="H1972" s="149">
        <v>1</v>
      </c>
      <c r="I1972" s="150"/>
      <c r="J1972" s="149">
        <f>ROUND(I1972*H1972,3)</f>
        <v>0</v>
      </c>
      <c r="K1972" s="151"/>
      <c r="L1972" s="32"/>
      <c r="M1972" s="152" t="s">
        <v>1</v>
      </c>
      <c r="N1972" s="153" t="s">
        <v>42</v>
      </c>
      <c r="P1972" s="154">
        <f>O1972*H1972</f>
        <v>0</v>
      </c>
      <c r="Q1972" s="154">
        <v>9.0000000000000006E-5</v>
      </c>
      <c r="R1972" s="154">
        <f>Q1972*H1972</f>
        <v>9.0000000000000006E-5</v>
      </c>
      <c r="S1972" s="154">
        <v>0</v>
      </c>
      <c r="T1972" s="155">
        <f>S1972*H1972</f>
        <v>0</v>
      </c>
      <c r="AR1972" s="156" t="s">
        <v>453</v>
      </c>
      <c r="AT1972" s="156" t="s">
        <v>347</v>
      </c>
      <c r="AU1972" s="156" t="s">
        <v>98</v>
      </c>
      <c r="AY1972" s="17" t="s">
        <v>345</v>
      </c>
      <c r="BE1972" s="157">
        <f>IF(N1972="základná",J1972,0)</f>
        <v>0</v>
      </c>
      <c r="BF1972" s="157">
        <f>IF(N1972="znížená",J1972,0)</f>
        <v>0</v>
      </c>
      <c r="BG1972" s="157">
        <f>IF(N1972="zákl. prenesená",J1972,0)</f>
        <v>0</v>
      </c>
      <c r="BH1972" s="157">
        <f>IF(N1972="zníž. prenesená",J1972,0)</f>
        <v>0</v>
      </c>
      <c r="BI1972" s="157">
        <f>IF(N1972="nulová",J1972,0)</f>
        <v>0</v>
      </c>
      <c r="BJ1972" s="17" t="s">
        <v>98</v>
      </c>
      <c r="BK1972" s="158">
        <f>ROUND(I1972*H1972,3)</f>
        <v>0</v>
      </c>
      <c r="BL1972" s="17" t="s">
        <v>453</v>
      </c>
      <c r="BM1972" s="156" t="s">
        <v>2894</v>
      </c>
    </row>
    <row r="1973" spans="2:65" s="1" customFormat="1" ht="16.5" customHeight="1">
      <c r="B1973" s="32"/>
      <c r="C1973" s="145" t="s">
        <v>2895</v>
      </c>
      <c r="D1973" s="145" t="s">
        <v>347</v>
      </c>
      <c r="E1973" s="146" t="s">
        <v>2896</v>
      </c>
      <c r="F1973" s="147" t="s">
        <v>2897</v>
      </c>
      <c r="G1973" s="148" t="s">
        <v>623</v>
      </c>
      <c r="H1973" s="149">
        <v>6</v>
      </c>
      <c r="I1973" s="150"/>
      <c r="J1973" s="149">
        <f>ROUND(I1973*H1973,3)</f>
        <v>0</v>
      </c>
      <c r="K1973" s="151"/>
      <c r="L1973" s="32"/>
      <c r="M1973" s="152" t="s">
        <v>1</v>
      </c>
      <c r="N1973" s="153" t="s">
        <v>42</v>
      </c>
      <c r="P1973" s="154">
        <f>O1973*H1973</f>
        <v>0</v>
      </c>
      <c r="Q1973" s="154">
        <v>0</v>
      </c>
      <c r="R1973" s="154">
        <f>Q1973*H1973</f>
        <v>0</v>
      </c>
      <c r="S1973" s="154">
        <v>0</v>
      </c>
      <c r="T1973" s="155">
        <f>S1973*H1973</f>
        <v>0</v>
      </c>
      <c r="AR1973" s="156" t="s">
        <v>453</v>
      </c>
      <c r="AT1973" s="156" t="s">
        <v>347</v>
      </c>
      <c r="AU1973" s="156" t="s">
        <v>98</v>
      </c>
      <c r="AY1973" s="17" t="s">
        <v>345</v>
      </c>
      <c r="BE1973" s="157">
        <f>IF(N1973="základná",J1973,0)</f>
        <v>0</v>
      </c>
      <c r="BF1973" s="157">
        <f>IF(N1973="znížená",J1973,0)</f>
        <v>0</v>
      </c>
      <c r="BG1973" s="157">
        <f>IF(N1973="zákl. prenesená",J1973,0)</f>
        <v>0</v>
      </c>
      <c r="BH1973" s="157">
        <f>IF(N1973="zníž. prenesená",J1973,0)</f>
        <v>0</v>
      </c>
      <c r="BI1973" s="157">
        <f>IF(N1973="nulová",J1973,0)</f>
        <v>0</v>
      </c>
      <c r="BJ1973" s="17" t="s">
        <v>98</v>
      </c>
      <c r="BK1973" s="158">
        <f>ROUND(I1973*H1973,3)</f>
        <v>0</v>
      </c>
      <c r="BL1973" s="17" t="s">
        <v>453</v>
      </c>
      <c r="BM1973" s="156" t="s">
        <v>2898</v>
      </c>
    </row>
    <row r="1974" spans="2:65" s="13" customFormat="1">
      <c r="B1974" s="166"/>
      <c r="D1974" s="160" t="s">
        <v>353</v>
      </c>
      <c r="E1974" s="167" t="s">
        <v>1</v>
      </c>
      <c r="F1974" s="168" t="s">
        <v>388</v>
      </c>
      <c r="H1974" s="169">
        <v>6</v>
      </c>
      <c r="I1974" s="170"/>
      <c r="L1974" s="166"/>
      <c r="M1974" s="171"/>
      <c r="T1974" s="172"/>
      <c r="AT1974" s="167" t="s">
        <v>353</v>
      </c>
      <c r="AU1974" s="167" t="s">
        <v>98</v>
      </c>
      <c r="AV1974" s="13" t="s">
        <v>98</v>
      </c>
      <c r="AW1974" s="13" t="s">
        <v>30</v>
      </c>
      <c r="AX1974" s="13" t="s">
        <v>84</v>
      </c>
      <c r="AY1974" s="167" t="s">
        <v>345</v>
      </c>
    </row>
    <row r="1975" spans="2:65" s="1" customFormat="1" ht="33" customHeight="1">
      <c r="B1975" s="32"/>
      <c r="C1975" s="187" t="s">
        <v>2899</v>
      </c>
      <c r="D1975" s="187" t="s">
        <v>641</v>
      </c>
      <c r="E1975" s="188" t="s">
        <v>2900</v>
      </c>
      <c r="F1975" s="189" t="s">
        <v>2901</v>
      </c>
      <c r="G1975" s="190" t="s">
        <v>623</v>
      </c>
      <c r="H1975" s="191">
        <v>6</v>
      </c>
      <c r="I1975" s="192"/>
      <c r="J1975" s="191">
        <f>ROUND(I1975*H1975,3)</f>
        <v>0</v>
      </c>
      <c r="K1975" s="193"/>
      <c r="L1975" s="194"/>
      <c r="M1975" s="195" t="s">
        <v>1</v>
      </c>
      <c r="N1975" s="196" t="s">
        <v>42</v>
      </c>
      <c r="P1975" s="154">
        <f>O1975*H1975</f>
        <v>0</v>
      </c>
      <c r="Q1975" s="154">
        <v>2.3999999999999998E-3</v>
      </c>
      <c r="R1975" s="154">
        <f>Q1975*H1975</f>
        <v>1.44E-2</v>
      </c>
      <c r="S1975" s="154">
        <v>0</v>
      </c>
      <c r="T1975" s="155">
        <f>S1975*H1975</f>
        <v>0</v>
      </c>
      <c r="AR1975" s="156" t="s">
        <v>544</v>
      </c>
      <c r="AT1975" s="156" t="s">
        <v>641</v>
      </c>
      <c r="AU1975" s="156" t="s">
        <v>98</v>
      </c>
      <c r="AY1975" s="17" t="s">
        <v>345</v>
      </c>
      <c r="BE1975" s="157">
        <f>IF(N1975="základná",J1975,0)</f>
        <v>0</v>
      </c>
      <c r="BF1975" s="157">
        <f>IF(N1975="znížená",J1975,0)</f>
        <v>0</v>
      </c>
      <c r="BG1975" s="157">
        <f>IF(N1975="zákl. prenesená",J1975,0)</f>
        <v>0</v>
      </c>
      <c r="BH1975" s="157">
        <f>IF(N1975="zníž. prenesená",J1975,0)</f>
        <v>0</v>
      </c>
      <c r="BI1975" s="157">
        <f>IF(N1975="nulová",J1975,0)</f>
        <v>0</v>
      </c>
      <c r="BJ1975" s="17" t="s">
        <v>98</v>
      </c>
      <c r="BK1975" s="158">
        <f>ROUND(I1975*H1975,3)</f>
        <v>0</v>
      </c>
      <c r="BL1975" s="17" t="s">
        <v>453</v>
      </c>
      <c r="BM1975" s="156" t="s">
        <v>2902</v>
      </c>
    </row>
    <row r="1976" spans="2:65" s="1" customFormat="1" ht="24.2" customHeight="1">
      <c r="B1976" s="32"/>
      <c r="C1976" s="145" t="s">
        <v>2903</v>
      </c>
      <c r="D1976" s="145" t="s">
        <v>347</v>
      </c>
      <c r="E1976" s="146" t="s">
        <v>2904</v>
      </c>
      <c r="F1976" s="147" t="s">
        <v>2905</v>
      </c>
      <c r="G1976" s="148" t="s">
        <v>2069</v>
      </c>
      <c r="H1976" s="150"/>
      <c r="I1976" s="150"/>
      <c r="J1976" s="149">
        <f>ROUND(I1976*H1976,3)</f>
        <v>0</v>
      </c>
      <c r="K1976" s="151"/>
      <c r="L1976" s="32"/>
      <c r="M1976" s="152" t="s">
        <v>1</v>
      </c>
      <c r="N1976" s="153" t="s">
        <v>42</v>
      </c>
      <c r="P1976" s="154">
        <f>O1976*H1976</f>
        <v>0</v>
      </c>
      <c r="Q1976" s="154">
        <v>0</v>
      </c>
      <c r="R1976" s="154">
        <f>Q1976*H1976</f>
        <v>0</v>
      </c>
      <c r="S1976" s="154">
        <v>0</v>
      </c>
      <c r="T1976" s="155">
        <f>S1976*H1976</f>
        <v>0</v>
      </c>
      <c r="AR1976" s="156" t="s">
        <v>453</v>
      </c>
      <c r="AT1976" s="156" t="s">
        <v>347</v>
      </c>
      <c r="AU1976" s="156" t="s">
        <v>98</v>
      </c>
      <c r="AY1976" s="17" t="s">
        <v>345</v>
      </c>
      <c r="BE1976" s="157">
        <f>IF(N1976="základná",J1976,0)</f>
        <v>0</v>
      </c>
      <c r="BF1976" s="157">
        <f>IF(N1976="znížená",J1976,0)</f>
        <v>0</v>
      </c>
      <c r="BG1976" s="157">
        <f>IF(N1976="zákl. prenesená",J1976,0)</f>
        <v>0</v>
      </c>
      <c r="BH1976" s="157">
        <f>IF(N1976="zníž. prenesená",J1976,0)</f>
        <v>0</v>
      </c>
      <c r="BI1976" s="157">
        <f>IF(N1976="nulová",J1976,0)</f>
        <v>0</v>
      </c>
      <c r="BJ1976" s="17" t="s">
        <v>98</v>
      </c>
      <c r="BK1976" s="158">
        <f>ROUND(I1976*H1976,3)</f>
        <v>0</v>
      </c>
      <c r="BL1976" s="17" t="s">
        <v>453</v>
      </c>
      <c r="BM1976" s="156" t="s">
        <v>2906</v>
      </c>
    </row>
    <row r="1977" spans="2:65" s="11" customFormat="1" ht="22.9" customHeight="1">
      <c r="B1977" s="133"/>
      <c r="D1977" s="134" t="s">
        <v>75</v>
      </c>
      <c r="E1977" s="143" t="s">
        <v>2907</v>
      </c>
      <c r="F1977" s="143" t="s">
        <v>2908</v>
      </c>
      <c r="I1977" s="136"/>
      <c r="J1977" s="144">
        <f>BK1977</f>
        <v>0</v>
      </c>
      <c r="L1977" s="133"/>
      <c r="M1977" s="138"/>
      <c r="P1977" s="139">
        <f>SUM(P1978:P1984)</f>
        <v>0</v>
      </c>
      <c r="R1977" s="139">
        <f>SUM(R1978:R1984)</f>
        <v>1.7639999999999999E-2</v>
      </c>
      <c r="T1977" s="140">
        <f>SUM(T1978:T1984)</f>
        <v>6.4799999999999996E-2</v>
      </c>
      <c r="AR1977" s="134" t="s">
        <v>98</v>
      </c>
      <c r="AT1977" s="141" t="s">
        <v>75</v>
      </c>
      <c r="AU1977" s="141" t="s">
        <v>84</v>
      </c>
      <c r="AY1977" s="134" t="s">
        <v>345</v>
      </c>
      <c r="BK1977" s="142">
        <f>SUM(BK1978:BK1984)</f>
        <v>0</v>
      </c>
    </row>
    <row r="1978" spans="2:65" s="1" customFormat="1" ht="24.2" customHeight="1">
      <c r="B1978" s="32"/>
      <c r="C1978" s="145" t="s">
        <v>2909</v>
      </c>
      <c r="D1978" s="145" t="s">
        <v>347</v>
      </c>
      <c r="E1978" s="146" t="s">
        <v>2910</v>
      </c>
      <c r="F1978" s="147" t="s">
        <v>2911</v>
      </c>
      <c r="G1978" s="148" t="s">
        <v>623</v>
      </c>
      <c r="H1978" s="149">
        <v>12</v>
      </c>
      <c r="I1978" s="150"/>
      <c r="J1978" s="149">
        <f>ROUND(I1978*H1978,3)</f>
        <v>0</v>
      </c>
      <c r="K1978" s="151"/>
      <c r="L1978" s="32"/>
      <c r="M1978" s="152" t="s">
        <v>1</v>
      </c>
      <c r="N1978" s="153" t="s">
        <v>42</v>
      </c>
      <c r="P1978" s="154">
        <f>O1978*H1978</f>
        <v>0</v>
      </c>
      <c r="Q1978" s="154">
        <v>0</v>
      </c>
      <c r="R1978" s="154">
        <f>Q1978*H1978</f>
        <v>0</v>
      </c>
      <c r="S1978" s="154">
        <v>0</v>
      </c>
      <c r="T1978" s="155">
        <f>S1978*H1978</f>
        <v>0</v>
      </c>
      <c r="AR1978" s="156" t="s">
        <v>453</v>
      </c>
      <c r="AT1978" s="156" t="s">
        <v>347</v>
      </c>
      <c r="AU1978" s="156" t="s">
        <v>98</v>
      </c>
      <c r="AY1978" s="17" t="s">
        <v>345</v>
      </c>
      <c r="BE1978" s="157">
        <f>IF(N1978="základná",J1978,0)</f>
        <v>0</v>
      </c>
      <c r="BF1978" s="157">
        <f>IF(N1978="znížená",J1978,0)</f>
        <v>0</v>
      </c>
      <c r="BG1978" s="157">
        <f>IF(N1978="zákl. prenesená",J1978,0)</f>
        <v>0</v>
      </c>
      <c r="BH1978" s="157">
        <f>IF(N1978="zníž. prenesená",J1978,0)</f>
        <v>0</v>
      </c>
      <c r="BI1978" s="157">
        <f>IF(N1978="nulová",J1978,0)</f>
        <v>0</v>
      </c>
      <c r="BJ1978" s="17" t="s">
        <v>98</v>
      </c>
      <c r="BK1978" s="158">
        <f>ROUND(I1978*H1978,3)</f>
        <v>0</v>
      </c>
      <c r="BL1978" s="17" t="s">
        <v>453</v>
      </c>
      <c r="BM1978" s="156" t="s">
        <v>2912</v>
      </c>
    </row>
    <row r="1979" spans="2:65" s="1" customFormat="1" ht="16.5" customHeight="1">
      <c r="B1979" s="32"/>
      <c r="C1979" s="187" t="s">
        <v>2913</v>
      </c>
      <c r="D1979" s="187" t="s">
        <v>641</v>
      </c>
      <c r="E1979" s="188" t="s">
        <v>2914</v>
      </c>
      <c r="F1979" s="189" t="s">
        <v>2915</v>
      </c>
      <c r="G1979" s="190" t="s">
        <v>623</v>
      </c>
      <c r="H1979" s="191">
        <v>12</v>
      </c>
      <c r="I1979" s="192"/>
      <c r="J1979" s="191">
        <f>ROUND(I1979*H1979,3)</f>
        <v>0</v>
      </c>
      <c r="K1979" s="193"/>
      <c r="L1979" s="194"/>
      <c r="M1979" s="195" t="s">
        <v>1</v>
      </c>
      <c r="N1979" s="196" t="s">
        <v>42</v>
      </c>
      <c r="P1979" s="154">
        <f>O1979*H1979</f>
        <v>0</v>
      </c>
      <c r="Q1979" s="154">
        <v>1.47E-3</v>
      </c>
      <c r="R1979" s="154">
        <f>Q1979*H1979</f>
        <v>1.7639999999999999E-2</v>
      </c>
      <c r="S1979" s="154">
        <v>0</v>
      </c>
      <c r="T1979" s="155">
        <f>S1979*H1979</f>
        <v>0</v>
      </c>
      <c r="AR1979" s="156" t="s">
        <v>544</v>
      </c>
      <c r="AT1979" s="156" t="s">
        <v>641</v>
      </c>
      <c r="AU1979" s="156" t="s">
        <v>98</v>
      </c>
      <c r="AY1979" s="17" t="s">
        <v>345</v>
      </c>
      <c r="BE1979" s="157">
        <f>IF(N1979="základná",J1979,0)</f>
        <v>0</v>
      </c>
      <c r="BF1979" s="157">
        <f>IF(N1979="znížená",J1979,0)</f>
        <v>0</v>
      </c>
      <c r="BG1979" s="157">
        <f>IF(N1979="zákl. prenesená",J1979,0)</f>
        <v>0</v>
      </c>
      <c r="BH1979" s="157">
        <f>IF(N1979="zníž. prenesená",J1979,0)</f>
        <v>0</v>
      </c>
      <c r="BI1979" s="157">
        <f>IF(N1979="nulová",J1979,0)</f>
        <v>0</v>
      </c>
      <c r="BJ1979" s="17" t="s">
        <v>98</v>
      </c>
      <c r="BK1979" s="158">
        <f>ROUND(I1979*H1979,3)</f>
        <v>0</v>
      </c>
      <c r="BL1979" s="17" t="s">
        <v>453</v>
      </c>
      <c r="BM1979" s="156" t="s">
        <v>2916</v>
      </c>
    </row>
    <row r="1980" spans="2:65" s="13" customFormat="1">
      <c r="B1980" s="166"/>
      <c r="D1980" s="160" t="s">
        <v>353</v>
      </c>
      <c r="E1980" s="167" t="s">
        <v>1</v>
      </c>
      <c r="F1980" s="168" t="s">
        <v>432</v>
      </c>
      <c r="H1980" s="169">
        <v>12</v>
      </c>
      <c r="I1980" s="170"/>
      <c r="L1980" s="166"/>
      <c r="M1980" s="171"/>
      <c r="T1980" s="172"/>
      <c r="AT1980" s="167" t="s">
        <v>353</v>
      </c>
      <c r="AU1980" s="167" t="s">
        <v>98</v>
      </c>
      <c r="AV1980" s="13" t="s">
        <v>98</v>
      </c>
      <c r="AW1980" s="13" t="s">
        <v>30</v>
      </c>
      <c r="AX1980" s="13" t="s">
        <v>84</v>
      </c>
      <c r="AY1980" s="167" t="s">
        <v>345</v>
      </c>
    </row>
    <row r="1981" spans="2:65" s="1" customFormat="1" ht="24.2" customHeight="1">
      <c r="B1981" s="32"/>
      <c r="C1981" s="145" t="s">
        <v>2917</v>
      </c>
      <c r="D1981" s="145" t="s">
        <v>347</v>
      </c>
      <c r="E1981" s="146" t="s">
        <v>2918</v>
      </c>
      <c r="F1981" s="147" t="s">
        <v>2919</v>
      </c>
      <c r="G1981" s="148" t="s">
        <v>623</v>
      </c>
      <c r="H1981" s="149">
        <v>27</v>
      </c>
      <c r="I1981" s="150"/>
      <c r="J1981" s="149">
        <f>ROUND(I1981*H1981,3)</f>
        <v>0</v>
      </c>
      <c r="K1981" s="151"/>
      <c r="L1981" s="32"/>
      <c r="M1981" s="152" t="s">
        <v>1</v>
      </c>
      <c r="N1981" s="153" t="s">
        <v>42</v>
      </c>
      <c r="P1981" s="154">
        <f>O1981*H1981</f>
        <v>0</v>
      </c>
      <c r="Q1981" s="154">
        <v>0</v>
      </c>
      <c r="R1981" s="154">
        <f>Q1981*H1981</f>
        <v>0</v>
      </c>
      <c r="S1981" s="154">
        <v>2.3999999999999998E-3</v>
      </c>
      <c r="T1981" s="155">
        <f>S1981*H1981</f>
        <v>6.4799999999999996E-2</v>
      </c>
      <c r="AR1981" s="156" t="s">
        <v>453</v>
      </c>
      <c r="AT1981" s="156" t="s">
        <v>347</v>
      </c>
      <c r="AU1981" s="156" t="s">
        <v>98</v>
      </c>
      <c r="AY1981" s="17" t="s">
        <v>345</v>
      </c>
      <c r="BE1981" s="157">
        <f>IF(N1981="základná",J1981,0)</f>
        <v>0</v>
      </c>
      <c r="BF1981" s="157">
        <f>IF(N1981="znížená",J1981,0)</f>
        <v>0</v>
      </c>
      <c r="BG1981" s="157">
        <f>IF(N1981="zákl. prenesená",J1981,0)</f>
        <v>0</v>
      </c>
      <c r="BH1981" s="157">
        <f>IF(N1981="zníž. prenesená",J1981,0)</f>
        <v>0</v>
      </c>
      <c r="BI1981" s="157">
        <f>IF(N1981="nulová",J1981,0)</f>
        <v>0</v>
      </c>
      <c r="BJ1981" s="17" t="s">
        <v>98</v>
      </c>
      <c r="BK1981" s="158">
        <f>ROUND(I1981*H1981,3)</f>
        <v>0</v>
      </c>
      <c r="BL1981" s="17" t="s">
        <v>453</v>
      </c>
      <c r="BM1981" s="156" t="s">
        <v>2920</v>
      </c>
    </row>
    <row r="1982" spans="2:65" s="12" customFormat="1">
      <c r="B1982" s="159"/>
      <c r="D1982" s="160" t="s">
        <v>353</v>
      </c>
      <c r="E1982" s="161" t="s">
        <v>1</v>
      </c>
      <c r="F1982" s="162" t="s">
        <v>2921</v>
      </c>
      <c r="H1982" s="161" t="s">
        <v>1</v>
      </c>
      <c r="I1982" s="163"/>
      <c r="L1982" s="159"/>
      <c r="M1982" s="164"/>
      <c r="T1982" s="165"/>
      <c r="AT1982" s="161" t="s">
        <v>353</v>
      </c>
      <c r="AU1982" s="161" t="s">
        <v>98</v>
      </c>
      <c r="AV1982" s="12" t="s">
        <v>84</v>
      </c>
      <c r="AW1982" s="12" t="s">
        <v>30</v>
      </c>
      <c r="AX1982" s="12" t="s">
        <v>76</v>
      </c>
      <c r="AY1982" s="161" t="s">
        <v>345</v>
      </c>
    </row>
    <row r="1983" spans="2:65" s="13" customFormat="1">
      <c r="B1983" s="166"/>
      <c r="D1983" s="160" t="s">
        <v>353</v>
      </c>
      <c r="E1983" s="167" t="s">
        <v>1</v>
      </c>
      <c r="F1983" s="168" t="s">
        <v>2922</v>
      </c>
      <c r="H1983" s="169">
        <v>27</v>
      </c>
      <c r="I1983" s="170"/>
      <c r="L1983" s="166"/>
      <c r="M1983" s="171"/>
      <c r="T1983" s="172"/>
      <c r="AT1983" s="167" t="s">
        <v>353</v>
      </c>
      <c r="AU1983" s="167" t="s">
        <v>98</v>
      </c>
      <c r="AV1983" s="13" t="s">
        <v>98</v>
      </c>
      <c r="AW1983" s="13" t="s">
        <v>30</v>
      </c>
      <c r="AX1983" s="13" t="s">
        <v>84</v>
      </c>
      <c r="AY1983" s="167" t="s">
        <v>345</v>
      </c>
    </row>
    <row r="1984" spans="2:65" s="1" customFormat="1" ht="33" customHeight="1">
      <c r="B1984" s="32"/>
      <c r="C1984" s="145" t="s">
        <v>2923</v>
      </c>
      <c r="D1984" s="145" t="s">
        <v>347</v>
      </c>
      <c r="E1984" s="146" t="s">
        <v>2924</v>
      </c>
      <c r="F1984" s="147" t="s">
        <v>2925</v>
      </c>
      <c r="G1984" s="148" t="s">
        <v>2069</v>
      </c>
      <c r="H1984" s="150"/>
      <c r="I1984" s="150"/>
      <c r="J1984" s="149">
        <f>ROUND(I1984*H1984,3)</f>
        <v>0</v>
      </c>
      <c r="K1984" s="151"/>
      <c r="L1984" s="32"/>
      <c r="M1984" s="152" t="s">
        <v>1</v>
      </c>
      <c r="N1984" s="153" t="s">
        <v>42</v>
      </c>
      <c r="P1984" s="154">
        <f>O1984*H1984</f>
        <v>0</v>
      </c>
      <c r="Q1984" s="154">
        <v>0</v>
      </c>
      <c r="R1984" s="154">
        <f>Q1984*H1984</f>
        <v>0</v>
      </c>
      <c r="S1984" s="154">
        <v>0</v>
      </c>
      <c r="T1984" s="155">
        <f>S1984*H1984</f>
        <v>0</v>
      </c>
      <c r="AR1984" s="156" t="s">
        <v>453</v>
      </c>
      <c r="AT1984" s="156" t="s">
        <v>347</v>
      </c>
      <c r="AU1984" s="156" t="s">
        <v>98</v>
      </c>
      <c r="AY1984" s="17" t="s">
        <v>345</v>
      </c>
      <c r="BE1984" s="157">
        <f>IF(N1984="základná",J1984,0)</f>
        <v>0</v>
      </c>
      <c r="BF1984" s="157">
        <f>IF(N1984="znížená",J1984,0)</f>
        <v>0</v>
      </c>
      <c r="BG1984" s="157">
        <f>IF(N1984="zákl. prenesená",J1984,0)</f>
        <v>0</v>
      </c>
      <c r="BH1984" s="157">
        <f>IF(N1984="zníž. prenesená",J1984,0)</f>
        <v>0</v>
      </c>
      <c r="BI1984" s="157">
        <f>IF(N1984="nulová",J1984,0)</f>
        <v>0</v>
      </c>
      <c r="BJ1984" s="17" t="s">
        <v>98</v>
      </c>
      <c r="BK1984" s="158">
        <f>ROUND(I1984*H1984,3)</f>
        <v>0</v>
      </c>
      <c r="BL1984" s="17" t="s">
        <v>453</v>
      </c>
      <c r="BM1984" s="156" t="s">
        <v>2926</v>
      </c>
    </row>
    <row r="1985" spans="2:65" s="11" customFormat="1" ht="22.9" customHeight="1">
      <c r="B1985" s="133"/>
      <c r="D1985" s="134" t="s">
        <v>75</v>
      </c>
      <c r="E1985" s="143" t="s">
        <v>2927</v>
      </c>
      <c r="F1985" s="143" t="s">
        <v>2928</v>
      </c>
      <c r="I1985" s="136"/>
      <c r="J1985" s="144">
        <f>BK1985</f>
        <v>0</v>
      </c>
      <c r="L1985" s="133"/>
      <c r="M1985" s="138"/>
      <c r="P1985" s="139">
        <f>SUM(P1986:P2103)</f>
        <v>0</v>
      </c>
      <c r="R1985" s="139">
        <f>SUM(R1986:R2103)</f>
        <v>11.3796129</v>
      </c>
      <c r="T1985" s="140">
        <f>SUM(T1986:T2103)</f>
        <v>0</v>
      </c>
      <c r="AR1985" s="134" t="s">
        <v>98</v>
      </c>
      <c r="AT1985" s="141" t="s">
        <v>75</v>
      </c>
      <c r="AU1985" s="141" t="s">
        <v>84</v>
      </c>
      <c r="AY1985" s="134" t="s">
        <v>345</v>
      </c>
      <c r="BK1985" s="142">
        <f>SUM(BK1986:BK2103)</f>
        <v>0</v>
      </c>
    </row>
    <row r="1986" spans="2:65" s="1" customFormat="1" ht="16.5" customHeight="1">
      <c r="B1986" s="32"/>
      <c r="C1986" s="145" t="s">
        <v>2929</v>
      </c>
      <c r="D1986" s="145" t="s">
        <v>347</v>
      </c>
      <c r="E1986" s="146" t="s">
        <v>2930</v>
      </c>
      <c r="F1986" s="147" t="s">
        <v>2931</v>
      </c>
      <c r="G1986" s="148" t="s">
        <v>597</v>
      </c>
      <c r="H1986" s="149">
        <v>266.55500000000001</v>
      </c>
      <c r="I1986" s="150"/>
      <c r="J1986" s="149">
        <f>ROUND(I1986*H1986,3)</f>
        <v>0</v>
      </c>
      <c r="K1986" s="151"/>
      <c r="L1986" s="32"/>
      <c r="M1986" s="152" t="s">
        <v>1</v>
      </c>
      <c r="N1986" s="153" t="s">
        <v>42</v>
      </c>
      <c r="P1986" s="154">
        <f>O1986*H1986</f>
        <v>0</v>
      </c>
      <c r="Q1986" s="154">
        <v>6.3000000000000003E-4</v>
      </c>
      <c r="R1986" s="154">
        <f>Q1986*H1986</f>
        <v>0.16792965000000001</v>
      </c>
      <c r="S1986" s="154">
        <v>0</v>
      </c>
      <c r="T1986" s="155">
        <f>S1986*H1986</f>
        <v>0</v>
      </c>
      <c r="AR1986" s="156" t="s">
        <v>453</v>
      </c>
      <c r="AT1986" s="156" t="s">
        <v>347</v>
      </c>
      <c r="AU1986" s="156" t="s">
        <v>98</v>
      </c>
      <c r="AY1986" s="17" t="s">
        <v>345</v>
      </c>
      <c r="BE1986" s="157">
        <f>IF(N1986="základná",J1986,0)</f>
        <v>0</v>
      </c>
      <c r="BF1986" s="157">
        <f>IF(N1986="znížená",J1986,0)</f>
        <v>0</v>
      </c>
      <c r="BG1986" s="157">
        <f>IF(N1986="zákl. prenesená",J1986,0)</f>
        <v>0</v>
      </c>
      <c r="BH1986" s="157">
        <f>IF(N1986="zníž. prenesená",J1986,0)</f>
        <v>0</v>
      </c>
      <c r="BI1986" s="157">
        <f>IF(N1986="nulová",J1986,0)</f>
        <v>0</v>
      </c>
      <c r="BJ1986" s="17" t="s">
        <v>98</v>
      </c>
      <c r="BK1986" s="158">
        <f>ROUND(I1986*H1986,3)</f>
        <v>0</v>
      </c>
      <c r="BL1986" s="17" t="s">
        <v>453</v>
      </c>
      <c r="BM1986" s="156" t="s">
        <v>2932</v>
      </c>
    </row>
    <row r="1987" spans="2:65" s="13" customFormat="1">
      <c r="B1987" s="166"/>
      <c r="D1987" s="160" t="s">
        <v>353</v>
      </c>
      <c r="E1987" s="167" t="s">
        <v>1</v>
      </c>
      <c r="F1987" s="168" t="s">
        <v>2933</v>
      </c>
      <c r="H1987" s="169">
        <v>19.149999999999999</v>
      </c>
      <c r="I1987" s="170"/>
      <c r="L1987" s="166"/>
      <c r="M1987" s="171"/>
      <c r="T1987" s="172"/>
      <c r="AT1987" s="167" t="s">
        <v>353</v>
      </c>
      <c r="AU1987" s="167" t="s">
        <v>98</v>
      </c>
      <c r="AV1987" s="13" t="s">
        <v>98</v>
      </c>
      <c r="AW1987" s="13" t="s">
        <v>30</v>
      </c>
      <c r="AX1987" s="13" t="s">
        <v>76</v>
      </c>
      <c r="AY1987" s="167" t="s">
        <v>345</v>
      </c>
    </row>
    <row r="1988" spans="2:65" s="13" customFormat="1">
      <c r="B1988" s="166"/>
      <c r="D1988" s="160" t="s">
        <v>353</v>
      </c>
      <c r="E1988" s="167" t="s">
        <v>1</v>
      </c>
      <c r="F1988" s="168" t="s">
        <v>2934</v>
      </c>
      <c r="H1988" s="169">
        <v>8.9250000000000007</v>
      </c>
      <c r="I1988" s="170"/>
      <c r="L1988" s="166"/>
      <c r="M1988" s="171"/>
      <c r="T1988" s="172"/>
      <c r="AT1988" s="167" t="s">
        <v>353</v>
      </c>
      <c r="AU1988" s="167" t="s">
        <v>98</v>
      </c>
      <c r="AV1988" s="13" t="s">
        <v>98</v>
      </c>
      <c r="AW1988" s="13" t="s">
        <v>30</v>
      </c>
      <c r="AX1988" s="13" t="s">
        <v>76</v>
      </c>
      <c r="AY1988" s="167" t="s">
        <v>345</v>
      </c>
    </row>
    <row r="1989" spans="2:65" s="13" customFormat="1">
      <c r="B1989" s="166"/>
      <c r="D1989" s="160" t="s">
        <v>353</v>
      </c>
      <c r="E1989" s="167" t="s">
        <v>1</v>
      </c>
      <c r="F1989" s="168" t="s">
        <v>2935</v>
      </c>
      <c r="H1989" s="169">
        <v>11.85</v>
      </c>
      <c r="I1989" s="170"/>
      <c r="L1989" s="166"/>
      <c r="M1989" s="171"/>
      <c r="T1989" s="172"/>
      <c r="AT1989" s="167" t="s">
        <v>353</v>
      </c>
      <c r="AU1989" s="167" t="s">
        <v>98</v>
      </c>
      <c r="AV1989" s="13" t="s">
        <v>98</v>
      </c>
      <c r="AW1989" s="13" t="s">
        <v>30</v>
      </c>
      <c r="AX1989" s="13" t="s">
        <v>76</v>
      </c>
      <c r="AY1989" s="167" t="s">
        <v>345</v>
      </c>
    </row>
    <row r="1990" spans="2:65" s="13" customFormat="1">
      <c r="B1990" s="166"/>
      <c r="D1990" s="160" t="s">
        <v>353</v>
      </c>
      <c r="E1990" s="167" t="s">
        <v>1</v>
      </c>
      <c r="F1990" s="168" t="s">
        <v>2936</v>
      </c>
      <c r="H1990" s="169">
        <v>22.8</v>
      </c>
      <c r="I1990" s="170"/>
      <c r="L1990" s="166"/>
      <c r="M1990" s="171"/>
      <c r="T1990" s="172"/>
      <c r="AT1990" s="167" t="s">
        <v>353</v>
      </c>
      <c r="AU1990" s="167" t="s">
        <v>98</v>
      </c>
      <c r="AV1990" s="13" t="s">
        <v>98</v>
      </c>
      <c r="AW1990" s="13" t="s">
        <v>30</v>
      </c>
      <c r="AX1990" s="13" t="s">
        <v>76</v>
      </c>
      <c r="AY1990" s="167" t="s">
        <v>345</v>
      </c>
    </row>
    <row r="1991" spans="2:65" s="13" customFormat="1">
      <c r="B1991" s="166"/>
      <c r="D1991" s="160" t="s">
        <v>353</v>
      </c>
      <c r="E1991" s="167" t="s">
        <v>1</v>
      </c>
      <c r="F1991" s="168" t="s">
        <v>2937</v>
      </c>
      <c r="H1991" s="169">
        <v>15.3</v>
      </c>
      <c r="I1991" s="170"/>
      <c r="L1991" s="166"/>
      <c r="M1991" s="171"/>
      <c r="T1991" s="172"/>
      <c r="AT1991" s="167" t="s">
        <v>353</v>
      </c>
      <c r="AU1991" s="167" t="s">
        <v>98</v>
      </c>
      <c r="AV1991" s="13" t="s">
        <v>98</v>
      </c>
      <c r="AW1991" s="13" t="s">
        <v>30</v>
      </c>
      <c r="AX1991" s="13" t="s">
        <v>76</v>
      </c>
      <c r="AY1991" s="167" t="s">
        <v>345</v>
      </c>
    </row>
    <row r="1992" spans="2:65" s="13" customFormat="1">
      <c r="B1992" s="166"/>
      <c r="D1992" s="160" t="s">
        <v>353</v>
      </c>
      <c r="E1992" s="167" t="s">
        <v>1</v>
      </c>
      <c r="F1992" s="168" t="s">
        <v>2938</v>
      </c>
      <c r="H1992" s="169">
        <v>8.25</v>
      </c>
      <c r="I1992" s="170"/>
      <c r="L1992" s="166"/>
      <c r="M1992" s="171"/>
      <c r="T1992" s="172"/>
      <c r="AT1992" s="167" t="s">
        <v>353</v>
      </c>
      <c r="AU1992" s="167" t="s">
        <v>98</v>
      </c>
      <c r="AV1992" s="13" t="s">
        <v>98</v>
      </c>
      <c r="AW1992" s="13" t="s">
        <v>30</v>
      </c>
      <c r="AX1992" s="13" t="s">
        <v>76</v>
      </c>
      <c r="AY1992" s="167" t="s">
        <v>345</v>
      </c>
    </row>
    <row r="1993" spans="2:65" s="13" customFormat="1">
      <c r="B1993" s="166"/>
      <c r="D1993" s="160" t="s">
        <v>353</v>
      </c>
      <c r="E1993" s="167" t="s">
        <v>1</v>
      </c>
      <c r="F1993" s="168" t="s">
        <v>2939</v>
      </c>
      <c r="H1993" s="169">
        <v>15.05</v>
      </c>
      <c r="I1993" s="170"/>
      <c r="L1993" s="166"/>
      <c r="M1993" s="171"/>
      <c r="T1993" s="172"/>
      <c r="AT1993" s="167" t="s">
        <v>353</v>
      </c>
      <c r="AU1993" s="167" t="s">
        <v>98</v>
      </c>
      <c r="AV1993" s="13" t="s">
        <v>98</v>
      </c>
      <c r="AW1993" s="13" t="s">
        <v>30</v>
      </c>
      <c r="AX1993" s="13" t="s">
        <v>76</v>
      </c>
      <c r="AY1993" s="167" t="s">
        <v>345</v>
      </c>
    </row>
    <row r="1994" spans="2:65" s="13" customFormat="1">
      <c r="B1994" s="166"/>
      <c r="D1994" s="160" t="s">
        <v>353</v>
      </c>
      <c r="E1994" s="167" t="s">
        <v>1</v>
      </c>
      <c r="F1994" s="168" t="s">
        <v>2940</v>
      </c>
      <c r="H1994" s="169">
        <v>8.3000000000000007</v>
      </c>
      <c r="I1994" s="170"/>
      <c r="L1994" s="166"/>
      <c r="M1994" s="171"/>
      <c r="T1994" s="172"/>
      <c r="AT1994" s="167" t="s">
        <v>353</v>
      </c>
      <c r="AU1994" s="167" t="s">
        <v>98</v>
      </c>
      <c r="AV1994" s="13" t="s">
        <v>98</v>
      </c>
      <c r="AW1994" s="13" t="s">
        <v>30</v>
      </c>
      <c r="AX1994" s="13" t="s">
        <v>76</v>
      </c>
      <c r="AY1994" s="167" t="s">
        <v>345</v>
      </c>
    </row>
    <row r="1995" spans="2:65" s="13" customFormat="1">
      <c r="B1995" s="166"/>
      <c r="D1995" s="160" t="s">
        <v>353</v>
      </c>
      <c r="E1995" s="167" t="s">
        <v>1</v>
      </c>
      <c r="F1995" s="168" t="s">
        <v>2941</v>
      </c>
      <c r="H1995" s="169">
        <v>1.84</v>
      </c>
      <c r="I1995" s="170"/>
      <c r="L1995" s="166"/>
      <c r="M1995" s="171"/>
      <c r="T1995" s="172"/>
      <c r="AT1995" s="167" t="s">
        <v>353</v>
      </c>
      <c r="AU1995" s="167" t="s">
        <v>98</v>
      </c>
      <c r="AV1995" s="13" t="s">
        <v>98</v>
      </c>
      <c r="AW1995" s="13" t="s">
        <v>30</v>
      </c>
      <c r="AX1995" s="13" t="s">
        <v>76</v>
      </c>
      <c r="AY1995" s="167" t="s">
        <v>345</v>
      </c>
    </row>
    <row r="1996" spans="2:65" s="13" customFormat="1">
      <c r="B1996" s="166"/>
      <c r="D1996" s="160" t="s">
        <v>353</v>
      </c>
      <c r="E1996" s="167" t="s">
        <v>1</v>
      </c>
      <c r="F1996" s="168" t="s">
        <v>2942</v>
      </c>
      <c r="H1996" s="169">
        <v>11.96</v>
      </c>
      <c r="I1996" s="170"/>
      <c r="L1996" s="166"/>
      <c r="M1996" s="171"/>
      <c r="T1996" s="172"/>
      <c r="AT1996" s="167" t="s">
        <v>353</v>
      </c>
      <c r="AU1996" s="167" t="s">
        <v>98</v>
      </c>
      <c r="AV1996" s="13" t="s">
        <v>98</v>
      </c>
      <c r="AW1996" s="13" t="s">
        <v>30</v>
      </c>
      <c r="AX1996" s="13" t="s">
        <v>76</v>
      </c>
      <c r="AY1996" s="167" t="s">
        <v>345</v>
      </c>
    </row>
    <row r="1997" spans="2:65" s="13" customFormat="1">
      <c r="B1997" s="166"/>
      <c r="D1997" s="160" t="s">
        <v>353</v>
      </c>
      <c r="E1997" s="167" t="s">
        <v>1</v>
      </c>
      <c r="F1997" s="168" t="s">
        <v>2943</v>
      </c>
      <c r="H1997" s="169">
        <v>6.85</v>
      </c>
      <c r="I1997" s="170"/>
      <c r="L1997" s="166"/>
      <c r="M1997" s="171"/>
      <c r="T1997" s="172"/>
      <c r="AT1997" s="167" t="s">
        <v>353</v>
      </c>
      <c r="AU1997" s="167" t="s">
        <v>98</v>
      </c>
      <c r="AV1997" s="13" t="s">
        <v>98</v>
      </c>
      <c r="AW1997" s="13" t="s">
        <v>30</v>
      </c>
      <c r="AX1997" s="13" t="s">
        <v>76</v>
      </c>
      <c r="AY1997" s="167" t="s">
        <v>345</v>
      </c>
    </row>
    <row r="1998" spans="2:65" s="13" customFormat="1">
      <c r="B1998" s="166"/>
      <c r="D1998" s="160" t="s">
        <v>353</v>
      </c>
      <c r="E1998" s="167" t="s">
        <v>1</v>
      </c>
      <c r="F1998" s="168" t="s">
        <v>2944</v>
      </c>
      <c r="H1998" s="169">
        <v>6.4</v>
      </c>
      <c r="I1998" s="170"/>
      <c r="L1998" s="166"/>
      <c r="M1998" s="171"/>
      <c r="T1998" s="172"/>
      <c r="AT1998" s="167" t="s">
        <v>353</v>
      </c>
      <c r="AU1998" s="167" t="s">
        <v>98</v>
      </c>
      <c r="AV1998" s="13" t="s">
        <v>98</v>
      </c>
      <c r="AW1998" s="13" t="s">
        <v>30</v>
      </c>
      <c r="AX1998" s="13" t="s">
        <v>76</v>
      </c>
      <c r="AY1998" s="167" t="s">
        <v>345</v>
      </c>
    </row>
    <row r="1999" spans="2:65" s="13" customFormat="1">
      <c r="B1999" s="166"/>
      <c r="D1999" s="160" t="s">
        <v>353</v>
      </c>
      <c r="E1999" s="167" t="s">
        <v>1</v>
      </c>
      <c r="F1999" s="168" t="s">
        <v>2945</v>
      </c>
      <c r="H1999" s="169">
        <v>10.4</v>
      </c>
      <c r="I1999" s="170"/>
      <c r="L1999" s="166"/>
      <c r="M1999" s="171"/>
      <c r="T1999" s="172"/>
      <c r="AT1999" s="167" t="s">
        <v>353</v>
      </c>
      <c r="AU1999" s="167" t="s">
        <v>98</v>
      </c>
      <c r="AV1999" s="13" t="s">
        <v>98</v>
      </c>
      <c r="AW1999" s="13" t="s">
        <v>30</v>
      </c>
      <c r="AX1999" s="13" t="s">
        <v>76</v>
      </c>
      <c r="AY1999" s="167" t="s">
        <v>345</v>
      </c>
    </row>
    <row r="2000" spans="2:65" s="13" customFormat="1">
      <c r="B2000" s="166"/>
      <c r="D2000" s="160" t="s">
        <v>353</v>
      </c>
      <c r="E2000" s="167" t="s">
        <v>1</v>
      </c>
      <c r="F2000" s="168" t="s">
        <v>2946</v>
      </c>
      <c r="H2000" s="169">
        <v>8.2750000000000004</v>
      </c>
      <c r="I2000" s="170"/>
      <c r="L2000" s="166"/>
      <c r="M2000" s="171"/>
      <c r="T2000" s="172"/>
      <c r="AT2000" s="167" t="s">
        <v>353</v>
      </c>
      <c r="AU2000" s="167" t="s">
        <v>98</v>
      </c>
      <c r="AV2000" s="13" t="s">
        <v>98</v>
      </c>
      <c r="AW2000" s="13" t="s">
        <v>30</v>
      </c>
      <c r="AX2000" s="13" t="s">
        <v>76</v>
      </c>
      <c r="AY2000" s="167" t="s">
        <v>345</v>
      </c>
    </row>
    <row r="2001" spans="2:65" s="13" customFormat="1">
      <c r="B2001" s="166"/>
      <c r="D2001" s="160" t="s">
        <v>353</v>
      </c>
      <c r="E2001" s="167" t="s">
        <v>1</v>
      </c>
      <c r="F2001" s="168" t="s">
        <v>2947</v>
      </c>
      <c r="H2001" s="169">
        <v>8.25</v>
      </c>
      <c r="I2001" s="170"/>
      <c r="L2001" s="166"/>
      <c r="M2001" s="171"/>
      <c r="T2001" s="172"/>
      <c r="AT2001" s="167" t="s">
        <v>353</v>
      </c>
      <c r="AU2001" s="167" t="s">
        <v>98</v>
      </c>
      <c r="AV2001" s="13" t="s">
        <v>98</v>
      </c>
      <c r="AW2001" s="13" t="s">
        <v>30</v>
      </c>
      <c r="AX2001" s="13" t="s">
        <v>76</v>
      </c>
      <c r="AY2001" s="167" t="s">
        <v>345</v>
      </c>
    </row>
    <row r="2002" spans="2:65" s="13" customFormat="1">
      <c r="B2002" s="166"/>
      <c r="D2002" s="160" t="s">
        <v>353</v>
      </c>
      <c r="E2002" s="167" t="s">
        <v>1</v>
      </c>
      <c r="F2002" s="168" t="s">
        <v>2948</v>
      </c>
      <c r="H2002" s="169">
        <v>10.4</v>
      </c>
      <c r="I2002" s="170"/>
      <c r="L2002" s="166"/>
      <c r="M2002" s="171"/>
      <c r="T2002" s="172"/>
      <c r="AT2002" s="167" t="s">
        <v>353</v>
      </c>
      <c r="AU2002" s="167" t="s">
        <v>98</v>
      </c>
      <c r="AV2002" s="13" t="s">
        <v>98</v>
      </c>
      <c r="AW2002" s="13" t="s">
        <v>30</v>
      </c>
      <c r="AX2002" s="13" t="s">
        <v>76</v>
      </c>
      <c r="AY2002" s="167" t="s">
        <v>345</v>
      </c>
    </row>
    <row r="2003" spans="2:65" s="13" customFormat="1">
      <c r="B2003" s="166"/>
      <c r="D2003" s="160" t="s">
        <v>353</v>
      </c>
      <c r="E2003" s="167" t="s">
        <v>1</v>
      </c>
      <c r="F2003" s="168" t="s">
        <v>2949</v>
      </c>
      <c r="H2003" s="169">
        <v>8.375</v>
      </c>
      <c r="I2003" s="170"/>
      <c r="L2003" s="166"/>
      <c r="M2003" s="171"/>
      <c r="T2003" s="172"/>
      <c r="AT2003" s="167" t="s">
        <v>353</v>
      </c>
      <c r="AU2003" s="167" t="s">
        <v>98</v>
      </c>
      <c r="AV2003" s="13" t="s">
        <v>98</v>
      </c>
      <c r="AW2003" s="13" t="s">
        <v>30</v>
      </c>
      <c r="AX2003" s="13" t="s">
        <v>76</v>
      </c>
      <c r="AY2003" s="167" t="s">
        <v>345</v>
      </c>
    </row>
    <row r="2004" spans="2:65" s="13" customFormat="1">
      <c r="B2004" s="166"/>
      <c r="D2004" s="160" t="s">
        <v>353</v>
      </c>
      <c r="E2004" s="167" t="s">
        <v>1</v>
      </c>
      <c r="F2004" s="168" t="s">
        <v>2950</v>
      </c>
      <c r="H2004" s="169">
        <v>8.25</v>
      </c>
      <c r="I2004" s="170"/>
      <c r="L2004" s="166"/>
      <c r="M2004" s="171"/>
      <c r="T2004" s="172"/>
      <c r="AT2004" s="167" t="s">
        <v>353</v>
      </c>
      <c r="AU2004" s="167" t="s">
        <v>98</v>
      </c>
      <c r="AV2004" s="13" t="s">
        <v>98</v>
      </c>
      <c r="AW2004" s="13" t="s">
        <v>30</v>
      </c>
      <c r="AX2004" s="13" t="s">
        <v>76</v>
      </c>
      <c r="AY2004" s="167" t="s">
        <v>345</v>
      </c>
    </row>
    <row r="2005" spans="2:65" s="13" customFormat="1">
      <c r="B2005" s="166"/>
      <c r="D2005" s="160" t="s">
        <v>353</v>
      </c>
      <c r="E2005" s="167" t="s">
        <v>1</v>
      </c>
      <c r="F2005" s="168" t="s">
        <v>2951</v>
      </c>
      <c r="H2005" s="169">
        <v>11.96</v>
      </c>
      <c r="I2005" s="170"/>
      <c r="L2005" s="166"/>
      <c r="M2005" s="171"/>
      <c r="T2005" s="172"/>
      <c r="AT2005" s="167" t="s">
        <v>353</v>
      </c>
      <c r="AU2005" s="167" t="s">
        <v>98</v>
      </c>
      <c r="AV2005" s="13" t="s">
        <v>98</v>
      </c>
      <c r="AW2005" s="13" t="s">
        <v>30</v>
      </c>
      <c r="AX2005" s="13" t="s">
        <v>76</v>
      </c>
      <c r="AY2005" s="167" t="s">
        <v>345</v>
      </c>
    </row>
    <row r="2006" spans="2:65" s="13" customFormat="1">
      <c r="B2006" s="166"/>
      <c r="D2006" s="160" t="s">
        <v>353</v>
      </c>
      <c r="E2006" s="167" t="s">
        <v>1</v>
      </c>
      <c r="F2006" s="168" t="s">
        <v>2952</v>
      </c>
      <c r="H2006" s="169">
        <v>6.85</v>
      </c>
      <c r="I2006" s="170"/>
      <c r="L2006" s="166"/>
      <c r="M2006" s="171"/>
      <c r="T2006" s="172"/>
      <c r="AT2006" s="167" t="s">
        <v>353</v>
      </c>
      <c r="AU2006" s="167" t="s">
        <v>98</v>
      </c>
      <c r="AV2006" s="13" t="s">
        <v>98</v>
      </c>
      <c r="AW2006" s="13" t="s">
        <v>30</v>
      </c>
      <c r="AX2006" s="13" t="s">
        <v>76</v>
      </c>
      <c r="AY2006" s="167" t="s">
        <v>345</v>
      </c>
    </row>
    <row r="2007" spans="2:65" s="13" customFormat="1">
      <c r="B2007" s="166"/>
      <c r="D2007" s="160" t="s">
        <v>353</v>
      </c>
      <c r="E2007" s="167" t="s">
        <v>1</v>
      </c>
      <c r="F2007" s="168" t="s">
        <v>2953</v>
      </c>
      <c r="H2007" s="169">
        <v>10.4</v>
      </c>
      <c r="I2007" s="170"/>
      <c r="L2007" s="166"/>
      <c r="M2007" s="171"/>
      <c r="T2007" s="172"/>
      <c r="AT2007" s="167" t="s">
        <v>353</v>
      </c>
      <c r="AU2007" s="167" t="s">
        <v>98</v>
      </c>
      <c r="AV2007" s="13" t="s">
        <v>98</v>
      </c>
      <c r="AW2007" s="13" t="s">
        <v>30</v>
      </c>
      <c r="AX2007" s="13" t="s">
        <v>76</v>
      </c>
      <c r="AY2007" s="167" t="s">
        <v>345</v>
      </c>
    </row>
    <row r="2008" spans="2:65" s="13" customFormat="1">
      <c r="B2008" s="166"/>
      <c r="D2008" s="160" t="s">
        <v>353</v>
      </c>
      <c r="E2008" s="167" t="s">
        <v>1</v>
      </c>
      <c r="F2008" s="168" t="s">
        <v>2954</v>
      </c>
      <c r="H2008" s="169">
        <v>7.875</v>
      </c>
      <c r="I2008" s="170"/>
      <c r="L2008" s="166"/>
      <c r="M2008" s="171"/>
      <c r="T2008" s="172"/>
      <c r="AT2008" s="167" t="s">
        <v>353</v>
      </c>
      <c r="AU2008" s="167" t="s">
        <v>98</v>
      </c>
      <c r="AV2008" s="13" t="s">
        <v>98</v>
      </c>
      <c r="AW2008" s="13" t="s">
        <v>30</v>
      </c>
      <c r="AX2008" s="13" t="s">
        <v>76</v>
      </c>
      <c r="AY2008" s="167" t="s">
        <v>345</v>
      </c>
    </row>
    <row r="2009" spans="2:65" s="13" customFormat="1">
      <c r="B2009" s="166"/>
      <c r="D2009" s="160" t="s">
        <v>353</v>
      </c>
      <c r="E2009" s="167" t="s">
        <v>1</v>
      </c>
      <c r="F2009" s="168" t="s">
        <v>2955</v>
      </c>
      <c r="H2009" s="169">
        <v>8.25</v>
      </c>
      <c r="I2009" s="170"/>
      <c r="L2009" s="166"/>
      <c r="M2009" s="171"/>
      <c r="T2009" s="172"/>
      <c r="AT2009" s="167" t="s">
        <v>353</v>
      </c>
      <c r="AU2009" s="167" t="s">
        <v>98</v>
      </c>
      <c r="AV2009" s="13" t="s">
        <v>98</v>
      </c>
      <c r="AW2009" s="13" t="s">
        <v>30</v>
      </c>
      <c r="AX2009" s="13" t="s">
        <v>76</v>
      </c>
      <c r="AY2009" s="167" t="s">
        <v>345</v>
      </c>
    </row>
    <row r="2010" spans="2:65" s="13" customFormat="1">
      <c r="B2010" s="166"/>
      <c r="D2010" s="160" t="s">
        <v>353</v>
      </c>
      <c r="E2010" s="167" t="s">
        <v>1</v>
      </c>
      <c r="F2010" s="168" t="s">
        <v>2956</v>
      </c>
      <c r="H2010" s="169">
        <v>10.4</v>
      </c>
      <c r="I2010" s="170"/>
      <c r="L2010" s="166"/>
      <c r="M2010" s="171"/>
      <c r="T2010" s="172"/>
      <c r="AT2010" s="167" t="s">
        <v>353</v>
      </c>
      <c r="AU2010" s="167" t="s">
        <v>98</v>
      </c>
      <c r="AV2010" s="13" t="s">
        <v>98</v>
      </c>
      <c r="AW2010" s="13" t="s">
        <v>30</v>
      </c>
      <c r="AX2010" s="13" t="s">
        <v>76</v>
      </c>
      <c r="AY2010" s="167" t="s">
        <v>345</v>
      </c>
    </row>
    <row r="2011" spans="2:65" s="13" customFormat="1">
      <c r="B2011" s="166"/>
      <c r="D2011" s="160" t="s">
        <v>353</v>
      </c>
      <c r="E2011" s="167" t="s">
        <v>1</v>
      </c>
      <c r="F2011" s="168" t="s">
        <v>2957</v>
      </c>
      <c r="H2011" s="169">
        <v>11.945</v>
      </c>
      <c r="I2011" s="170"/>
      <c r="L2011" s="166"/>
      <c r="M2011" s="171"/>
      <c r="T2011" s="172"/>
      <c r="AT2011" s="167" t="s">
        <v>353</v>
      </c>
      <c r="AU2011" s="167" t="s">
        <v>98</v>
      </c>
      <c r="AV2011" s="13" t="s">
        <v>98</v>
      </c>
      <c r="AW2011" s="13" t="s">
        <v>30</v>
      </c>
      <c r="AX2011" s="13" t="s">
        <v>76</v>
      </c>
      <c r="AY2011" s="167" t="s">
        <v>345</v>
      </c>
    </row>
    <row r="2012" spans="2:65" s="13" customFormat="1">
      <c r="B2012" s="166"/>
      <c r="D2012" s="160" t="s">
        <v>353</v>
      </c>
      <c r="E2012" s="167" t="s">
        <v>1</v>
      </c>
      <c r="F2012" s="168" t="s">
        <v>2958</v>
      </c>
      <c r="H2012" s="169">
        <v>8.25</v>
      </c>
      <c r="I2012" s="170"/>
      <c r="L2012" s="166"/>
      <c r="M2012" s="171"/>
      <c r="T2012" s="172"/>
      <c r="AT2012" s="167" t="s">
        <v>353</v>
      </c>
      <c r="AU2012" s="167" t="s">
        <v>98</v>
      </c>
      <c r="AV2012" s="13" t="s">
        <v>98</v>
      </c>
      <c r="AW2012" s="13" t="s">
        <v>30</v>
      </c>
      <c r="AX2012" s="13" t="s">
        <v>76</v>
      </c>
      <c r="AY2012" s="167" t="s">
        <v>345</v>
      </c>
    </row>
    <row r="2013" spans="2:65" s="15" customFormat="1">
      <c r="B2013" s="180"/>
      <c r="D2013" s="160" t="s">
        <v>353</v>
      </c>
      <c r="E2013" s="181" t="s">
        <v>268</v>
      </c>
      <c r="F2013" s="182" t="s">
        <v>365</v>
      </c>
      <c r="H2013" s="183">
        <v>266.55500000000001</v>
      </c>
      <c r="I2013" s="184"/>
      <c r="L2013" s="180"/>
      <c r="M2013" s="185"/>
      <c r="T2013" s="186"/>
      <c r="AT2013" s="181" t="s">
        <v>353</v>
      </c>
      <c r="AU2013" s="181" t="s">
        <v>98</v>
      </c>
      <c r="AV2013" s="15" t="s">
        <v>351</v>
      </c>
      <c r="AW2013" s="15" t="s">
        <v>30</v>
      </c>
      <c r="AX2013" s="15" t="s">
        <v>84</v>
      </c>
      <c r="AY2013" s="181" t="s">
        <v>345</v>
      </c>
    </row>
    <row r="2014" spans="2:65" s="1" customFormat="1" ht="24.2" customHeight="1">
      <c r="B2014" s="32"/>
      <c r="C2014" s="145" t="s">
        <v>2959</v>
      </c>
      <c r="D2014" s="145" t="s">
        <v>347</v>
      </c>
      <c r="E2014" s="146" t="s">
        <v>2960</v>
      </c>
      <c r="F2014" s="147" t="s">
        <v>2961</v>
      </c>
      <c r="G2014" s="148" t="s">
        <v>597</v>
      </c>
      <c r="H2014" s="149">
        <v>28.58</v>
      </c>
      <c r="I2014" s="150"/>
      <c r="J2014" s="149">
        <f>ROUND(I2014*H2014,3)</f>
        <v>0</v>
      </c>
      <c r="K2014" s="151"/>
      <c r="L2014" s="32"/>
      <c r="M2014" s="152" t="s">
        <v>1</v>
      </c>
      <c r="N2014" s="153" t="s">
        <v>42</v>
      </c>
      <c r="P2014" s="154">
        <f>O2014*H2014</f>
        <v>0</v>
      </c>
      <c r="Q2014" s="154">
        <v>6.3000000000000003E-4</v>
      </c>
      <c r="R2014" s="154">
        <f>Q2014*H2014</f>
        <v>1.8005400000000001E-2</v>
      </c>
      <c r="S2014" s="154">
        <v>0</v>
      </c>
      <c r="T2014" s="155">
        <f>S2014*H2014</f>
        <v>0</v>
      </c>
      <c r="AR2014" s="156" t="s">
        <v>453</v>
      </c>
      <c r="AT2014" s="156" t="s">
        <v>347</v>
      </c>
      <c r="AU2014" s="156" t="s">
        <v>98</v>
      </c>
      <c r="AY2014" s="17" t="s">
        <v>345</v>
      </c>
      <c r="BE2014" s="157">
        <f>IF(N2014="základná",J2014,0)</f>
        <v>0</v>
      </c>
      <c r="BF2014" s="157">
        <f>IF(N2014="znížená",J2014,0)</f>
        <v>0</v>
      </c>
      <c r="BG2014" s="157">
        <f>IF(N2014="zákl. prenesená",J2014,0)</f>
        <v>0</v>
      </c>
      <c r="BH2014" s="157">
        <f>IF(N2014="zníž. prenesená",J2014,0)</f>
        <v>0</v>
      </c>
      <c r="BI2014" s="157">
        <f>IF(N2014="nulová",J2014,0)</f>
        <v>0</v>
      </c>
      <c r="BJ2014" s="17" t="s">
        <v>98</v>
      </c>
      <c r="BK2014" s="158">
        <f>ROUND(I2014*H2014,3)</f>
        <v>0</v>
      </c>
      <c r="BL2014" s="17" t="s">
        <v>453</v>
      </c>
      <c r="BM2014" s="156" t="s">
        <v>2962</v>
      </c>
    </row>
    <row r="2015" spans="2:65" s="13" customFormat="1">
      <c r="B2015" s="166"/>
      <c r="D2015" s="160" t="s">
        <v>353</v>
      </c>
      <c r="E2015" s="167" t="s">
        <v>1</v>
      </c>
      <c r="F2015" s="168" t="s">
        <v>2963</v>
      </c>
      <c r="H2015" s="169">
        <v>18.079999999999998</v>
      </c>
      <c r="I2015" s="170"/>
      <c r="L2015" s="166"/>
      <c r="M2015" s="171"/>
      <c r="T2015" s="172"/>
      <c r="AT2015" s="167" t="s">
        <v>353</v>
      </c>
      <c r="AU2015" s="167" t="s">
        <v>98</v>
      </c>
      <c r="AV2015" s="13" t="s">
        <v>98</v>
      </c>
      <c r="AW2015" s="13" t="s">
        <v>30</v>
      </c>
      <c r="AX2015" s="13" t="s">
        <v>76</v>
      </c>
      <c r="AY2015" s="167" t="s">
        <v>345</v>
      </c>
    </row>
    <row r="2016" spans="2:65" s="13" customFormat="1">
      <c r="B2016" s="166"/>
      <c r="D2016" s="160" t="s">
        <v>353</v>
      </c>
      <c r="E2016" s="167" t="s">
        <v>1</v>
      </c>
      <c r="F2016" s="168" t="s">
        <v>2964</v>
      </c>
      <c r="H2016" s="169">
        <v>10.5</v>
      </c>
      <c r="I2016" s="170"/>
      <c r="L2016" s="166"/>
      <c r="M2016" s="171"/>
      <c r="T2016" s="172"/>
      <c r="AT2016" s="167" t="s">
        <v>353</v>
      </c>
      <c r="AU2016" s="167" t="s">
        <v>98</v>
      </c>
      <c r="AV2016" s="13" t="s">
        <v>98</v>
      </c>
      <c r="AW2016" s="13" t="s">
        <v>30</v>
      </c>
      <c r="AX2016" s="13" t="s">
        <v>76</v>
      </c>
      <c r="AY2016" s="167" t="s">
        <v>345</v>
      </c>
    </row>
    <row r="2017" spans="2:65" s="15" customFormat="1">
      <c r="B2017" s="180"/>
      <c r="D2017" s="160" t="s">
        <v>353</v>
      </c>
      <c r="E2017" s="181" t="s">
        <v>266</v>
      </c>
      <c r="F2017" s="182" t="s">
        <v>365</v>
      </c>
      <c r="H2017" s="183">
        <v>28.58</v>
      </c>
      <c r="I2017" s="184"/>
      <c r="L2017" s="180"/>
      <c r="M2017" s="185"/>
      <c r="T2017" s="186"/>
      <c r="AT2017" s="181" t="s">
        <v>353</v>
      </c>
      <c r="AU2017" s="181" t="s">
        <v>98</v>
      </c>
      <c r="AV2017" s="15" t="s">
        <v>351</v>
      </c>
      <c r="AW2017" s="15" t="s">
        <v>30</v>
      </c>
      <c r="AX2017" s="15" t="s">
        <v>84</v>
      </c>
      <c r="AY2017" s="181" t="s">
        <v>345</v>
      </c>
    </row>
    <row r="2018" spans="2:65" s="1" customFormat="1" ht="16.5" customHeight="1">
      <c r="B2018" s="32"/>
      <c r="C2018" s="187" t="s">
        <v>2965</v>
      </c>
      <c r="D2018" s="187" t="s">
        <v>641</v>
      </c>
      <c r="E2018" s="188" t="s">
        <v>2966</v>
      </c>
      <c r="F2018" s="189" t="s">
        <v>2967</v>
      </c>
      <c r="G2018" s="190" t="s">
        <v>350</v>
      </c>
      <c r="H2018" s="191">
        <v>301.03800000000001</v>
      </c>
      <c r="I2018" s="192"/>
      <c r="J2018" s="191">
        <f>ROUND(I2018*H2018,3)</f>
        <v>0</v>
      </c>
      <c r="K2018" s="193"/>
      <c r="L2018" s="194"/>
      <c r="M2018" s="195" t="s">
        <v>1</v>
      </c>
      <c r="N2018" s="196" t="s">
        <v>42</v>
      </c>
      <c r="P2018" s="154">
        <f>O2018*H2018</f>
        <v>0</v>
      </c>
      <c r="Q2018" s="154">
        <v>1.0500000000000001E-2</v>
      </c>
      <c r="R2018" s="154">
        <f>Q2018*H2018</f>
        <v>3.1608990000000001</v>
      </c>
      <c r="S2018" s="154">
        <v>0</v>
      </c>
      <c r="T2018" s="155">
        <f>S2018*H2018</f>
        <v>0</v>
      </c>
      <c r="AR2018" s="156" t="s">
        <v>544</v>
      </c>
      <c r="AT2018" s="156" t="s">
        <v>641</v>
      </c>
      <c r="AU2018" s="156" t="s">
        <v>98</v>
      </c>
      <c r="AY2018" s="17" t="s">
        <v>345</v>
      </c>
      <c r="BE2018" s="157">
        <f>IF(N2018="základná",J2018,0)</f>
        <v>0</v>
      </c>
      <c r="BF2018" s="157">
        <f>IF(N2018="znížená",J2018,0)</f>
        <v>0</v>
      </c>
      <c r="BG2018" s="157">
        <f>IF(N2018="zákl. prenesená",J2018,0)</f>
        <v>0</v>
      </c>
      <c r="BH2018" s="157">
        <f>IF(N2018="zníž. prenesená",J2018,0)</f>
        <v>0</v>
      </c>
      <c r="BI2018" s="157">
        <f>IF(N2018="nulová",J2018,0)</f>
        <v>0</v>
      </c>
      <c r="BJ2018" s="17" t="s">
        <v>98</v>
      </c>
      <c r="BK2018" s="158">
        <f>ROUND(I2018*H2018,3)</f>
        <v>0</v>
      </c>
      <c r="BL2018" s="17" t="s">
        <v>453</v>
      </c>
      <c r="BM2018" s="156" t="s">
        <v>2968</v>
      </c>
    </row>
    <row r="2019" spans="2:65" s="13" customFormat="1">
      <c r="B2019" s="166"/>
      <c r="D2019" s="160" t="s">
        <v>353</v>
      </c>
      <c r="E2019" s="167" t="s">
        <v>1</v>
      </c>
      <c r="F2019" s="168" t="s">
        <v>2969</v>
      </c>
      <c r="H2019" s="169">
        <v>295.13499999999999</v>
      </c>
      <c r="I2019" s="170"/>
      <c r="L2019" s="166"/>
      <c r="M2019" s="171"/>
      <c r="T2019" s="172"/>
      <c r="AT2019" s="167" t="s">
        <v>353</v>
      </c>
      <c r="AU2019" s="167" t="s">
        <v>98</v>
      </c>
      <c r="AV2019" s="13" t="s">
        <v>98</v>
      </c>
      <c r="AW2019" s="13" t="s">
        <v>30</v>
      </c>
      <c r="AX2019" s="13" t="s">
        <v>84</v>
      </c>
      <c r="AY2019" s="167" t="s">
        <v>345</v>
      </c>
    </row>
    <row r="2020" spans="2:65" s="13" customFormat="1">
      <c r="B2020" s="166"/>
      <c r="D2020" s="160" t="s">
        <v>353</v>
      </c>
      <c r="F2020" s="168" t="s">
        <v>2970</v>
      </c>
      <c r="H2020" s="169">
        <v>301.03800000000001</v>
      </c>
      <c r="I2020" s="170"/>
      <c r="L2020" s="166"/>
      <c r="M2020" s="171"/>
      <c r="T2020" s="172"/>
      <c r="AT2020" s="167" t="s">
        <v>353</v>
      </c>
      <c r="AU2020" s="167" t="s">
        <v>98</v>
      </c>
      <c r="AV2020" s="13" t="s">
        <v>98</v>
      </c>
      <c r="AW2020" s="13" t="s">
        <v>4</v>
      </c>
      <c r="AX2020" s="13" t="s">
        <v>84</v>
      </c>
      <c r="AY2020" s="167" t="s">
        <v>345</v>
      </c>
    </row>
    <row r="2021" spans="2:65" s="1" customFormat="1" ht="33" customHeight="1">
      <c r="B2021" s="32"/>
      <c r="C2021" s="145" t="s">
        <v>2971</v>
      </c>
      <c r="D2021" s="145" t="s">
        <v>347</v>
      </c>
      <c r="E2021" s="146" t="s">
        <v>2972</v>
      </c>
      <c r="F2021" s="147" t="s">
        <v>2973</v>
      </c>
      <c r="G2021" s="148" t="s">
        <v>350</v>
      </c>
      <c r="H2021" s="149">
        <v>29.582999999999998</v>
      </c>
      <c r="I2021" s="150"/>
      <c r="J2021" s="149">
        <f>ROUND(I2021*H2021,3)</f>
        <v>0</v>
      </c>
      <c r="K2021" s="151"/>
      <c r="L2021" s="32"/>
      <c r="M2021" s="152" t="s">
        <v>1</v>
      </c>
      <c r="N2021" s="153" t="s">
        <v>42</v>
      </c>
      <c r="P2021" s="154">
        <f>O2021*H2021</f>
        <v>0</v>
      </c>
      <c r="Q2021" s="154">
        <v>3.7499999999999999E-3</v>
      </c>
      <c r="R2021" s="154">
        <f>Q2021*H2021</f>
        <v>0.11093624999999999</v>
      </c>
      <c r="S2021" s="154">
        <v>0</v>
      </c>
      <c r="T2021" s="155">
        <f>S2021*H2021</f>
        <v>0</v>
      </c>
      <c r="AR2021" s="156" t="s">
        <v>453</v>
      </c>
      <c r="AT2021" s="156" t="s">
        <v>347</v>
      </c>
      <c r="AU2021" s="156" t="s">
        <v>98</v>
      </c>
      <c r="AY2021" s="17" t="s">
        <v>345</v>
      </c>
      <c r="BE2021" s="157">
        <f>IF(N2021="základná",J2021,0)</f>
        <v>0</v>
      </c>
      <c r="BF2021" s="157">
        <f>IF(N2021="znížená",J2021,0)</f>
        <v>0</v>
      </c>
      <c r="BG2021" s="157">
        <f>IF(N2021="zákl. prenesená",J2021,0)</f>
        <v>0</v>
      </c>
      <c r="BH2021" s="157">
        <f>IF(N2021="zníž. prenesená",J2021,0)</f>
        <v>0</v>
      </c>
      <c r="BI2021" s="157">
        <f>IF(N2021="nulová",J2021,0)</f>
        <v>0</v>
      </c>
      <c r="BJ2021" s="17" t="s">
        <v>98</v>
      </c>
      <c r="BK2021" s="158">
        <f>ROUND(I2021*H2021,3)</f>
        <v>0</v>
      </c>
      <c r="BL2021" s="17" t="s">
        <v>453</v>
      </c>
      <c r="BM2021" s="156" t="s">
        <v>2974</v>
      </c>
    </row>
    <row r="2022" spans="2:65" s="12" customFormat="1">
      <c r="B2022" s="159"/>
      <c r="D2022" s="160" t="s">
        <v>353</v>
      </c>
      <c r="E2022" s="161" t="s">
        <v>1</v>
      </c>
      <c r="F2022" s="162" t="s">
        <v>2975</v>
      </c>
      <c r="H2022" s="161" t="s">
        <v>1</v>
      </c>
      <c r="I2022" s="163"/>
      <c r="L2022" s="159"/>
      <c r="M2022" s="164"/>
      <c r="T2022" s="165"/>
      <c r="AT2022" s="161" t="s">
        <v>353</v>
      </c>
      <c r="AU2022" s="161" t="s">
        <v>98</v>
      </c>
      <c r="AV2022" s="12" t="s">
        <v>84</v>
      </c>
      <c r="AW2022" s="12" t="s">
        <v>30</v>
      </c>
      <c r="AX2022" s="12" t="s">
        <v>76</v>
      </c>
      <c r="AY2022" s="161" t="s">
        <v>345</v>
      </c>
    </row>
    <row r="2023" spans="2:65" s="13" customFormat="1">
      <c r="B2023" s="166"/>
      <c r="D2023" s="160" t="s">
        <v>353</v>
      </c>
      <c r="E2023" s="167" t="s">
        <v>1</v>
      </c>
      <c r="F2023" s="168" t="s">
        <v>2976</v>
      </c>
      <c r="H2023" s="169">
        <v>10.057</v>
      </c>
      <c r="I2023" s="170"/>
      <c r="L2023" s="166"/>
      <c r="M2023" s="171"/>
      <c r="T2023" s="172"/>
      <c r="AT2023" s="167" t="s">
        <v>353</v>
      </c>
      <c r="AU2023" s="167" t="s">
        <v>98</v>
      </c>
      <c r="AV2023" s="13" t="s">
        <v>98</v>
      </c>
      <c r="AW2023" s="13" t="s">
        <v>30</v>
      </c>
      <c r="AX2023" s="13" t="s">
        <v>76</v>
      </c>
      <c r="AY2023" s="167" t="s">
        <v>345</v>
      </c>
    </row>
    <row r="2024" spans="2:65" s="14" customFormat="1">
      <c r="B2024" s="173"/>
      <c r="D2024" s="160" t="s">
        <v>353</v>
      </c>
      <c r="E2024" s="174" t="s">
        <v>240</v>
      </c>
      <c r="F2024" s="175" t="s">
        <v>358</v>
      </c>
      <c r="H2024" s="176">
        <v>10.057</v>
      </c>
      <c r="I2024" s="177"/>
      <c r="L2024" s="173"/>
      <c r="M2024" s="178"/>
      <c r="T2024" s="179"/>
      <c r="AT2024" s="174" t="s">
        <v>353</v>
      </c>
      <c r="AU2024" s="174" t="s">
        <v>98</v>
      </c>
      <c r="AV2024" s="14" t="s">
        <v>359</v>
      </c>
      <c r="AW2024" s="14" t="s">
        <v>30</v>
      </c>
      <c r="AX2024" s="14" t="s">
        <v>76</v>
      </c>
      <c r="AY2024" s="174" t="s">
        <v>345</v>
      </c>
    </row>
    <row r="2025" spans="2:65" s="12" customFormat="1">
      <c r="B2025" s="159"/>
      <c r="D2025" s="160" t="s">
        <v>353</v>
      </c>
      <c r="E2025" s="161" t="s">
        <v>1</v>
      </c>
      <c r="F2025" s="162" t="s">
        <v>2977</v>
      </c>
      <c r="H2025" s="161" t="s">
        <v>1</v>
      </c>
      <c r="I2025" s="163"/>
      <c r="L2025" s="159"/>
      <c r="M2025" s="164"/>
      <c r="T2025" s="165"/>
      <c r="AT2025" s="161" t="s">
        <v>353</v>
      </c>
      <c r="AU2025" s="161" t="s">
        <v>98</v>
      </c>
      <c r="AV2025" s="12" t="s">
        <v>84</v>
      </c>
      <c r="AW2025" s="12" t="s">
        <v>30</v>
      </c>
      <c r="AX2025" s="12" t="s">
        <v>76</v>
      </c>
      <c r="AY2025" s="161" t="s">
        <v>345</v>
      </c>
    </row>
    <row r="2026" spans="2:65" s="13" customFormat="1">
      <c r="B2026" s="166"/>
      <c r="D2026" s="160" t="s">
        <v>353</v>
      </c>
      <c r="E2026" s="167" t="s">
        <v>1</v>
      </c>
      <c r="F2026" s="168" t="s">
        <v>2978</v>
      </c>
      <c r="H2026" s="169">
        <v>19.526</v>
      </c>
      <c r="I2026" s="170"/>
      <c r="L2026" s="166"/>
      <c r="M2026" s="171"/>
      <c r="T2026" s="172"/>
      <c r="AT2026" s="167" t="s">
        <v>353</v>
      </c>
      <c r="AU2026" s="167" t="s">
        <v>98</v>
      </c>
      <c r="AV2026" s="13" t="s">
        <v>98</v>
      </c>
      <c r="AW2026" s="13" t="s">
        <v>30</v>
      </c>
      <c r="AX2026" s="13" t="s">
        <v>76</v>
      </c>
      <c r="AY2026" s="167" t="s">
        <v>345</v>
      </c>
    </row>
    <row r="2027" spans="2:65" s="14" customFormat="1">
      <c r="B2027" s="173"/>
      <c r="D2027" s="160" t="s">
        <v>353</v>
      </c>
      <c r="E2027" s="174" t="s">
        <v>242</v>
      </c>
      <c r="F2027" s="175" t="s">
        <v>358</v>
      </c>
      <c r="H2027" s="176">
        <v>19.526</v>
      </c>
      <c r="I2027" s="177"/>
      <c r="L2027" s="173"/>
      <c r="M2027" s="178"/>
      <c r="T2027" s="179"/>
      <c r="AT2027" s="174" t="s">
        <v>353</v>
      </c>
      <c r="AU2027" s="174" t="s">
        <v>98</v>
      </c>
      <c r="AV2027" s="14" t="s">
        <v>359</v>
      </c>
      <c r="AW2027" s="14" t="s">
        <v>30</v>
      </c>
      <c r="AX2027" s="14" t="s">
        <v>76</v>
      </c>
      <c r="AY2027" s="174" t="s">
        <v>345</v>
      </c>
    </row>
    <row r="2028" spans="2:65" s="15" customFormat="1">
      <c r="B2028" s="180"/>
      <c r="D2028" s="160" t="s">
        <v>353</v>
      </c>
      <c r="E2028" s="181" t="s">
        <v>1</v>
      </c>
      <c r="F2028" s="182" t="s">
        <v>365</v>
      </c>
      <c r="H2028" s="183">
        <v>29.582999999999998</v>
      </c>
      <c r="I2028" s="184"/>
      <c r="L2028" s="180"/>
      <c r="M2028" s="185"/>
      <c r="T2028" s="186"/>
      <c r="AT2028" s="181" t="s">
        <v>353</v>
      </c>
      <c r="AU2028" s="181" t="s">
        <v>98</v>
      </c>
      <c r="AV2028" s="15" t="s">
        <v>351</v>
      </c>
      <c r="AW2028" s="15" t="s">
        <v>30</v>
      </c>
      <c r="AX2028" s="15" t="s">
        <v>84</v>
      </c>
      <c r="AY2028" s="181" t="s">
        <v>345</v>
      </c>
    </row>
    <row r="2029" spans="2:65" s="1" customFormat="1" ht="24.2" customHeight="1">
      <c r="B2029" s="32"/>
      <c r="C2029" s="145" t="s">
        <v>2979</v>
      </c>
      <c r="D2029" s="145" t="s">
        <v>347</v>
      </c>
      <c r="E2029" s="146" t="s">
        <v>2980</v>
      </c>
      <c r="F2029" s="147" t="s">
        <v>2981</v>
      </c>
      <c r="G2029" s="148" t="s">
        <v>350</v>
      </c>
      <c r="H2029" s="149">
        <v>339.637</v>
      </c>
      <c r="I2029" s="150"/>
      <c r="J2029" s="149">
        <f>ROUND(I2029*H2029,3)</f>
        <v>0</v>
      </c>
      <c r="K2029" s="151"/>
      <c r="L2029" s="32"/>
      <c r="M2029" s="152" t="s">
        <v>1</v>
      </c>
      <c r="N2029" s="153" t="s">
        <v>42</v>
      </c>
      <c r="P2029" s="154">
        <f>O2029*H2029</f>
        <v>0</v>
      </c>
      <c r="Q2029" s="154">
        <v>3.2000000000000002E-3</v>
      </c>
      <c r="R2029" s="154">
        <f>Q2029*H2029</f>
        <v>1.0868384</v>
      </c>
      <c r="S2029" s="154">
        <v>0</v>
      </c>
      <c r="T2029" s="155">
        <f>S2029*H2029</f>
        <v>0</v>
      </c>
      <c r="AR2029" s="156" t="s">
        <v>453</v>
      </c>
      <c r="AT2029" s="156" t="s">
        <v>347</v>
      </c>
      <c r="AU2029" s="156" t="s">
        <v>98</v>
      </c>
      <c r="AY2029" s="17" t="s">
        <v>345</v>
      </c>
      <c r="BE2029" s="157">
        <f>IF(N2029="základná",J2029,0)</f>
        <v>0</v>
      </c>
      <c r="BF2029" s="157">
        <f>IF(N2029="znížená",J2029,0)</f>
        <v>0</v>
      </c>
      <c r="BG2029" s="157">
        <f>IF(N2029="zákl. prenesená",J2029,0)</f>
        <v>0</v>
      </c>
      <c r="BH2029" s="157">
        <f>IF(N2029="zníž. prenesená",J2029,0)</f>
        <v>0</v>
      </c>
      <c r="BI2029" s="157">
        <f>IF(N2029="nulová",J2029,0)</f>
        <v>0</v>
      </c>
      <c r="BJ2029" s="17" t="s">
        <v>98</v>
      </c>
      <c r="BK2029" s="158">
        <f>ROUND(I2029*H2029,3)</f>
        <v>0</v>
      </c>
      <c r="BL2029" s="17" t="s">
        <v>453</v>
      </c>
      <c r="BM2029" s="156" t="s">
        <v>2982</v>
      </c>
    </row>
    <row r="2030" spans="2:65" s="12" customFormat="1">
      <c r="B2030" s="159"/>
      <c r="D2030" s="160" t="s">
        <v>353</v>
      </c>
      <c r="E2030" s="161" t="s">
        <v>1</v>
      </c>
      <c r="F2030" s="162" t="s">
        <v>2983</v>
      </c>
      <c r="H2030" s="161" t="s">
        <v>1</v>
      </c>
      <c r="I2030" s="163"/>
      <c r="L2030" s="159"/>
      <c r="M2030" s="164"/>
      <c r="T2030" s="165"/>
      <c r="AT2030" s="161" t="s">
        <v>353</v>
      </c>
      <c r="AU2030" s="161" t="s">
        <v>98</v>
      </c>
      <c r="AV2030" s="12" t="s">
        <v>84</v>
      </c>
      <c r="AW2030" s="12" t="s">
        <v>30</v>
      </c>
      <c r="AX2030" s="12" t="s">
        <v>76</v>
      </c>
      <c r="AY2030" s="161" t="s">
        <v>345</v>
      </c>
    </row>
    <row r="2031" spans="2:65" s="13" customFormat="1">
      <c r="B2031" s="166"/>
      <c r="D2031" s="160" t="s">
        <v>353</v>
      </c>
      <c r="E2031" s="167" t="s">
        <v>1</v>
      </c>
      <c r="F2031" s="168" t="s">
        <v>2984</v>
      </c>
      <c r="H2031" s="169">
        <v>20.8</v>
      </c>
      <c r="I2031" s="170"/>
      <c r="L2031" s="166"/>
      <c r="M2031" s="171"/>
      <c r="T2031" s="172"/>
      <c r="AT2031" s="167" t="s">
        <v>353</v>
      </c>
      <c r="AU2031" s="167" t="s">
        <v>98</v>
      </c>
      <c r="AV2031" s="13" t="s">
        <v>98</v>
      </c>
      <c r="AW2031" s="13" t="s">
        <v>30</v>
      </c>
      <c r="AX2031" s="13" t="s">
        <v>76</v>
      </c>
      <c r="AY2031" s="167" t="s">
        <v>345</v>
      </c>
    </row>
    <row r="2032" spans="2:65" s="14" customFormat="1">
      <c r="B2032" s="173"/>
      <c r="D2032" s="160" t="s">
        <v>353</v>
      </c>
      <c r="E2032" s="174" t="s">
        <v>238</v>
      </c>
      <c r="F2032" s="175" t="s">
        <v>358</v>
      </c>
      <c r="H2032" s="176">
        <v>20.8</v>
      </c>
      <c r="I2032" s="177"/>
      <c r="L2032" s="173"/>
      <c r="M2032" s="178"/>
      <c r="T2032" s="179"/>
      <c r="AT2032" s="174" t="s">
        <v>353</v>
      </c>
      <c r="AU2032" s="174" t="s">
        <v>98</v>
      </c>
      <c r="AV2032" s="14" t="s">
        <v>359</v>
      </c>
      <c r="AW2032" s="14" t="s">
        <v>30</v>
      </c>
      <c r="AX2032" s="14" t="s">
        <v>76</v>
      </c>
      <c r="AY2032" s="174" t="s">
        <v>345</v>
      </c>
    </row>
    <row r="2033" spans="2:51" s="12" customFormat="1">
      <c r="B2033" s="159"/>
      <c r="D2033" s="160" t="s">
        <v>353</v>
      </c>
      <c r="E2033" s="161" t="s">
        <v>1</v>
      </c>
      <c r="F2033" s="162" t="s">
        <v>2985</v>
      </c>
      <c r="H2033" s="161" t="s">
        <v>1</v>
      </c>
      <c r="I2033" s="163"/>
      <c r="L2033" s="159"/>
      <c r="M2033" s="164"/>
      <c r="T2033" s="165"/>
      <c r="AT2033" s="161" t="s">
        <v>353</v>
      </c>
      <c r="AU2033" s="161" t="s">
        <v>98</v>
      </c>
      <c r="AV2033" s="12" t="s">
        <v>84</v>
      </c>
      <c r="AW2033" s="12" t="s">
        <v>30</v>
      </c>
      <c r="AX2033" s="12" t="s">
        <v>76</v>
      </c>
      <c r="AY2033" s="161" t="s">
        <v>345</v>
      </c>
    </row>
    <row r="2034" spans="2:51" s="13" customFormat="1">
      <c r="B2034" s="166"/>
      <c r="D2034" s="160" t="s">
        <v>353</v>
      </c>
      <c r="E2034" s="167" t="s">
        <v>1</v>
      </c>
      <c r="F2034" s="168" t="s">
        <v>1816</v>
      </c>
      <c r="H2034" s="169">
        <v>23.45</v>
      </c>
      <c r="I2034" s="170"/>
      <c r="L2034" s="166"/>
      <c r="M2034" s="171"/>
      <c r="T2034" s="172"/>
      <c r="AT2034" s="167" t="s">
        <v>353</v>
      </c>
      <c r="AU2034" s="167" t="s">
        <v>98</v>
      </c>
      <c r="AV2034" s="13" t="s">
        <v>98</v>
      </c>
      <c r="AW2034" s="13" t="s">
        <v>30</v>
      </c>
      <c r="AX2034" s="13" t="s">
        <v>76</v>
      </c>
      <c r="AY2034" s="167" t="s">
        <v>345</v>
      </c>
    </row>
    <row r="2035" spans="2:51" s="14" customFormat="1">
      <c r="B2035" s="173"/>
      <c r="D2035" s="160" t="s">
        <v>353</v>
      </c>
      <c r="E2035" s="174" t="s">
        <v>246</v>
      </c>
      <c r="F2035" s="175" t="s">
        <v>358</v>
      </c>
      <c r="H2035" s="176">
        <v>23.45</v>
      </c>
      <c r="I2035" s="177"/>
      <c r="L2035" s="173"/>
      <c r="M2035" s="178"/>
      <c r="T2035" s="179"/>
      <c r="AT2035" s="174" t="s">
        <v>353</v>
      </c>
      <c r="AU2035" s="174" t="s">
        <v>98</v>
      </c>
      <c r="AV2035" s="14" t="s">
        <v>359</v>
      </c>
      <c r="AW2035" s="14" t="s">
        <v>30</v>
      </c>
      <c r="AX2035" s="14" t="s">
        <v>76</v>
      </c>
      <c r="AY2035" s="174" t="s">
        <v>345</v>
      </c>
    </row>
    <row r="2036" spans="2:51" s="12" customFormat="1">
      <c r="B2036" s="159"/>
      <c r="D2036" s="160" t="s">
        <v>353</v>
      </c>
      <c r="E2036" s="161" t="s">
        <v>1</v>
      </c>
      <c r="F2036" s="162" t="s">
        <v>2986</v>
      </c>
      <c r="H2036" s="161" t="s">
        <v>1</v>
      </c>
      <c r="I2036" s="163"/>
      <c r="L2036" s="159"/>
      <c r="M2036" s="164"/>
      <c r="T2036" s="165"/>
      <c r="AT2036" s="161" t="s">
        <v>353</v>
      </c>
      <c r="AU2036" s="161" t="s">
        <v>98</v>
      </c>
      <c r="AV2036" s="12" t="s">
        <v>84</v>
      </c>
      <c r="AW2036" s="12" t="s">
        <v>30</v>
      </c>
      <c r="AX2036" s="12" t="s">
        <v>76</v>
      </c>
      <c r="AY2036" s="161" t="s">
        <v>345</v>
      </c>
    </row>
    <row r="2037" spans="2:51" s="13" customFormat="1">
      <c r="B2037" s="166"/>
      <c r="D2037" s="160" t="s">
        <v>353</v>
      </c>
      <c r="E2037" s="167" t="s">
        <v>1</v>
      </c>
      <c r="F2037" s="168" t="s">
        <v>1813</v>
      </c>
      <c r="H2037" s="169">
        <v>8.8000000000000007</v>
      </c>
      <c r="I2037" s="170"/>
      <c r="L2037" s="166"/>
      <c r="M2037" s="171"/>
      <c r="T2037" s="172"/>
      <c r="AT2037" s="167" t="s">
        <v>353</v>
      </c>
      <c r="AU2037" s="167" t="s">
        <v>98</v>
      </c>
      <c r="AV2037" s="13" t="s">
        <v>98</v>
      </c>
      <c r="AW2037" s="13" t="s">
        <v>30</v>
      </c>
      <c r="AX2037" s="13" t="s">
        <v>76</v>
      </c>
      <c r="AY2037" s="167" t="s">
        <v>345</v>
      </c>
    </row>
    <row r="2038" spans="2:51" s="14" customFormat="1">
      <c r="B2038" s="173"/>
      <c r="D2038" s="160" t="s">
        <v>353</v>
      </c>
      <c r="E2038" s="174" t="s">
        <v>248</v>
      </c>
      <c r="F2038" s="175" t="s">
        <v>358</v>
      </c>
      <c r="H2038" s="176">
        <v>8.8000000000000007</v>
      </c>
      <c r="I2038" s="177"/>
      <c r="L2038" s="173"/>
      <c r="M2038" s="178"/>
      <c r="T2038" s="179"/>
      <c r="AT2038" s="174" t="s">
        <v>353</v>
      </c>
      <c r="AU2038" s="174" t="s">
        <v>98</v>
      </c>
      <c r="AV2038" s="14" t="s">
        <v>359</v>
      </c>
      <c r="AW2038" s="14" t="s">
        <v>30</v>
      </c>
      <c r="AX2038" s="14" t="s">
        <v>76</v>
      </c>
      <c r="AY2038" s="174" t="s">
        <v>345</v>
      </c>
    </row>
    <row r="2039" spans="2:51" s="12" customFormat="1">
      <c r="B2039" s="159"/>
      <c r="D2039" s="160" t="s">
        <v>353</v>
      </c>
      <c r="E2039" s="161" t="s">
        <v>1</v>
      </c>
      <c r="F2039" s="162" t="s">
        <v>2987</v>
      </c>
      <c r="H2039" s="161" t="s">
        <v>1</v>
      </c>
      <c r="I2039" s="163"/>
      <c r="L2039" s="159"/>
      <c r="M2039" s="164"/>
      <c r="T2039" s="165"/>
      <c r="AT2039" s="161" t="s">
        <v>353</v>
      </c>
      <c r="AU2039" s="161" t="s">
        <v>98</v>
      </c>
      <c r="AV2039" s="12" t="s">
        <v>84</v>
      </c>
      <c r="AW2039" s="12" t="s">
        <v>30</v>
      </c>
      <c r="AX2039" s="12" t="s">
        <v>76</v>
      </c>
      <c r="AY2039" s="161" t="s">
        <v>345</v>
      </c>
    </row>
    <row r="2040" spans="2:51" s="13" customFormat="1">
      <c r="B2040" s="166"/>
      <c r="D2040" s="160" t="s">
        <v>353</v>
      </c>
      <c r="E2040" s="167" t="s">
        <v>1</v>
      </c>
      <c r="F2040" s="168" t="s">
        <v>1601</v>
      </c>
      <c r="H2040" s="169">
        <v>3.35</v>
      </c>
      <c r="I2040" s="170"/>
      <c r="L2040" s="166"/>
      <c r="M2040" s="171"/>
      <c r="T2040" s="172"/>
      <c r="AT2040" s="167" t="s">
        <v>353</v>
      </c>
      <c r="AU2040" s="167" t="s">
        <v>98</v>
      </c>
      <c r="AV2040" s="13" t="s">
        <v>98</v>
      </c>
      <c r="AW2040" s="13" t="s">
        <v>30</v>
      </c>
      <c r="AX2040" s="13" t="s">
        <v>76</v>
      </c>
      <c r="AY2040" s="167" t="s">
        <v>345</v>
      </c>
    </row>
    <row r="2041" spans="2:51" s="13" customFormat="1">
      <c r="B2041" s="166"/>
      <c r="D2041" s="160" t="s">
        <v>353</v>
      </c>
      <c r="E2041" s="167" t="s">
        <v>1</v>
      </c>
      <c r="F2041" s="168" t="s">
        <v>2988</v>
      </c>
      <c r="H2041" s="169">
        <v>5.35</v>
      </c>
      <c r="I2041" s="170"/>
      <c r="L2041" s="166"/>
      <c r="M2041" s="171"/>
      <c r="T2041" s="172"/>
      <c r="AT2041" s="167" t="s">
        <v>353</v>
      </c>
      <c r="AU2041" s="167" t="s">
        <v>98</v>
      </c>
      <c r="AV2041" s="13" t="s">
        <v>98</v>
      </c>
      <c r="AW2041" s="13" t="s">
        <v>30</v>
      </c>
      <c r="AX2041" s="13" t="s">
        <v>76</v>
      </c>
      <c r="AY2041" s="167" t="s">
        <v>345</v>
      </c>
    </row>
    <row r="2042" spans="2:51" s="13" customFormat="1">
      <c r="B2042" s="166"/>
      <c r="D2042" s="160" t="s">
        <v>353</v>
      </c>
      <c r="E2042" s="167" t="s">
        <v>1</v>
      </c>
      <c r="F2042" s="168" t="s">
        <v>1828</v>
      </c>
      <c r="H2042" s="169">
        <v>5.35</v>
      </c>
      <c r="I2042" s="170"/>
      <c r="L2042" s="166"/>
      <c r="M2042" s="171"/>
      <c r="T2042" s="172"/>
      <c r="AT2042" s="167" t="s">
        <v>353</v>
      </c>
      <c r="AU2042" s="167" t="s">
        <v>98</v>
      </c>
      <c r="AV2042" s="13" t="s">
        <v>98</v>
      </c>
      <c r="AW2042" s="13" t="s">
        <v>30</v>
      </c>
      <c r="AX2042" s="13" t="s">
        <v>76</v>
      </c>
      <c r="AY2042" s="167" t="s">
        <v>345</v>
      </c>
    </row>
    <row r="2043" spans="2:51" s="13" customFormat="1">
      <c r="B2043" s="166"/>
      <c r="D2043" s="160" t="s">
        <v>353</v>
      </c>
      <c r="E2043" s="167" t="s">
        <v>1</v>
      </c>
      <c r="F2043" s="168" t="s">
        <v>1834</v>
      </c>
      <c r="H2043" s="169">
        <v>5.35</v>
      </c>
      <c r="I2043" s="170"/>
      <c r="L2043" s="166"/>
      <c r="M2043" s="171"/>
      <c r="T2043" s="172"/>
      <c r="AT2043" s="167" t="s">
        <v>353</v>
      </c>
      <c r="AU2043" s="167" t="s">
        <v>98</v>
      </c>
      <c r="AV2043" s="13" t="s">
        <v>98</v>
      </c>
      <c r="AW2043" s="13" t="s">
        <v>30</v>
      </c>
      <c r="AX2043" s="13" t="s">
        <v>76</v>
      </c>
      <c r="AY2043" s="167" t="s">
        <v>345</v>
      </c>
    </row>
    <row r="2044" spans="2:51" s="13" customFormat="1">
      <c r="B2044" s="166"/>
      <c r="D2044" s="160" t="s">
        <v>353</v>
      </c>
      <c r="E2044" s="167" t="s">
        <v>1</v>
      </c>
      <c r="F2044" s="168" t="s">
        <v>1842</v>
      </c>
      <c r="H2044" s="169">
        <v>5.35</v>
      </c>
      <c r="I2044" s="170"/>
      <c r="L2044" s="166"/>
      <c r="M2044" s="171"/>
      <c r="T2044" s="172"/>
      <c r="AT2044" s="167" t="s">
        <v>353</v>
      </c>
      <c r="AU2044" s="167" t="s">
        <v>98</v>
      </c>
      <c r="AV2044" s="13" t="s">
        <v>98</v>
      </c>
      <c r="AW2044" s="13" t="s">
        <v>30</v>
      </c>
      <c r="AX2044" s="13" t="s">
        <v>76</v>
      </c>
      <c r="AY2044" s="167" t="s">
        <v>345</v>
      </c>
    </row>
    <row r="2045" spans="2:51" s="13" customFormat="1">
      <c r="B2045" s="166"/>
      <c r="D2045" s="160" t="s">
        <v>353</v>
      </c>
      <c r="E2045" s="167" t="s">
        <v>1</v>
      </c>
      <c r="F2045" s="168" t="s">
        <v>1848</v>
      </c>
      <c r="H2045" s="169">
        <v>5.35</v>
      </c>
      <c r="I2045" s="170"/>
      <c r="L2045" s="166"/>
      <c r="M2045" s="171"/>
      <c r="T2045" s="172"/>
      <c r="AT2045" s="167" t="s">
        <v>353</v>
      </c>
      <c r="AU2045" s="167" t="s">
        <v>98</v>
      </c>
      <c r="AV2045" s="13" t="s">
        <v>98</v>
      </c>
      <c r="AW2045" s="13" t="s">
        <v>30</v>
      </c>
      <c r="AX2045" s="13" t="s">
        <v>76</v>
      </c>
      <c r="AY2045" s="167" t="s">
        <v>345</v>
      </c>
    </row>
    <row r="2046" spans="2:51" s="14" customFormat="1">
      <c r="B2046" s="173"/>
      <c r="D2046" s="160" t="s">
        <v>353</v>
      </c>
      <c r="E2046" s="174" t="s">
        <v>250</v>
      </c>
      <c r="F2046" s="175" t="s">
        <v>358</v>
      </c>
      <c r="H2046" s="176">
        <v>30.1</v>
      </c>
      <c r="I2046" s="177"/>
      <c r="L2046" s="173"/>
      <c r="M2046" s="178"/>
      <c r="T2046" s="179"/>
      <c r="AT2046" s="174" t="s">
        <v>353</v>
      </c>
      <c r="AU2046" s="174" t="s">
        <v>98</v>
      </c>
      <c r="AV2046" s="14" t="s">
        <v>359</v>
      </c>
      <c r="AW2046" s="14" t="s">
        <v>30</v>
      </c>
      <c r="AX2046" s="14" t="s">
        <v>76</v>
      </c>
      <c r="AY2046" s="174" t="s">
        <v>345</v>
      </c>
    </row>
    <row r="2047" spans="2:51" s="12" customFormat="1">
      <c r="B2047" s="159"/>
      <c r="D2047" s="160" t="s">
        <v>353</v>
      </c>
      <c r="E2047" s="161" t="s">
        <v>1</v>
      </c>
      <c r="F2047" s="162" t="s">
        <v>2989</v>
      </c>
      <c r="H2047" s="161" t="s">
        <v>1</v>
      </c>
      <c r="I2047" s="163"/>
      <c r="L2047" s="159"/>
      <c r="M2047" s="164"/>
      <c r="T2047" s="165"/>
      <c r="AT2047" s="161" t="s">
        <v>353</v>
      </c>
      <c r="AU2047" s="161" t="s">
        <v>98</v>
      </c>
      <c r="AV2047" s="12" t="s">
        <v>84</v>
      </c>
      <c r="AW2047" s="12" t="s">
        <v>30</v>
      </c>
      <c r="AX2047" s="12" t="s">
        <v>76</v>
      </c>
      <c r="AY2047" s="161" t="s">
        <v>345</v>
      </c>
    </row>
    <row r="2048" spans="2:51" s="13" customFormat="1">
      <c r="B2048" s="166"/>
      <c r="D2048" s="160" t="s">
        <v>353</v>
      </c>
      <c r="E2048" s="167" t="s">
        <v>1</v>
      </c>
      <c r="F2048" s="168" t="s">
        <v>2990</v>
      </c>
      <c r="H2048" s="169">
        <v>10.911</v>
      </c>
      <c r="I2048" s="170"/>
      <c r="L2048" s="166"/>
      <c r="M2048" s="171"/>
      <c r="T2048" s="172"/>
      <c r="AT2048" s="167" t="s">
        <v>353</v>
      </c>
      <c r="AU2048" s="167" t="s">
        <v>98</v>
      </c>
      <c r="AV2048" s="13" t="s">
        <v>98</v>
      </c>
      <c r="AW2048" s="13" t="s">
        <v>30</v>
      </c>
      <c r="AX2048" s="13" t="s">
        <v>76</v>
      </c>
      <c r="AY2048" s="167" t="s">
        <v>345</v>
      </c>
    </row>
    <row r="2049" spans="2:51" s="13" customFormat="1">
      <c r="B2049" s="166"/>
      <c r="D2049" s="160" t="s">
        <v>353</v>
      </c>
      <c r="E2049" s="167" t="s">
        <v>1</v>
      </c>
      <c r="F2049" s="168" t="s">
        <v>1814</v>
      </c>
      <c r="H2049" s="169">
        <v>35</v>
      </c>
      <c r="I2049" s="170"/>
      <c r="L2049" s="166"/>
      <c r="M2049" s="171"/>
      <c r="T2049" s="172"/>
      <c r="AT2049" s="167" t="s">
        <v>353</v>
      </c>
      <c r="AU2049" s="167" t="s">
        <v>98</v>
      </c>
      <c r="AV2049" s="13" t="s">
        <v>98</v>
      </c>
      <c r="AW2049" s="13" t="s">
        <v>30</v>
      </c>
      <c r="AX2049" s="13" t="s">
        <v>76</v>
      </c>
      <c r="AY2049" s="167" t="s">
        <v>345</v>
      </c>
    </row>
    <row r="2050" spans="2:51" s="13" customFormat="1">
      <c r="B2050" s="166"/>
      <c r="D2050" s="160" t="s">
        <v>353</v>
      </c>
      <c r="E2050" s="167" t="s">
        <v>1</v>
      </c>
      <c r="F2050" s="168" t="s">
        <v>1818</v>
      </c>
      <c r="H2050" s="169">
        <v>12.25</v>
      </c>
      <c r="I2050" s="170"/>
      <c r="L2050" s="166"/>
      <c r="M2050" s="171"/>
      <c r="T2050" s="172"/>
      <c r="AT2050" s="167" t="s">
        <v>353</v>
      </c>
      <c r="AU2050" s="167" t="s">
        <v>98</v>
      </c>
      <c r="AV2050" s="13" t="s">
        <v>98</v>
      </c>
      <c r="AW2050" s="13" t="s">
        <v>30</v>
      </c>
      <c r="AX2050" s="13" t="s">
        <v>76</v>
      </c>
      <c r="AY2050" s="167" t="s">
        <v>345</v>
      </c>
    </row>
    <row r="2051" spans="2:51" s="13" customFormat="1">
      <c r="B2051" s="166"/>
      <c r="D2051" s="160" t="s">
        <v>353</v>
      </c>
      <c r="E2051" s="167" t="s">
        <v>1</v>
      </c>
      <c r="F2051" s="168" t="s">
        <v>1822</v>
      </c>
      <c r="H2051" s="169">
        <v>10.8</v>
      </c>
      <c r="I2051" s="170"/>
      <c r="L2051" s="166"/>
      <c r="M2051" s="171"/>
      <c r="T2051" s="172"/>
      <c r="AT2051" s="167" t="s">
        <v>353</v>
      </c>
      <c r="AU2051" s="167" t="s">
        <v>98</v>
      </c>
      <c r="AV2051" s="13" t="s">
        <v>98</v>
      </c>
      <c r="AW2051" s="13" t="s">
        <v>30</v>
      </c>
      <c r="AX2051" s="13" t="s">
        <v>76</v>
      </c>
      <c r="AY2051" s="167" t="s">
        <v>345</v>
      </c>
    </row>
    <row r="2052" spans="2:51" s="13" customFormat="1">
      <c r="B2052" s="166"/>
      <c r="D2052" s="160" t="s">
        <v>353</v>
      </c>
      <c r="E2052" s="167" t="s">
        <v>1</v>
      </c>
      <c r="F2052" s="168" t="s">
        <v>2991</v>
      </c>
      <c r="H2052" s="169">
        <v>11.763</v>
      </c>
      <c r="I2052" s="170"/>
      <c r="L2052" s="166"/>
      <c r="M2052" s="171"/>
      <c r="T2052" s="172"/>
      <c r="AT2052" s="167" t="s">
        <v>353</v>
      </c>
      <c r="AU2052" s="167" t="s">
        <v>98</v>
      </c>
      <c r="AV2052" s="13" t="s">
        <v>98</v>
      </c>
      <c r="AW2052" s="13" t="s">
        <v>30</v>
      </c>
      <c r="AX2052" s="13" t="s">
        <v>76</v>
      </c>
      <c r="AY2052" s="167" t="s">
        <v>345</v>
      </c>
    </row>
    <row r="2053" spans="2:51" s="13" customFormat="1">
      <c r="B2053" s="166"/>
      <c r="D2053" s="160" t="s">
        <v>353</v>
      </c>
      <c r="E2053" s="167" t="s">
        <v>1</v>
      </c>
      <c r="F2053" s="168" t="s">
        <v>1825</v>
      </c>
      <c r="H2053" s="169">
        <v>4.45</v>
      </c>
      <c r="I2053" s="170"/>
      <c r="L2053" s="166"/>
      <c r="M2053" s="171"/>
      <c r="T2053" s="172"/>
      <c r="AT2053" s="167" t="s">
        <v>353</v>
      </c>
      <c r="AU2053" s="167" t="s">
        <v>98</v>
      </c>
      <c r="AV2053" s="13" t="s">
        <v>98</v>
      </c>
      <c r="AW2053" s="13" t="s">
        <v>30</v>
      </c>
      <c r="AX2053" s="13" t="s">
        <v>76</v>
      </c>
      <c r="AY2053" s="167" t="s">
        <v>345</v>
      </c>
    </row>
    <row r="2054" spans="2:51" s="13" customFormat="1">
      <c r="B2054" s="166"/>
      <c r="D2054" s="160" t="s">
        <v>353</v>
      </c>
      <c r="E2054" s="167" t="s">
        <v>1</v>
      </c>
      <c r="F2054" s="168" t="s">
        <v>1829</v>
      </c>
      <c r="H2054" s="169">
        <v>11.7</v>
      </c>
      <c r="I2054" s="170"/>
      <c r="L2054" s="166"/>
      <c r="M2054" s="171"/>
      <c r="T2054" s="172"/>
      <c r="AT2054" s="167" t="s">
        <v>353</v>
      </c>
      <c r="AU2054" s="167" t="s">
        <v>98</v>
      </c>
      <c r="AV2054" s="13" t="s">
        <v>98</v>
      </c>
      <c r="AW2054" s="13" t="s">
        <v>30</v>
      </c>
      <c r="AX2054" s="13" t="s">
        <v>76</v>
      </c>
      <c r="AY2054" s="167" t="s">
        <v>345</v>
      </c>
    </row>
    <row r="2055" spans="2:51" s="13" customFormat="1">
      <c r="B2055" s="166"/>
      <c r="D2055" s="160" t="s">
        <v>353</v>
      </c>
      <c r="E2055" s="167" t="s">
        <v>1</v>
      </c>
      <c r="F2055" s="168" t="s">
        <v>1835</v>
      </c>
      <c r="H2055" s="169">
        <v>11.7</v>
      </c>
      <c r="I2055" s="170"/>
      <c r="L2055" s="166"/>
      <c r="M2055" s="171"/>
      <c r="T2055" s="172"/>
      <c r="AT2055" s="167" t="s">
        <v>353</v>
      </c>
      <c r="AU2055" s="167" t="s">
        <v>98</v>
      </c>
      <c r="AV2055" s="13" t="s">
        <v>98</v>
      </c>
      <c r="AW2055" s="13" t="s">
        <v>30</v>
      </c>
      <c r="AX2055" s="13" t="s">
        <v>76</v>
      </c>
      <c r="AY2055" s="167" t="s">
        <v>345</v>
      </c>
    </row>
    <row r="2056" spans="2:51" s="13" customFormat="1">
      <c r="B2056" s="166"/>
      <c r="D2056" s="160" t="s">
        <v>353</v>
      </c>
      <c r="E2056" s="167" t="s">
        <v>1</v>
      </c>
      <c r="F2056" s="168" t="s">
        <v>2992</v>
      </c>
      <c r="H2056" s="169">
        <v>11.763</v>
      </c>
      <c r="I2056" s="170"/>
      <c r="L2056" s="166"/>
      <c r="M2056" s="171"/>
      <c r="T2056" s="172"/>
      <c r="AT2056" s="167" t="s">
        <v>353</v>
      </c>
      <c r="AU2056" s="167" t="s">
        <v>98</v>
      </c>
      <c r="AV2056" s="13" t="s">
        <v>98</v>
      </c>
      <c r="AW2056" s="13" t="s">
        <v>30</v>
      </c>
      <c r="AX2056" s="13" t="s">
        <v>76</v>
      </c>
      <c r="AY2056" s="167" t="s">
        <v>345</v>
      </c>
    </row>
    <row r="2057" spans="2:51" s="13" customFormat="1">
      <c r="B2057" s="166"/>
      <c r="D2057" s="160" t="s">
        <v>353</v>
      </c>
      <c r="E2057" s="167" t="s">
        <v>1</v>
      </c>
      <c r="F2057" s="168" t="s">
        <v>1840</v>
      </c>
      <c r="H2057" s="169">
        <v>4.45</v>
      </c>
      <c r="I2057" s="170"/>
      <c r="L2057" s="166"/>
      <c r="M2057" s="171"/>
      <c r="T2057" s="172"/>
      <c r="AT2057" s="167" t="s">
        <v>353</v>
      </c>
      <c r="AU2057" s="167" t="s">
        <v>98</v>
      </c>
      <c r="AV2057" s="13" t="s">
        <v>98</v>
      </c>
      <c r="AW2057" s="13" t="s">
        <v>30</v>
      </c>
      <c r="AX2057" s="13" t="s">
        <v>76</v>
      </c>
      <c r="AY2057" s="167" t="s">
        <v>345</v>
      </c>
    </row>
    <row r="2058" spans="2:51" s="13" customFormat="1">
      <c r="B2058" s="166"/>
      <c r="D2058" s="160" t="s">
        <v>353</v>
      </c>
      <c r="E2058" s="167" t="s">
        <v>1</v>
      </c>
      <c r="F2058" s="168" t="s">
        <v>1843</v>
      </c>
      <c r="H2058" s="169">
        <v>11.7</v>
      </c>
      <c r="I2058" s="170"/>
      <c r="L2058" s="166"/>
      <c r="M2058" s="171"/>
      <c r="T2058" s="172"/>
      <c r="AT2058" s="167" t="s">
        <v>353</v>
      </c>
      <c r="AU2058" s="167" t="s">
        <v>98</v>
      </c>
      <c r="AV2058" s="13" t="s">
        <v>98</v>
      </c>
      <c r="AW2058" s="13" t="s">
        <v>30</v>
      </c>
      <c r="AX2058" s="13" t="s">
        <v>76</v>
      </c>
      <c r="AY2058" s="167" t="s">
        <v>345</v>
      </c>
    </row>
    <row r="2059" spans="2:51" s="13" customFormat="1">
      <c r="B2059" s="166"/>
      <c r="D2059" s="160" t="s">
        <v>353</v>
      </c>
      <c r="E2059" s="167" t="s">
        <v>1</v>
      </c>
      <c r="F2059" s="168" t="s">
        <v>1849</v>
      </c>
      <c r="H2059" s="169">
        <v>11.7</v>
      </c>
      <c r="I2059" s="170"/>
      <c r="L2059" s="166"/>
      <c r="M2059" s="171"/>
      <c r="T2059" s="172"/>
      <c r="AT2059" s="167" t="s">
        <v>353</v>
      </c>
      <c r="AU2059" s="167" t="s">
        <v>98</v>
      </c>
      <c r="AV2059" s="13" t="s">
        <v>98</v>
      </c>
      <c r="AW2059" s="13" t="s">
        <v>30</v>
      </c>
      <c r="AX2059" s="13" t="s">
        <v>76</v>
      </c>
      <c r="AY2059" s="167" t="s">
        <v>345</v>
      </c>
    </row>
    <row r="2060" spans="2:51" s="14" customFormat="1">
      <c r="B2060" s="173"/>
      <c r="D2060" s="160" t="s">
        <v>353</v>
      </c>
      <c r="E2060" s="174" t="s">
        <v>252</v>
      </c>
      <c r="F2060" s="175" t="s">
        <v>358</v>
      </c>
      <c r="H2060" s="176">
        <v>148.18700000000001</v>
      </c>
      <c r="I2060" s="177"/>
      <c r="L2060" s="173"/>
      <c r="M2060" s="178"/>
      <c r="T2060" s="179"/>
      <c r="AT2060" s="174" t="s">
        <v>353</v>
      </c>
      <c r="AU2060" s="174" t="s">
        <v>98</v>
      </c>
      <c r="AV2060" s="14" t="s">
        <v>359</v>
      </c>
      <c r="AW2060" s="14" t="s">
        <v>30</v>
      </c>
      <c r="AX2060" s="14" t="s">
        <v>76</v>
      </c>
      <c r="AY2060" s="174" t="s">
        <v>345</v>
      </c>
    </row>
    <row r="2061" spans="2:51" s="12" customFormat="1">
      <c r="B2061" s="159"/>
      <c r="D2061" s="160" t="s">
        <v>353</v>
      </c>
      <c r="E2061" s="161" t="s">
        <v>1</v>
      </c>
      <c r="F2061" s="162" t="s">
        <v>2993</v>
      </c>
      <c r="H2061" s="161" t="s">
        <v>1</v>
      </c>
      <c r="I2061" s="163"/>
      <c r="L2061" s="159"/>
      <c r="M2061" s="164"/>
      <c r="T2061" s="165"/>
      <c r="AT2061" s="161" t="s">
        <v>353</v>
      </c>
      <c r="AU2061" s="161" t="s">
        <v>98</v>
      </c>
      <c r="AV2061" s="12" t="s">
        <v>84</v>
      </c>
      <c r="AW2061" s="12" t="s">
        <v>30</v>
      </c>
      <c r="AX2061" s="12" t="s">
        <v>76</v>
      </c>
      <c r="AY2061" s="161" t="s">
        <v>345</v>
      </c>
    </row>
    <row r="2062" spans="2:51" s="13" customFormat="1">
      <c r="B2062" s="166"/>
      <c r="D2062" s="160" t="s">
        <v>353</v>
      </c>
      <c r="E2062" s="167" t="s">
        <v>1</v>
      </c>
      <c r="F2062" s="168" t="s">
        <v>1826</v>
      </c>
      <c r="H2062" s="169">
        <v>7.2</v>
      </c>
      <c r="I2062" s="170"/>
      <c r="L2062" s="166"/>
      <c r="M2062" s="171"/>
      <c r="T2062" s="172"/>
      <c r="AT2062" s="167" t="s">
        <v>353</v>
      </c>
      <c r="AU2062" s="167" t="s">
        <v>98</v>
      </c>
      <c r="AV2062" s="13" t="s">
        <v>98</v>
      </c>
      <c r="AW2062" s="13" t="s">
        <v>30</v>
      </c>
      <c r="AX2062" s="13" t="s">
        <v>76</v>
      </c>
      <c r="AY2062" s="167" t="s">
        <v>345</v>
      </c>
    </row>
    <row r="2063" spans="2:51" s="14" customFormat="1">
      <c r="B2063" s="173"/>
      <c r="D2063" s="160" t="s">
        <v>353</v>
      </c>
      <c r="E2063" s="174" t="s">
        <v>254</v>
      </c>
      <c r="F2063" s="175" t="s">
        <v>358</v>
      </c>
      <c r="H2063" s="176">
        <v>7.2</v>
      </c>
      <c r="I2063" s="177"/>
      <c r="L2063" s="173"/>
      <c r="M2063" s="178"/>
      <c r="T2063" s="179"/>
      <c r="AT2063" s="174" t="s">
        <v>353</v>
      </c>
      <c r="AU2063" s="174" t="s">
        <v>98</v>
      </c>
      <c r="AV2063" s="14" t="s">
        <v>359</v>
      </c>
      <c r="AW2063" s="14" t="s">
        <v>30</v>
      </c>
      <c r="AX2063" s="14" t="s">
        <v>76</v>
      </c>
      <c r="AY2063" s="174" t="s">
        <v>345</v>
      </c>
    </row>
    <row r="2064" spans="2:51" s="12" customFormat="1">
      <c r="B2064" s="159"/>
      <c r="D2064" s="160" t="s">
        <v>353</v>
      </c>
      <c r="E2064" s="161" t="s">
        <v>1</v>
      </c>
      <c r="F2064" s="162" t="s">
        <v>2994</v>
      </c>
      <c r="H2064" s="161" t="s">
        <v>1</v>
      </c>
      <c r="I2064" s="163"/>
      <c r="L2064" s="159"/>
      <c r="M2064" s="164"/>
      <c r="T2064" s="165"/>
      <c r="AT2064" s="161" t="s">
        <v>353</v>
      </c>
      <c r="AU2064" s="161" t="s">
        <v>98</v>
      </c>
      <c r="AV2064" s="12" t="s">
        <v>84</v>
      </c>
      <c r="AW2064" s="12" t="s">
        <v>30</v>
      </c>
      <c r="AX2064" s="12" t="s">
        <v>76</v>
      </c>
      <c r="AY2064" s="161" t="s">
        <v>345</v>
      </c>
    </row>
    <row r="2065" spans="2:51" s="13" customFormat="1">
      <c r="B2065" s="166"/>
      <c r="D2065" s="160" t="s">
        <v>353</v>
      </c>
      <c r="E2065" s="167" t="s">
        <v>1</v>
      </c>
      <c r="F2065" s="168" t="s">
        <v>2995</v>
      </c>
      <c r="H2065" s="169">
        <v>17.05</v>
      </c>
      <c r="I2065" s="170"/>
      <c r="L2065" s="166"/>
      <c r="M2065" s="171"/>
      <c r="T2065" s="172"/>
      <c r="AT2065" s="167" t="s">
        <v>353</v>
      </c>
      <c r="AU2065" s="167" t="s">
        <v>98</v>
      </c>
      <c r="AV2065" s="13" t="s">
        <v>98</v>
      </c>
      <c r="AW2065" s="13" t="s">
        <v>30</v>
      </c>
      <c r="AX2065" s="13" t="s">
        <v>76</v>
      </c>
      <c r="AY2065" s="167" t="s">
        <v>345</v>
      </c>
    </row>
    <row r="2066" spans="2:51" s="13" customFormat="1">
      <c r="B2066" s="166"/>
      <c r="D2066" s="160" t="s">
        <v>353</v>
      </c>
      <c r="E2066" s="167" t="s">
        <v>1</v>
      </c>
      <c r="F2066" s="168" t="s">
        <v>2996</v>
      </c>
      <c r="H2066" s="169">
        <v>17.45</v>
      </c>
      <c r="I2066" s="170"/>
      <c r="L2066" s="166"/>
      <c r="M2066" s="171"/>
      <c r="T2066" s="172"/>
      <c r="AT2066" s="167" t="s">
        <v>353</v>
      </c>
      <c r="AU2066" s="167" t="s">
        <v>98</v>
      </c>
      <c r="AV2066" s="13" t="s">
        <v>98</v>
      </c>
      <c r="AW2066" s="13" t="s">
        <v>30</v>
      </c>
      <c r="AX2066" s="13" t="s">
        <v>76</v>
      </c>
      <c r="AY2066" s="167" t="s">
        <v>345</v>
      </c>
    </row>
    <row r="2067" spans="2:51" s="14" customFormat="1">
      <c r="B2067" s="173"/>
      <c r="D2067" s="160" t="s">
        <v>353</v>
      </c>
      <c r="E2067" s="174" t="s">
        <v>256</v>
      </c>
      <c r="F2067" s="175" t="s">
        <v>358</v>
      </c>
      <c r="H2067" s="176">
        <v>34.5</v>
      </c>
      <c r="I2067" s="177"/>
      <c r="L2067" s="173"/>
      <c r="M2067" s="178"/>
      <c r="T2067" s="179"/>
      <c r="AT2067" s="174" t="s">
        <v>353</v>
      </c>
      <c r="AU2067" s="174" t="s">
        <v>98</v>
      </c>
      <c r="AV2067" s="14" t="s">
        <v>359</v>
      </c>
      <c r="AW2067" s="14" t="s">
        <v>30</v>
      </c>
      <c r="AX2067" s="14" t="s">
        <v>76</v>
      </c>
      <c r="AY2067" s="174" t="s">
        <v>345</v>
      </c>
    </row>
    <row r="2068" spans="2:51" s="12" customFormat="1">
      <c r="B2068" s="159"/>
      <c r="D2068" s="160" t="s">
        <v>353</v>
      </c>
      <c r="E2068" s="161" t="s">
        <v>1</v>
      </c>
      <c r="F2068" s="162" t="s">
        <v>2997</v>
      </c>
      <c r="H2068" s="161" t="s">
        <v>1</v>
      </c>
      <c r="I2068" s="163"/>
      <c r="L2068" s="159"/>
      <c r="M2068" s="164"/>
      <c r="T2068" s="165"/>
      <c r="AT2068" s="161" t="s">
        <v>353</v>
      </c>
      <c r="AU2068" s="161" t="s">
        <v>98</v>
      </c>
      <c r="AV2068" s="12" t="s">
        <v>84</v>
      </c>
      <c r="AW2068" s="12" t="s">
        <v>30</v>
      </c>
      <c r="AX2068" s="12" t="s">
        <v>76</v>
      </c>
      <c r="AY2068" s="161" t="s">
        <v>345</v>
      </c>
    </row>
    <row r="2069" spans="2:51" s="13" customFormat="1">
      <c r="B2069" s="166"/>
      <c r="D2069" s="160" t="s">
        <v>353</v>
      </c>
      <c r="E2069" s="167" t="s">
        <v>1</v>
      </c>
      <c r="F2069" s="168" t="s">
        <v>2998</v>
      </c>
      <c r="H2069" s="169">
        <v>7.45</v>
      </c>
      <c r="I2069" s="170"/>
      <c r="L2069" s="166"/>
      <c r="M2069" s="171"/>
      <c r="T2069" s="172"/>
      <c r="AT2069" s="167" t="s">
        <v>353</v>
      </c>
      <c r="AU2069" s="167" t="s">
        <v>98</v>
      </c>
      <c r="AV2069" s="13" t="s">
        <v>98</v>
      </c>
      <c r="AW2069" s="13" t="s">
        <v>30</v>
      </c>
      <c r="AX2069" s="13" t="s">
        <v>76</v>
      </c>
      <c r="AY2069" s="167" t="s">
        <v>345</v>
      </c>
    </row>
    <row r="2070" spans="2:51" s="13" customFormat="1">
      <c r="B2070" s="166"/>
      <c r="D2070" s="160" t="s">
        <v>353</v>
      </c>
      <c r="E2070" s="167" t="s">
        <v>1</v>
      </c>
      <c r="F2070" s="168" t="s">
        <v>1621</v>
      </c>
      <c r="H2070" s="169">
        <v>7.45</v>
      </c>
      <c r="I2070" s="170"/>
      <c r="L2070" s="166"/>
      <c r="M2070" s="171"/>
      <c r="T2070" s="172"/>
      <c r="AT2070" s="167" t="s">
        <v>353</v>
      </c>
      <c r="AU2070" s="167" t="s">
        <v>98</v>
      </c>
      <c r="AV2070" s="13" t="s">
        <v>98</v>
      </c>
      <c r="AW2070" s="13" t="s">
        <v>30</v>
      </c>
      <c r="AX2070" s="13" t="s">
        <v>76</v>
      </c>
      <c r="AY2070" s="167" t="s">
        <v>345</v>
      </c>
    </row>
    <row r="2071" spans="2:51" s="13" customFormat="1">
      <c r="B2071" s="166"/>
      <c r="D2071" s="160" t="s">
        <v>353</v>
      </c>
      <c r="E2071" s="167" t="s">
        <v>1</v>
      </c>
      <c r="F2071" s="168" t="s">
        <v>1622</v>
      </c>
      <c r="H2071" s="169">
        <v>7.45</v>
      </c>
      <c r="I2071" s="170"/>
      <c r="L2071" s="166"/>
      <c r="M2071" s="171"/>
      <c r="T2071" s="172"/>
      <c r="AT2071" s="167" t="s">
        <v>353</v>
      </c>
      <c r="AU2071" s="167" t="s">
        <v>98</v>
      </c>
      <c r="AV2071" s="13" t="s">
        <v>98</v>
      </c>
      <c r="AW2071" s="13" t="s">
        <v>30</v>
      </c>
      <c r="AX2071" s="13" t="s">
        <v>76</v>
      </c>
      <c r="AY2071" s="167" t="s">
        <v>345</v>
      </c>
    </row>
    <row r="2072" spans="2:51" s="13" customFormat="1">
      <c r="B2072" s="166"/>
      <c r="D2072" s="160" t="s">
        <v>353</v>
      </c>
      <c r="E2072" s="167" t="s">
        <v>1</v>
      </c>
      <c r="F2072" s="168" t="s">
        <v>2999</v>
      </c>
      <c r="H2072" s="169">
        <v>7.45</v>
      </c>
      <c r="I2072" s="170"/>
      <c r="L2072" s="166"/>
      <c r="M2072" s="171"/>
      <c r="T2072" s="172"/>
      <c r="AT2072" s="167" t="s">
        <v>353</v>
      </c>
      <c r="AU2072" s="167" t="s">
        <v>98</v>
      </c>
      <c r="AV2072" s="13" t="s">
        <v>98</v>
      </c>
      <c r="AW2072" s="13" t="s">
        <v>30</v>
      </c>
      <c r="AX2072" s="13" t="s">
        <v>76</v>
      </c>
      <c r="AY2072" s="167" t="s">
        <v>345</v>
      </c>
    </row>
    <row r="2073" spans="2:51" s="13" customFormat="1">
      <c r="B2073" s="166"/>
      <c r="D2073" s="160" t="s">
        <v>353</v>
      </c>
      <c r="E2073" s="167" t="s">
        <v>1</v>
      </c>
      <c r="F2073" s="168" t="s">
        <v>3000</v>
      </c>
      <c r="H2073" s="169">
        <v>3.1</v>
      </c>
      <c r="I2073" s="170"/>
      <c r="L2073" s="166"/>
      <c r="M2073" s="171"/>
      <c r="T2073" s="172"/>
      <c r="AT2073" s="167" t="s">
        <v>353</v>
      </c>
      <c r="AU2073" s="167" t="s">
        <v>98</v>
      </c>
      <c r="AV2073" s="13" t="s">
        <v>98</v>
      </c>
      <c r="AW2073" s="13" t="s">
        <v>30</v>
      </c>
      <c r="AX2073" s="13" t="s">
        <v>76</v>
      </c>
      <c r="AY2073" s="167" t="s">
        <v>345</v>
      </c>
    </row>
    <row r="2074" spans="2:51" s="13" customFormat="1">
      <c r="B2074" s="166"/>
      <c r="D2074" s="160" t="s">
        <v>353</v>
      </c>
      <c r="E2074" s="167" t="s">
        <v>1</v>
      </c>
      <c r="F2074" s="168" t="s">
        <v>3001</v>
      </c>
      <c r="H2074" s="169">
        <v>4.3499999999999996</v>
      </c>
      <c r="I2074" s="170"/>
      <c r="L2074" s="166"/>
      <c r="M2074" s="171"/>
      <c r="T2074" s="172"/>
      <c r="AT2074" s="167" t="s">
        <v>353</v>
      </c>
      <c r="AU2074" s="167" t="s">
        <v>98</v>
      </c>
      <c r="AV2074" s="13" t="s">
        <v>98</v>
      </c>
      <c r="AW2074" s="13" t="s">
        <v>30</v>
      </c>
      <c r="AX2074" s="13" t="s">
        <v>76</v>
      </c>
      <c r="AY2074" s="167" t="s">
        <v>345</v>
      </c>
    </row>
    <row r="2075" spans="2:51" s="13" customFormat="1">
      <c r="B2075" s="166"/>
      <c r="D2075" s="160" t="s">
        <v>353</v>
      </c>
      <c r="E2075" s="167" t="s">
        <v>1</v>
      </c>
      <c r="F2075" s="168" t="s">
        <v>1625</v>
      </c>
      <c r="H2075" s="169">
        <v>7.45</v>
      </c>
      <c r="I2075" s="170"/>
      <c r="L2075" s="166"/>
      <c r="M2075" s="171"/>
      <c r="T2075" s="172"/>
      <c r="AT2075" s="167" t="s">
        <v>353</v>
      </c>
      <c r="AU2075" s="167" t="s">
        <v>98</v>
      </c>
      <c r="AV2075" s="13" t="s">
        <v>98</v>
      </c>
      <c r="AW2075" s="13" t="s">
        <v>30</v>
      </c>
      <c r="AX2075" s="13" t="s">
        <v>76</v>
      </c>
      <c r="AY2075" s="167" t="s">
        <v>345</v>
      </c>
    </row>
    <row r="2076" spans="2:51" s="13" customFormat="1">
      <c r="B2076" s="166"/>
      <c r="D2076" s="160" t="s">
        <v>353</v>
      </c>
      <c r="E2076" s="167" t="s">
        <v>1</v>
      </c>
      <c r="F2076" s="168" t="s">
        <v>3002</v>
      </c>
      <c r="H2076" s="169">
        <v>6.9</v>
      </c>
      <c r="I2076" s="170"/>
      <c r="L2076" s="166"/>
      <c r="M2076" s="171"/>
      <c r="T2076" s="172"/>
      <c r="AT2076" s="167" t="s">
        <v>353</v>
      </c>
      <c r="AU2076" s="167" t="s">
        <v>98</v>
      </c>
      <c r="AV2076" s="13" t="s">
        <v>98</v>
      </c>
      <c r="AW2076" s="13" t="s">
        <v>30</v>
      </c>
      <c r="AX2076" s="13" t="s">
        <v>76</v>
      </c>
      <c r="AY2076" s="167" t="s">
        <v>345</v>
      </c>
    </row>
    <row r="2077" spans="2:51" s="13" customFormat="1">
      <c r="B2077" s="166"/>
      <c r="D2077" s="160" t="s">
        <v>353</v>
      </c>
      <c r="E2077" s="167" t="s">
        <v>1</v>
      </c>
      <c r="F2077" s="168" t="s">
        <v>3003</v>
      </c>
      <c r="H2077" s="169">
        <v>4.3499999999999996</v>
      </c>
      <c r="I2077" s="170"/>
      <c r="L2077" s="166"/>
      <c r="M2077" s="171"/>
      <c r="T2077" s="172"/>
      <c r="AT2077" s="167" t="s">
        <v>353</v>
      </c>
      <c r="AU2077" s="167" t="s">
        <v>98</v>
      </c>
      <c r="AV2077" s="13" t="s">
        <v>98</v>
      </c>
      <c r="AW2077" s="13" t="s">
        <v>30</v>
      </c>
      <c r="AX2077" s="13" t="s">
        <v>76</v>
      </c>
      <c r="AY2077" s="167" t="s">
        <v>345</v>
      </c>
    </row>
    <row r="2078" spans="2:51" s="13" customFormat="1">
      <c r="B2078" s="166"/>
      <c r="D2078" s="160" t="s">
        <v>353</v>
      </c>
      <c r="E2078" s="167" t="s">
        <v>1</v>
      </c>
      <c r="F2078" s="168" t="s">
        <v>1625</v>
      </c>
      <c r="H2078" s="169">
        <v>7.45</v>
      </c>
      <c r="I2078" s="170"/>
      <c r="L2078" s="166"/>
      <c r="M2078" s="171"/>
      <c r="T2078" s="172"/>
      <c r="AT2078" s="167" t="s">
        <v>353</v>
      </c>
      <c r="AU2078" s="167" t="s">
        <v>98</v>
      </c>
      <c r="AV2078" s="13" t="s">
        <v>98</v>
      </c>
      <c r="AW2078" s="13" t="s">
        <v>30</v>
      </c>
      <c r="AX2078" s="13" t="s">
        <v>76</v>
      </c>
      <c r="AY2078" s="167" t="s">
        <v>345</v>
      </c>
    </row>
    <row r="2079" spans="2:51" s="14" customFormat="1">
      <c r="B2079" s="173"/>
      <c r="D2079" s="160" t="s">
        <v>353</v>
      </c>
      <c r="E2079" s="174" t="s">
        <v>258</v>
      </c>
      <c r="F2079" s="175" t="s">
        <v>358</v>
      </c>
      <c r="H2079" s="176">
        <v>63.4</v>
      </c>
      <c r="I2079" s="177"/>
      <c r="L2079" s="173"/>
      <c r="M2079" s="178"/>
      <c r="T2079" s="179"/>
      <c r="AT2079" s="174" t="s">
        <v>353</v>
      </c>
      <c r="AU2079" s="174" t="s">
        <v>98</v>
      </c>
      <c r="AV2079" s="14" t="s">
        <v>359</v>
      </c>
      <c r="AW2079" s="14" t="s">
        <v>30</v>
      </c>
      <c r="AX2079" s="14" t="s">
        <v>76</v>
      </c>
      <c r="AY2079" s="174" t="s">
        <v>345</v>
      </c>
    </row>
    <row r="2080" spans="2:51" s="12" customFormat="1">
      <c r="B2080" s="159"/>
      <c r="D2080" s="160" t="s">
        <v>353</v>
      </c>
      <c r="E2080" s="161" t="s">
        <v>1</v>
      </c>
      <c r="F2080" s="162" t="s">
        <v>3004</v>
      </c>
      <c r="H2080" s="161" t="s">
        <v>1</v>
      </c>
      <c r="I2080" s="163"/>
      <c r="L2080" s="159"/>
      <c r="M2080" s="164"/>
      <c r="T2080" s="165"/>
      <c r="AT2080" s="161" t="s">
        <v>353</v>
      </c>
      <c r="AU2080" s="161" t="s">
        <v>98</v>
      </c>
      <c r="AV2080" s="12" t="s">
        <v>84</v>
      </c>
      <c r="AW2080" s="12" t="s">
        <v>30</v>
      </c>
      <c r="AX2080" s="12" t="s">
        <v>76</v>
      </c>
      <c r="AY2080" s="161" t="s">
        <v>345</v>
      </c>
    </row>
    <row r="2081" spans="2:65" s="13" customFormat="1">
      <c r="B2081" s="166"/>
      <c r="D2081" s="160" t="s">
        <v>353</v>
      </c>
      <c r="E2081" s="167" t="s">
        <v>1</v>
      </c>
      <c r="F2081" s="168" t="s">
        <v>1815</v>
      </c>
      <c r="H2081" s="169">
        <v>3.2</v>
      </c>
      <c r="I2081" s="170"/>
      <c r="L2081" s="166"/>
      <c r="M2081" s="171"/>
      <c r="T2081" s="172"/>
      <c r="AT2081" s="167" t="s">
        <v>353</v>
      </c>
      <c r="AU2081" s="167" t="s">
        <v>98</v>
      </c>
      <c r="AV2081" s="13" t="s">
        <v>98</v>
      </c>
      <c r="AW2081" s="13" t="s">
        <v>30</v>
      </c>
      <c r="AX2081" s="13" t="s">
        <v>76</v>
      </c>
      <c r="AY2081" s="167" t="s">
        <v>345</v>
      </c>
    </row>
    <row r="2082" spans="2:65" s="14" customFormat="1">
      <c r="B2082" s="173"/>
      <c r="D2082" s="160" t="s">
        <v>353</v>
      </c>
      <c r="E2082" s="174" t="s">
        <v>260</v>
      </c>
      <c r="F2082" s="175" t="s">
        <v>358</v>
      </c>
      <c r="H2082" s="176">
        <v>3.2</v>
      </c>
      <c r="I2082" s="177"/>
      <c r="L2082" s="173"/>
      <c r="M2082" s="178"/>
      <c r="T2082" s="179"/>
      <c r="AT2082" s="174" t="s">
        <v>353</v>
      </c>
      <c r="AU2082" s="174" t="s">
        <v>98</v>
      </c>
      <c r="AV2082" s="14" t="s">
        <v>359</v>
      </c>
      <c r="AW2082" s="14" t="s">
        <v>30</v>
      </c>
      <c r="AX2082" s="14" t="s">
        <v>76</v>
      </c>
      <c r="AY2082" s="174" t="s">
        <v>345</v>
      </c>
    </row>
    <row r="2083" spans="2:65" s="15" customFormat="1">
      <c r="B2083" s="180"/>
      <c r="D2083" s="160" t="s">
        <v>353</v>
      </c>
      <c r="E2083" s="181" t="s">
        <v>1</v>
      </c>
      <c r="F2083" s="182" t="s">
        <v>365</v>
      </c>
      <c r="H2083" s="183">
        <v>339.637</v>
      </c>
      <c r="I2083" s="184"/>
      <c r="L2083" s="180"/>
      <c r="M2083" s="185"/>
      <c r="T2083" s="186"/>
      <c r="AT2083" s="181" t="s">
        <v>353</v>
      </c>
      <c r="AU2083" s="181" t="s">
        <v>98</v>
      </c>
      <c r="AV2083" s="15" t="s">
        <v>351</v>
      </c>
      <c r="AW2083" s="15" t="s">
        <v>30</v>
      </c>
      <c r="AX2083" s="15" t="s">
        <v>84</v>
      </c>
      <c r="AY2083" s="181" t="s">
        <v>345</v>
      </c>
    </row>
    <row r="2084" spans="2:65" s="1" customFormat="1" ht="37.9" customHeight="1">
      <c r="B2084" s="32"/>
      <c r="C2084" s="187" t="s">
        <v>3005</v>
      </c>
      <c r="D2084" s="187" t="s">
        <v>641</v>
      </c>
      <c r="E2084" s="188" t="s">
        <v>3006</v>
      </c>
      <c r="F2084" s="189" t="s">
        <v>3007</v>
      </c>
      <c r="G2084" s="190" t="s">
        <v>350</v>
      </c>
      <c r="H2084" s="191">
        <v>205.20599999999999</v>
      </c>
      <c r="I2084" s="192"/>
      <c r="J2084" s="191">
        <f>ROUND(I2084*H2084,3)</f>
        <v>0</v>
      </c>
      <c r="K2084" s="193"/>
      <c r="L2084" s="194"/>
      <c r="M2084" s="195" t="s">
        <v>1</v>
      </c>
      <c r="N2084" s="196" t="s">
        <v>42</v>
      </c>
      <c r="P2084" s="154">
        <f>O2084*H2084</f>
        <v>0</v>
      </c>
      <c r="Q2084" s="154">
        <v>1.78E-2</v>
      </c>
      <c r="R2084" s="154">
        <f>Q2084*H2084</f>
        <v>3.6526668</v>
      </c>
      <c r="S2084" s="154">
        <v>0</v>
      </c>
      <c r="T2084" s="155">
        <f>S2084*H2084</f>
        <v>0</v>
      </c>
      <c r="AR2084" s="156" t="s">
        <v>544</v>
      </c>
      <c r="AT2084" s="156" t="s">
        <v>641</v>
      </c>
      <c r="AU2084" s="156" t="s">
        <v>98</v>
      </c>
      <c r="AY2084" s="17" t="s">
        <v>345</v>
      </c>
      <c r="BE2084" s="157">
        <f>IF(N2084="základná",J2084,0)</f>
        <v>0</v>
      </c>
      <c r="BF2084" s="157">
        <f>IF(N2084="znížená",J2084,0)</f>
        <v>0</v>
      </c>
      <c r="BG2084" s="157">
        <f>IF(N2084="zákl. prenesená",J2084,0)</f>
        <v>0</v>
      </c>
      <c r="BH2084" s="157">
        <f>IF(N2084="zníž. prenesená",J2084,0)</f>
        <v>0</v>
      </c>
      <c r="BI2084" s="157">
        <f>IF(N2084="nulová",J2084,0)</f>
        <v>0</v>
      </c>
      <c r="BJ2084" s="17" t="s">
        <v>98</v>
      </c>
      <c r="BK2084" s="158">
        <f>ROUND(I2084*H2084,3)</f>
        <v>0</v>
      </c>
      <c r="BL2084" s="17" t="s">
        <v>453</v>
      </c>
      <c r="BM2084" s="156" t="s">
        <v>3008</v>
      </c>
    </row>
    <row r="2085" spans="2:65" s="13" customFormat="1">
      <c r="B2085" s="166"/>
      <c r="D2085" s="160" t="s">
        <v>353</v>
      </c>
      <c r="E2085" s="167" t="s">
        <v>1</v>
      </c>
      <c r="F2085" s="168" t="s">
        <v>238</v>
      </c>
      <c r="H2085" s="169">
        <v>20.8</v>
      </c>
      <c r="I2085" s="170"/>
      <c r="L2085" s="166"/>
      <c r="M2085" s="171"/>
      <c r="T2085" s="172"/>
      <c r="AT2085" s="167" t="s">
        <v>353</v>
      </c>
      <c r="AU2085" s="167" t="s">
        <v>98</v>
      </c>
      <c r="AV2085" s="13" t="s">
        <v>98</v>
      </c>
      <c r="AW2085" s="13" t="s">
        <v>30</v>
      </c>
      <c r="AX2085" s="13" t="s">
        <v>76</v>
      </c>
      <c r="AY2085" s="167" t="s">
        <v>345</v>
      </c>
    </row>
    <row r="2086" spans="2:65" s="13" customFormat="1">
      <c r="B2086" s="166"/>
      <c r="D2086" s="160" t="s">
        <v>353</v>
      </c>
      <c r="E2086" s="167" t="s">
        <v>1</v>
      </c>
      <c r="F2086" s="168" t="s">
        <v>248</v>
      </c>
      <c r="H2086" s="169">
        <v>8.8000000000000007</v>
      </c>
      <c r="I2086" s="170"/>
      <c r="L2086" s="166"/>
      <c r="M2086" s="171"/>
      <c r="T2086" s="172"/>
      <c r="AT2086" s="167" t="s">
        <v>353</v>
      </c>
      <c r="AU2086" s="167" t="s">
        <v>98</v>
      </c>
      <c r="AV2086" s="13" t="s">
        <v>98</v>
      </c>
      <c r="AW2086" s="13" t="s">
        <v>30</v>
      </c>
      <c r="AX2086" s="13" t="s">
        <v>76</v>
      </c>
      <c r="AY2086" s="167" t="s">
        <v>345</v>
      </c>
    </row>
    <row r="2087" spans="2:65" s="13" customFormat="1">
      <c r="B2087" s="166"/>
      <c r="D2087" s="160" t="s">
        <v>353</v>
      </c>
      <c r="E2087" s="167" t="s">
        <v>1</v>
      </c>
      <c r="F2087" s="168" t="s">
        <v>3009</v>
      </c>
      <c r="H2087" s="169">
        <v>167.71299999999999</v>
      </c>
      <c r="I2087" s="170"/>
      <c r="L2087" s="166"/>
      <c r="M2087" s="171"/>
      <c r="T2087" s="172"/>
      <c r="AT2087" s="167" t="s">
        <v>353</v>
      </c>
      <c r="AU2087" s="167" t="s">
        <v>98</v>
      </c>
      <c r="AV2087" s="13" t="s">
        <v>98</v>
      </c>
      <c r="AW2087" s="13" t="s">
        <v>30</v>
      </c>
      <c r="AX2087" s="13" t="s">
        <v>76</v>
      </c>
      <c r="AY2087" s="167" t="s">
        <v>345</v>
      </c>
    </row>
    <row r="2088" spans="2:65" s="15" customFormat="1">
      <c r="B2088" s="180"/>
      <c r="D2088" s="160" t="s">
        <v>353</v>
      </c>
      <c r="E2088" s="181" t="s">
        <v>1</v>
      </c>
      <c r="F2088" s="182" t="s">
        <v>365</v>
      </c>
      <c r="H2088" s="183">
        <v>197.31299999999999</v>
      </c>
      <c r="I2088" s="184"/>
      <c r="L2088" s="180"/>
      <c r="M2088" s="185"/>
      <c r="T2088" s="186"/>
      <c r="AT2088" s="181" t="s">
        <v>353</v>
      </c>
      <c r="AU2088" s="181" t="s">
        <v>98</v>
      </c>
      <c r="AV2088" s="15" t="s">
        <v>351</v>
      </c>
      <c r="AW2088" s="15" t="s">
        <v>30</v>
      </c>
      <c r="AX2088" s="15" t="s">
        <v>84</v>
      </c>
      <c r="AY2088" s="181" t="s">
        <v>345</v>
      </c>
    </row>
    <row r="2089" spans="2:65" s="13" customFormat="1">
      <c r="B2089" s="166"/>
      <c r="D2089" s="160" t="s">
        <v>353</v>
      </c>
      <c r="F2089" s="168" t="s">
        <v>3010</v>
      </c>
      <c r="H2089" s="169">
        <v>205.20599999999999</v>
      </c>
      <c r="I2089" s="170"/>
      <c r="L2089" s="166"/>
      <c r="M2089" s="171"/>
      <c r="T2089" s="172"/>
      <c r="AT2089" s="167" t="s">
        <v>353</v>
      </c>
      <c r="AU2089" s="167" t="s">
        <v>98</v>
      </c>
      <c r="AV2089" s="13" t="s">
        <v>98</v>
      </c>
      <c r="AW2089" s="13" t="s">
        <v>4</v>
      </c>
      <c r="AX2089" s="13" t="s">
        <v>84</v>
      </c>
      <c r="AY2089" s="167" t="s">
        <v>345</v>
      </c>
    </row>
    <row r="2090" spans="2:65" s="1" customFormat="1" ht="44.25" customHeight="1">
      <c r="B2090" s="32"/>
      <c r="C2090" s="187" t="s">
        <v>3011</v>
      </c>
      <c r="D2090" s="187" t="s">
        <v>641</v>
      </c>
      <c r="E2090" s="188" t="s">
        <v>3012</v>
      </c>
      <c r="F2090" s="189" t="s">
        <v>3013</v>
      </c>
      <c r="G2090" s="190" t="s">
        <v>350</v>
      </c>
      <c r="H2090" s="191">
        <v>119.76300000000001</v>
      </c>
      <c r="I2090" s="192"/>
      <c r="J2090" s="191">
        <f>ROUND(I2090*H2090,3)</f>
        <v>0</v>
      </c>
      <c r="K2090" s="193"/>
      <c r="L2090" s="194"/>
      <c r="M2090" s="195" t="s">
        <v>1</v>
      </c>
      <c r="N2090" s="196" t="s">
        <v>42</v>
      </c>
      <c r="P2090" s="154">
        <f>O2090*H2090</f>
        <v>0</v>
      </c>
      <c r="Q2090" s="154">
        <v>1.78E-2</v>
      </c>
      <c r="R2090" s="154">
        <f>Q2090*H2090</f>
        <v>2.1317813999999999</v>
      </c>
      <c r="S2090" s="154">
        <v>0</v>
      </c>
      <c r="T2090" s="155">
        <f>S2090*H2090</f>
        <v>0</v>
      </c>
      <c r="AR2090" s="156" t="s">
        <v>544</v>
      </c>
      <c r="AT2090" s="156" t="s">
        <v>641</v>
      </c>
      <c r="AU2090" s="156" t="s">
        <v>98</v>
      </c>
      <c r="AY2090" s="17" t="s">
        <v>345</v>
      </c>
      <c r="BE2090" s="157">
        <f>IF(N2090="základná",J2090,0)</f>
        <v>0</v>
      </c>
      <c r="BF2090" s="157">
        <f>IF(N2090="znížená",J2090,0)</f>
        <v>0</v>
      </c>
      <c r="BG2090" s="157">
        <f>IF(N2090="zákl. prenesená",J2090,0)</f>
        <v>0</v>
      </c>
      <c r="BH2090" s="157">
        <f>IF(N2090="zníž. prenesená",J2090,0)</f>
        <v>0</v>
      </c>
      <c r="BI2090" s="157">
        <f>IF(N2090="nulová",J2090,0)</f>
        <v>0</v>
      </c>
      <c r="BJ2090" s="17" t="s">
        <v>98</v>
      </c>
      <c r="BK2090" s="158">
        <f>ROUND(I2090*H2090,3)</f>
        <v>0</v>
      </c>
      <c r="BL2090" s="17" t="s">
        <v>453</v>
      </c>
      <c r="BM2090" s="156" t="s">
        <v>3014</v>
      </c>
    </row>
    <row r="2091" spans="2:65" s="13" customFormat="1">
      <c r="B2091" s="166"/>
      <c r="D2091" s="160" t="s">
        <v>353</v>
      </c>
      <c r="E2091" s="167" t="s">
        <v>1</v>
      </c>
      <c r="F2091" s="168" t="s">
        <v>240</v>
      </c>
      <c r="H2091" s="169">
        <v>10.057</v>
      </c>
      <c r="I2091" s="170"/>
      <c r="L2091" s="166"/>
      <c r="M2091" s="171"/>
      <c r="T2091" s="172"/>
      <c r="AT2091" s="167" t="s">
        <v>353</v>
      </c>
      <c r="AU2091" s="167" t="s">
        <v>98</v>
      </c>
      <c r="AV2091" s="13" t="s">
        <v>98</v>
      </c>
      <c r="AW2091" s="13" t="s">
        <v>30</v>
      </c>
      <c r="AX2091" s="13" t="s">
        <v>76</v>
      </c>
      <c r="AY2091" s="167" t="s">
        <v>345</v>
      </c>
    </row>
    <row r="2092" spans="2:65" s="13" customFormat="1">
      <c r="B2092" s="166"/>
      <c r="D2092" s="160" t="s">
        <v>353</v>
      </c>
      <c r="E2092" s="167" t="s">
        <v>1</v>
      </c>
      <c r="F2092" s="168" t="s">
        <v>254</v>
      </c>
      <c r="H2092" s="169">
        <v>7.2</v>
      </c>
      <c r="I2092" s="170"/>
      <c r="L2092" s="166"/>
      <c r="M2092" s="171"/>
      <c r="T2092" s="172"/>
      <c r="AT2092" s="167" t="s">
        <v>353</v>
      </c>
      <c r="AU2092" s="167" t="s">
        <v>98</v>
      </c>
      <c r="AV2092" s="13" t="s">
        <v>98</v>
      </c>
      <c r="AW2092" s="13" t="s">
        <v>30</v>
      </c>
      <c r="AX2092" s="13" t="s">
        <v>76</v>
      </c>
      <c r="AY2092" s="167" t="s">
        <v>345</v>
      </c>
    </row>
    <row r="2093" spans="2:65" s="13" customFormat="1">
      <c r="B2093" s="166"/>
      <c r="D2093" s="160" t="s">
        <v>353</v>
      </c>
      <c r="E2093" s="167" t="s">
        <v>1</v>
      </c>
      <c r="F2093" s="168" t="s">
        <v>256</v>
      </c>
      <c r="H2093" s="169">
        <v>34.5</v>
      </c>
      <c r="I2093" s="170"/>
      <c r="L2093" s="166"/>
      <c r="M2093" s="171"/>
      <c r="T2093" s="172"/>
      <c r="AT2093" s="167" t="s">
        <v>353</v>
      </c>
      <c r="AU2093" s="167" t="s">
        <v>98</v>
      </c>
      <c r="AV2093" s="13" t="s">
        <v>98</v>
      </c>
      <c r="AW2093" s="13" t="s">
        <v>30</v>
      </c>
      <c r="AX2093" s="13" t="s">
        <v>76</v>
      </c>
      <c r="AY2093" s="167" t="s">
        <v>345</v>
      </c>
    </row>
    <row r="2094" spans="2:65" s="13" customFormat="1">
      <c r="B2094" s="166"/>
      <c r="D2094" s="160" t="s">
        <v>353</v>
      </c>
      <c r="E2094" s="167" t="s">
        <v>1</v>
      </c>
      <c r="F2094" s="168" t="s">
        <v>258</v>
      </c>
      <c r="H2094" s="169">
        <v>63.4</v>
      </c>
      <c r="I2094" s="170"/>
      <c r="L2094" s="166"/>
      <c r="M2094" s="171"/>
      <c r="T2094" s="172"/>
      <c r="AT2094" s="167" t="s">
        <v>353</v>
      </c>
      <c r="AU2094" s="167" t="s">
        <v>98</v>
      </c>
      <c r="AV2094" s="13" t="s">
        <v>98</v>
      </c>
      <c r="AW2094" s="13" t="s">
        <v>30</v>
      </c>
      <c r="AX2094" s="13" t="s">
        <v>76</v>
      </c>
      <c r="AY2094" s="167" t="s">
        <v>345</v>
      </c>
    </row>
    <row r="2095" spans="2:65" s="15" customFormat="1">
      <c r="B2095" s="180"/>
      <c r="D2095" s="160" t="s">
        <v>353</v>
      </c>
      <c r="E2095" s="181" t="s">
        <v>1</v>
      </c>
      <c r="F2095" s="182" t="s">
        <v>365</v>
      </c>
      <c r="H2095" s="183">
        <v>115.157</v>
      </c>
      <c r="I2095" s="184"/>
      <c r="L2095" s="180"/>
      <c r="M2095" s="185"/>
      <c r="T2095" s="186"/>
      <c r="AT2095" s="181" t="s">
        <v>353</v>
      </c>
      <c r="AU2095" s="181" t="s">
        <v>98</v>
      </c>
      <c r="AV2095" s="15" t="s">
        <v>351</v>
      </c>
      <c r="AW2095" s="15" t="s">
        <v>30</v>
      </c>
      <c r="AX2095" s="15" t="s">
        <v>84</v>
      </c>
      <c r="AY2095" s="181" t="s">
        <v>345</v>
      </c>
    </row>
    <row r="2096" spans="2:65" s="13" customFormat="1">
      <c r="B2096" s="166"/>
      <c r="D2096" s="160" t="s">
        <v>353</v>
      </c>
      <c r="F2096" s="168" t="s">
        <v>3015</v>
      </c>
      <c r="H2096" s="169">
        <v>119.76300000000001</v>
      </c>
      <c r="I2096" s="170"/>
      <c r="L2096" s="166"/>
      <c r="M2096" s="171"/>
      <c r="T2096" s="172"/>
      <c r="AT2096" s="167" t="s">
        <v>353</v>
      </c>
      <c r="AU2096" s="167" t="s">
        <v>98</v>
      </c>
      <c r="AV2096" s="13" t="s">
        <v>98</v>
      </c>
      <c r="AW2096" s="13" t="s">
        <v>4</v>
      </c>
      <c r="AX2096" s="13" t="s">
        <v>84</v>
      </c>
      <c r="AY2096" s="167" t="s">
        <v>345</v>
      </c>
    </row>
    <row r="2097" spans="2:65" s="1" customFormat="1" ht="24.2" customHeight="1">
      <c r="B2097" s="32"/>
      <c r="C2097" s="187" t="s">
        <v>3016</v>
      </c>
      <c r="D2097" s="187" t="s">
        <v>641</v>
      </c>
      <c r="E2097" s="188" t="s">
        <v>3017</v>
      </c>
      <c r="F2097" s="189" t="s">
        <v>3018</v>
      </c>
      <c r="G2097" s="190" t="s">
        <v>350</v>
      </c>
      <c r="H2097" s="191">
        <v>59.02</v>
      </c>
      <c r="I2097" s="192"/>
      <c r="J2097" s="191">
        <f>ROUND(I2097*H2097,3)</f>
        <v>0</v>
      </c>
      <c r="K2097" s="193"/>
      <c r="L2097" s="194"/>
      <c r="M2097" s="195" t="s">
        <v>1</v>
      </c>
      <c r="N2097" s="196" t="s">
        <v>42</v>
      </c>
      <c r="P2097" s="154">
        <f>O2097*H2097</f>
        <v>0</v>
      </c>
      <c r="Q2097" s="154">
        <v>1.78E-2</v>
      </c>
      <c r="R2097" s="154">
        <f>Q2097*H2097</f>
        <v>1.050556</v>
      </c>
      <c r="S2097" s="154">
        <v>0</v>
      </c>
      <c r="T2097" s="155">
        <f>S2097*H2097</f>
        <v>0</v>
      </c>
      <c r="AR2097" s="156" t="s">
        <v>544</v>
      </c>
      <c r="AT2097" s="156" t="s">
        <v>641</v>
      </c>
      <c r="AU2097" s="156" t="s">
        <v>98</v>
      </c>
      <c r="AY2097" s="17" t="s">
        <v>345</v>
      </c>
      <c r="BE2097" s="157">
        <f>IF(N2097="základná",J2097,0)</f>
        <v>0</v>
      </c>
      <c r="BF2097" s="157">
        <f>IF(N2097="znížená",J2097,0)</f>
        <v>0</v>
      </c>
      <c r="BG2097" s="157">
        <f>IF(N2097="zákl. prenesená",J2097,0)</f>
        <v>0</v>
      </c>
      <c r="BH2097" s="157">
        <f>IF(N2097="zníž. prenesená",J2097,0)</f>
        <v>0</v>
      </c>
      <c r="BI2097" s="157">
        <f>IF(N2097="nulová",J2097,0)</f>
        <v>0</v>
      </c>
      <c r="BJ2097" s="17" t="s">
        <v>98</v>
      </c>
      <c r="BK2097" s="158">
        <f>ROUND(I2097*H2097,3)</f>
        <v>0</v>
      </c>
      <c r="BL2097" s="17" t="s">
        <v>453</v>
      </c>
      <c r="BM2097" s="156" t="s">
        <v>3019</v>
      </c>
    </row>
    <row r="2098" spans="2:65" s="13" customFormat="1">
      <c r="B2098" s="166"/>
      <c r="D2098" s="160" t="s">
        <v>353</v>
      </c>
      <c r="E2098" s="167" t="s">
        <v>1</v>
      </c>
      <c r="F2098" s="168" t="s">
        <v>246</v>
      </c>
      <c r="H2098" s="169">
        <v>23.45</v>
      </c>
      <c r="I2098" s="170"/>
      <c r="L2098" s="166"/>
      <c r="M2098" s="171"/>
      <c r="T2098" s="172"/>
      <c r="AT2098" s="167" t="s">
        <v>353</v>
      </c>
      <c r="AU2098" s="167" t="s">
        <v>98</v>
      </c>
      <c r="AV2098" s="13" t="s">
        <v>98</v>
      </c>
      <c r="AW2098" s="13" t="s">
        <v>30</v>
      </c>
      <c r="AX2098" s="13" t="s">
        <v>76</v>
      </c>
      <c r="AY2098" s="167" t="s">
        <v>345</v>
      </c>
    </row>
    <row r="2099" spans="2:65" s="13" customFormat="1">
      <c r="B2099" s="166"/>
      <c r="D2099" s="160" t="s">
        <v>353</v>
      </c>
      <c r="E2099" s="167" t="s">
        <v>1</v>
      </c>
      <c r="F2099" s="168" t="s">
        <v>250</v>
      </c>
      <c r="H2099" s="169">
        <v>30.1</v>
      </c>
      <c r="I2099" s="170"/>
      <c r="L2099" s="166"/>
      <c r="M2099" s="171"/>
      <c r="T2099" s="172"/>
      <c r="AT2099" s="167" t="s">
        <v>353</v>
      </c>
      <c r="AU2099" s="167" t="s">
        <v>98</v>
      </c>
      <c r="AV2099" s="13" t="s">
        <v>98</v>
      </c>
      <c r="AW2099" s="13" t="s">
        <v>30</v>
      </c>
      <c r="AX2099" s="13" t="s">
        <v>76</v>
      </c>
      <c r="AY2099" s="167" t="s">
        <v>345</v>
      </c>
    </row>
    <row r="2100" spans="2:65" s="13" customFormat="1">
      <c r="B2100" s="166"/>
      <c r="D2100" s="160" t="s">
        <v>353</v>
      </c>
      <c r="E2100" s="167" t="s">
        <v>1</v>
      </c>
      <c r="F2100" s="168" t="s">
        <v>260</v>
      </c>
      <c r="H2100" s="169">
        <v>3.2</v>
      </c>
      <c r="I2100" s="170"/>
      <c r="L2100" s="166"/>
      <c r="M2100" s="171"/>
      <c r="T2100" s="172"/>
      <c r="AT2100" s="167" t="s">
        <v>353</v>
      </c>
      <c r="AU2100" s="167" t="s">
        <v>98</v>
      </c>
      <c r="AV2100" s="13" t="s">
        <v>98</v>
      </c>
      <c r="AW2100" s="13" t="s">
        <v>30</v>
      </c>
      <c r="AX2100" s="13" t="s">
        <v>76</v>
      </c>
      <c r="AY2100" s="167" t="s">
        <v>345</v>
      </c>
    </row>
    <row r="2101" spans="2:65" s="15" customFormat="1">
      <c r="B2101" s="180"/>
      <c r="D2101" s="160" t="s">
        <v>353</v>
      </c>
      <c r="E2101" s="181" t="s">
        <v>1</v>
      </c>
      <c r="F2101" s="182" t="s">
        <v>365</v>
      </c>
      <c r="H2101" s="183">
        <v>56.75</v>
      </c>
      <c r="I2101" s="184"/>
      <c r="L2101" s="180"/>
      <c r="M2101" s="185"/>
      <c r="T2101" s="186"/>
      <c r="AT2101" s="181" t="s">
        <v>353</v>
      </c>
      <c r="AU2101" s="181" t="s">
        <v>98</v>
      </c>
      <c r="AV2101" s="15" t="s">
        <v>351</v>
      </c>
      <c r="AW2101" s="15" t="s">
        <v>30</v>
      </c>
      <c r="AX2101" s="15" t="s">
        <v>84</v>
      </c>
      <c r="AY2101" s="181" t="s">
        <v>345</v>
      </c>
    </row>
    <row r="2102" spans="2:65" s="13" customFormat="1">
      <c r="B2102" s="166"/>
      <c r="D2102" s="160" t="s">
        <v>353</v>
      </c>
      <c r="F2102" s="168" t="s">
        <v>3020</v>
      </c>
      <c r="H2102" s="169">
        <v>59.02</v>
      </c>
      <c r="I2102" s="170"/>
      <c r="L2102" s="166"/>
      <c r="M2102" s="171"/>
      <c r="T2102" s="172"/>
      <c r="AT2102" s="167" t="s">
        <v>353</v>
      </c>
      <c r="AU2102" s="167" t="s">
        <v>98</v>
      </c>
      <c r="AV2102" s="13" t="s">
        <v>98</v>
      </c>
      <c r="AW2102" s="13" t="s">
        <v>4</v>
      </c>
      <c r="AX2102" s="13" t="s">
        <v>84</v>
      </c>
      <c r="AY2102" s="167" t="s">
        <v>345</v>
      </c>
    </row>
    <row r="2103" spans="2:65" s="1" customFormat="1" ht="24.2" customHeight="1">
      <c r="B2103" s="32"/>
      <c r="C2103" s="145" t="s">
        <v>3021</v>
      </c>
      <c r="D2103" s="145" t="s">
        <v>347</v>
      </c>
      <c r="E2103" s="146" t="s">
        <v>3022</v>
      </c>
      <c r="F2103" s="147" t="s">
        <v>3023</v>
      </c>
      <c r="G2103" s="148" t="s">
        <v>2069</v>
      </c>
      <c r="H2103" s="150"/>
      <c r="I2103" s="150"/>
      <c r="J2103" s="149">
        <f>ROUND(I2103*H2103,3)</f>
        <v>0</v>
      </c>
      <c r="K2103" s="151"/>
      <c r="L2103" s="32"/>
      <c r="M2103" s="152" t="s">
        <v>1</v>
      </c>
      <c r="N2103" s="153" t="s">
        <v>42</v>
      </c>
      <c r="P2103" s="154">
        <f>O2103*H2103</f>
        <v>0</v>
      </c>
      <c r="Q2103" s="154">
        <v>0</v>
      </c>
      <c r="R2103" s="154">
        <f>Q2103*H2103</f>
        <v>0</v>
      </c>
      <c r="S2103" s="154">
        <v>0</v>
      </c>
      <c r="T2103" s="155">
        <f>S2103*H2103</f>
        <v>0</v>
      </c>
      <c r="AR2103" s="156" t="s">
        <v>453</v>
      </c>
      <c r="AT2103" s="156" t="s">
        <v>347</v>
      </c>
      <c r="AU2103" s="156" t="s">
        <v>98</v>
      </c>
      <c r="AY2103" s="17" t="s">
        <v>345</v>
      </c>
      <c r="BE2103" s="157">
        <f>IF(N2103="základná",J2103,0)</f>
        <v>0</v>
      </c>
      <c r="BF2103" s="157">
        <f>IF(N2103="znížená",J2103,0)</f>
        <v>0</v>
      </c>
      <c r="BG2103" s="157">
        <f>IF(N2103="zákl. prenesená",J2103,0)</f>
        <v>0</v>
      </c>
      <c r="BH2103" s="157">
        <f>IF(N2103="zníž. prenesená",J2103,0)</f>
        <v>0</v>
      </c>
      <c r="BI2103" s="157">
        <f>IF(N2103="nulová",J2103,0)</f>
        <v>0</v>
      </c>
      <c r="BJ2103" s="17" t="s">
        <v>98</v>
      </c>
      <c r="BK2103" s="158">
        <f>ROUND(I2103*H2103,3)</f>
        <v>0</v>
      </c>
      <c r="BL2103" s="17" t="s">
        <v>453</v>
      </c>
      <c r="BM2103" s="156" t="s">
        <v>3024</v>
      </c>
    </row>
    <row r="2104" spans="2:65" s="11" customFormat="1" ht="22.9" customHeight="1">
      <c r="B2104" s="133"/>
      <c r="D2104" s="134" t="s">
        <v>75</v>
      </c>
      <c r="E2104" s="143" t="s">
        <v>3025</v>
      </c>
      <c r="F2104" s="143" t="s">
        <v>3026</v>
      </c>
      <c r="I2104" s="136"/>
      <c r="J2104" s="144">
        <f>BK2104</f>
        <v>0</v>
      </c>
      <c r="L2104" s="133"/>
      <c r="M2104" s="138"/>
      <c r="P2104" s="139">
        <f>SUM(P2105:P2112)</f>
        <v>0</v>
      </c>
      <c r="R2104" s="139">
        <f>SUM(R2105:R2112)</f>
        <v>3.6933999999999995E-3</v>
      </c>
      <c r="T2104" s="140">
        <f>SUM(T2105:T2112)</f>
        <v>0</v>
      </c>
      <c r="AR2104" s="134" t="s">
        <v>98</v>
      </c>
      <c r="AT2104" s="141" t="s">
        <v>75</v>
      </c>
      <c r="AU2104" s="141" t="s">
        <v>84</v>
      </c>
      <c r="AY2104" s="134" t="s">
        <v>345</v>
      </c>
      <c r="BK2104" s="142">
        <f>SUM(BK2105:BK2112)</f>
        <v>0</v>
      </c>
    </row>
    <row r="2105" spans="2:65" s="1" customFormat="1" ht="16.5" customHeight="1">
      <c r="B2105" s="32"/>
      <c r="C2105" s="145" t="s">
        <v>3027</v>
      </c>
      <c r="D2105" s="145" t="s">
        <v>347</v>
      </c>
      <c r="E2105" s="146" t="s">
        <v>3028</v>
      </c>
      <c r="F2105" s="147" t="s">
        <v>3029</v>
      </c>
      <c r="G2105" s="148" t="s">
        <v>597</v>
      </c>
      <c r="H2105" s="149">
        <v>11.8</v>
      </c>
      <c r="I2105" s="150"/>
      <c r="J2105" s="149">
        <f>ROUND(I2105*H2105,3)</f>
        <v>0</v>
      </c>
      <c r="K2105" s="151"/>
      <c r="L2105" s="32"/>
      <c r="M2105" s="152" t="s">
        <v>1</v>
      </c>
      <c r="N2105" s="153" t="s">
        <v>42</v>
      </c>
      <c r="P2105" s="154">
        <f>O2105*H2105</f>
        <v>0</v>
      </c>
      <c r="Q2105" s="154">
        <v>1.0000000000000001E-5</v>
      </c>
      <c r="R2105" s="154">
        <f>Q2105*H2105</f>
        <v>1.1800000000000002E-4</v>
      </c>
      <c r="S2105" s="154">
        <v>0</v>
      </c>
      <c r="T2105" s="155">
        <f>S2105*H2105</f>
        <v>0</v>
      </c>
      <c r="AR2105" s="156" t="s">
        <v>453</v>
      </c>
      <c r="AT2105" s="156" t="s">
        <v>347</v>
      </c>
      <c r="AU2105" s="156" t="s">
        <v>98</v>
      </c>
      <c r="AY2105" s="17" t="s">
        <v>345</v>
      </c>
      <c r="BE2105" s="157">
        <f>IF(N2105="základná",J2105,0)</f>
        <v>0</v>
      </c>
      <c r="BF2105" s="157">
        <f>IF(N2105="znížená",J2105,0)</f>
        <v>0</v>
      </c>
      <c r="BG2105" s="157">
        <f>IF(N2105="zákl. prenesená",J2105,0)</f>
        <v>0</v>
      </c>
      <c r="BH2105" s="157">
        <f>IF(N2105="zníž. prenesená",J2105,0)</f>
        <v>0</v>
      </c>
      <c r="BI2105" s="157">
        <f>IF(N2105="nulová",J2105,0)</f>
        <v>0</v>
      </c>
      <c r="BJ2105" s="17" t="s">
        <v>98</v>
      </c>
      <c r="BK2105" s="158">
        <f>ROUND(I2105*H2105,3)</f>
        <v>0</v>
      </c>
      <c r="BL2105" s="17" t="s">
        <v>453</v>
      </c>
      <c r="BM2105" s="156" t="s">
        <v>3030</v>
      </c>
    </row>
    <row r="2106" spans="2:65" s="12" customFormat="1">
      <c r="B2106" s="159"/>
      <c r="D2106" s="160" t="s">
        <v>353</v>
      </c>
      <c r="E2106" s="161" t="s">
        <v>1</v>
      </c>
      <c r="F2106" s="162" t="s">
        <v>3031</v>
      </c>
      <c r="H2106" s="161" t="s">
        <v>1</v>
      </c>
      <c r="I2106" s="163"/>
      <c r="L2106" s="159"/>
      <c r="M2106" s="164"/>
      <c r="T2106" s="165"/>
      <c r="AT2106" s="161" t="s">
        <v>353</v>
      </c>
      <c r="AU2106" s="161" t="s">
        <v>98</v>
      </c>
      <c r="AV2106" s="12" t="s">
        <v>84</v>
      </c>
      <c r="AW2106" s="12" t="s">
        <v>30</v>
      </c>
      <c r="AX2106" s="12" t="s">
        <v>76</v>
      </c>
      <c r="AY2106" s="161" t="s">
        <v>345</v>
      </c>
    </row>
    <row r="2107" spans="2:65" s="13" customFormat="1">
      <c r="B2107" s="166"/>
      <c r="D2107" s="160" t="s">
        <v>353</v>
      </c>
      <c r="E2107" s="167" t="s">
        <v>1</v>
      </c>
      <c r="F2107" s="168" t="s">
        <v>3032</v>
      </c>
      <c r="H2107" s="169">
        <v>11.8</v>
      </c>
      <c r="I2107" s="170"/>
      <c r="L2107" s="166"/>
      <c r="M2107" s="171"/>
      <c r="T2107" s="172"/>
      <c r="AT2107" s="167" t="s">
        <v>353</v>
      </c>
      <c r="AU2107" s="167" t="s">
        <v>98</v>
      </c>
      <c r="AV2107" s="13" t="s">
        <v>98</v>
      </c>
      <c r="AW2107" s="13" t="s">
        <v>30</v>
      </c>
      <c r="AX2107" s="13" t="s">
        <v>76</v>
      </c>
      <c r="AY2107" s="167" t="s">
        <v>345</v>
      </c>
    </row>
    <row r="2108" spans="2:65" s="15" customFormat="1">
      <c r="B2108" s="180"/>
      <c r="D2108" s="160" t="s">
        <v>353</v>
      </c>
      <c r="E2108" s="181" t="s">
        <v>274</v>
      </c>
      <c r="F2108" s="182" t="s">
        <v>365</v>
      </c>
      <c r="H2108" s="183">
        <v>11.8</v>
      </c>
      <c r="I2108" s="184"/>
      <c r="L2108" s="180"/>
      <c r="M2108" s="185"/>
      <c r="T2108" s="186"/>
      <c r="AT2108" s="181" t="s">
        <v>353</v>
      </c>
      <c r="AU2108" s="181" t="s">
        <v>98</v>
      </c>
      <c r="AV2108" s="15" t="s">
        <v>351</v>
      </c>
      <c r="AW2108" s="15" t="s">
        <v>30</v>
      </c>
      <c r="AX2108" s="15" t="s">
        <v>84</v>
      </c>
      <c r="AY2108" s="181" t="s">
        <v>345</v>
      </c>
    </row>
    <row r="2109" spans="2:65" s="1" customFormat="1" ht="16.5" customHeight="1">
      <c r="B2109" s="32"/>
      <c r="C2109" s="187" t="s">
        <v>3033</v>
      </c>
      <c r="D2109" s="187" t="s">
        <v>641</v>
      </c>
      <c r="E2109" s="188" t="s">
        <v>3034</v>
      </c>
      <c r="F2109" s="189" t="s">
        <v>3035</v>
      </c>
      <c r="G2109" s="190" t="s">
        <v>597</v>
      </c>
      <c r="H2109" s="191">
        <v>11.917999999999999</v>
      </c>
      <c r="I2109" s="192"/>
      <c r="J2109" s="191">
        <f>ROUND(I2109*H2109,3)</f>
        <v>0</v>
      </c>
      <c r="K2109" s="193"/>
      <c r="L2109" s="194"/>
      <c r="M2109" s="195" t="s">
        <v>1</v>
      </c>
      <c r="N2109" s="196" t="s">
        <v>42</v>
      </c>
      <c r="P2109" s="154">
        <f>O2109*H2109</f>
        <v>0</v>
      </c>
      <c r="Q2109" s="154">
        <v>2.9999999999999997E-4</v>
      </c>
      <c r="R2109" s="154">
        <f>Q2109*H2109</f>
        <v>3.5753999999999994E-3</v>
      </c>
      <c r="S2109" s="154">
        <v>0</v>
      </c>
      <c r="T2109" s="155">
        <f>S2109*H2109</f>
        <v>0</v>
      </c>
      <c r="AR2109" s="156" t="s">
        <v>544</v>
      </c>
      <c r="AT2109" s="156" t="s">
        <v>641</v>
      </c>
      <c r="AU2109" s="156" t="s">
        <v>98</v>
      </c>
      <c r="AY2109" s="17" t="s">
        <v>345</v>
      </c>
      <c r="BE2109" s="157">
        <f>IF(N2109="základná",J2109,0)</f>
        <v>0</v>
      </c>
      <c r="BF2109" s="157">
        <f>IF(N2109="znížená",J2109,0)</f>
        <v>0</v>
      </c>
      <c r="BG2109" s="157">
        <f>IF(N2109="zákl. prenesená",J2109,0)</f>
        <v>0</v>
      </c>
      <c r="BH2109" s="157">
        <f>IF(N2109="zníž. prenesená",J2109,0)</f>
        <v>0</v>
      </c>
      <c r="BI2109" s="157">
        <f>IF(N2109="nulová",J2109,0)</f>
        <v>0</v>
      </c>
      <c r="BJ2109" s="17" t="s">
        <v>98</v>
      </c>
      <c r="BK2109" s="158">
        <f>ROUND(I2109*H2109,3)</f>
        <v>0</v>
      </c>
      <c r="BL2109" s="17" t="s">
        <v>453</v>
      </c>
      <c r="BM2109" s="156" t="s">
        <v>3036</v>
      </c>
    </row>
    <row r="2110" spans="2:65" s="13" customFormat="1">
      <c r="B2110" s="166"/>
      <c r="D2110" s="160" t="s">
        <v>353</v>
      </c>
      <c r="E2110" s="167" t="s">
        <v>1</v>
      </c>
      <c r="F2110" s="168" t="s">
        <v>274</v>
      </c>
      <c r="H2110" s="169">
        <v>11.8</v>
      </c>
      <c r="I2110" s="170"/>
      <c r="L2110" s="166"/>
      <c r="M2110" s="171"/>
      <c r="T2110" s="172"/>
      <c r="AT2110" s="167" t="s">
        <v>353</v>
      </c>
      <c r="AU2110" s="167" t="s">
        <v>98</v>
      </c>
      <c r="AV2110" s="13" t="s">
        <v>98</v>
      </c>
      <c r="AW2110" s="13" t="s">
        <v>30</v>
      </c>
      <c r="AX2110" s="13" t="s">
        <v>84</v>
      </c>
      <c r="AY2110" s="167" t="s">
        <v>345</v>
      </c>
    </row>
    <row r="2111" spans="2:65" s="13" customFormat="1">
      <c r="B2111" s="166"/>
      <c r="D2111" s="160" t="s">
        <v>353</v>
      </c>
      <c r="F2111" s="168" t="s">
        <v>3037</v>
      </c>
      <c r="H2111" s="169">
        <v>11.917999999999999</v>
      </c>
      <c r="I2111" s="170"/>
      <c r="L2111" s="166"/>
      <c r="M2111" s="171"/>
      <c r="T2111" s="172"/>
      <c r="AT2111" s="167" t="s">
        <v>353</v>
      </c>
      <c r="AU2111" s="167" t="s">
        <v>98</v>
      </c>
      <c r="AV2111" s="13" t="s">
        <v>98</v>
      </c>
      <c r="AW2111" s="13" t="s">
        <v>4</v>
      </c>
      <c r="AX2111" s="13" t="s">
        <v>84</v>
      </c>
      <c r="AY2111" s="167" t="s">
        <v>345</v>
      </c>
    </row>
    <row r="2112" spans="2:65" s="1" customFormat="1" ht="24.2" customHeight="1">
      <c r="B2112" s="32"/>
      <c r="C2112" s="145" t="s">
        <v>3038</v>
      </c>
      <c r="D2112" s="145" t="s">
        <v>347</v>
      </c>
      <c r="E2112" s="146" t="s">
        <v>3039</v>
      </c>
      <c r="F2112" s="147" t="s">
        <v>3040</v>
      </c>
      <c r="G2112" s="148" t="s">
        <v>2069</v>
      </c>
      <c r="H2112" s="150"/>
      <c r="I2112" s="150"/>
      <c r="J2112" s="149">
        <f>ROUND(I2112*H2112,3)</f>
        <v>0</v>
      </c>
      <c r="K2112" s="151"/>
      <c r="L2112" s="32"/>
      <c r="M2112" s="152" t="s">
        <v>1</v>
      </c>
      <c r="N2112" s="153" t="s">
        <v>42</v>
      </c>
      <c r="P2112" s="154">
        <f>O2112*H2112</f>
        <v>0</v>
      </c>
      <c r="Q2112" s="154">
        <v>0</v>
      </c>
      <c r="R2112" s="154">
        <f>Q2112*H2112</f>
        <v>0</v>
      </c>
      <c r="S2112" s="154">
        <v>0</v>
      </c>
      <c r="T2112" s="155">
        <f>S2112*H2112</f>
        <v>0</v>
      </c>
      <c r="AR2112" s="156" t="s">
        <v>453</v>
      </c>
      <c r="AT2112" s="156" t="s">
        <v>347</v>
      </c>
      <c r="AU2112" s="156" t="s">
        <v>98</v>
      </c>
      <c r="AY2112" s="17" t="s">
        <v>345</v>
      </c>
      <c r="BE2112" s="157">
        <f>IF(N2112="základná",J2112,0)</f>
        <v>0</v>
      </c>
      <c r="BF2112" s="157">
        <f>IF(N2112="znížená",J2112,0)</f>
        <v>0</v>
      </c>
      <c r="BG2112" s="157">
        <f>IF(N2112="zákl. prenesená",J2112,0)</f>
        <v>0</v>
      </c>
      <c r="BH2112" s="157">
        <f>IF(N2112="zníž. prenesená",J2112,0)</f>
        <v>0</v>
      </c>
      <c r="BI2112" s="157">
        <f>IF(N2112="nulová",J2112,0)</f>
        <v>0</v>
      </c>
      <c r="BJ2112" s="17" t="s">
        <v>98</v>
      </c>
      <c r="BK2112" s="158">
        <f>ROUND(I2112*H2112,3)</f>
        <v>0</v>
      </c>
      <c r="BL2112" s="17" t="s">
        <v>453</v>
      </c>
      <c r="BM2112" s="156" t="s">
        <v>3041</v>
      </c>
    </row>
    <row r="2113" spans="2:65" s="11" customFormat="1" ht="22.9" customHeight="1">
      <c r="B2113" s="133"/>
      <c r="D2113" s="134" t="s">
        <v>75</v>
      </c>
      <c r="E2113" s="143" t="s">
        <v>3042</v>
      </c>
      <c r="F2113" s="143" t="s">
        <v>3043</v>
      </c>
      <c r="I2113" s="136"/>
      <c r="J2113" s="144">
        <f>BK2113</f>
        <v>0</v>
      </c>
      <c r="L2113" s="133"/>
      <c r="M2113" s="138"/>
      <c r="P2113" s="139">
        <f>SUM(P2114:P2210)</f>
        <v>0</v>
      </c>
      <c r="R2113" s="139">
        <f>SUM(R2114:R2210)</f>
        <v>1.78725168</v>
      </c>
      <c r="T2113" s="140">
        <f>SUM(T2114:T2210)</f>
        <v>0.49393300000000001</v>
      </c>
      <c r="AR2113" s="134" t="s">
        <v>98</v>
      </c>
      <c r="AT2113" s="141" t="s">
        <v>75</v>
      </c>
      <c r="AU2113" s="141" t="s">
        <v>84</v>
      </c>
      <c r="AY2113" s="134" t="s">
        <v>345</v>
      </c>
      <c r="BK2113" s="142">
        <f>SUM(BK2114:BK2210)</f>
        <v>0</v>
      </c>
    </row>
    <row r="2114" spans="2:65" s="1" customFormat="1" ht="24.2" customHeight="1">
      <c r="B2114" s="32"/>
      <c r="C2114" s="145" t="s">
        <v>3044</v>
      </c>
      <c r="D2114" s="145" t="s">
        <v>347</v>
      </c>
      <c r="E2114" s="146" t="s">
        <v>3045</v>
      </c>
      <c r="F2114" s="147" t="s">
        <v>3046</v>
      </c>
      <c r="G2114" s="148" t="s">
        <v>350</v>
      </c>
      <c r="H2114" s="149">
        <v>23.431999999999999</v>
      </c>
      <c r="I2114" s="150"/>
      <c r="J2114" s="149">
        <f>ROUND(I2114*H2114,3)</f>
        <v>0</v>
      </c>
      <c r="K2114" s="151"/>
      <c r="L2114" s="32"/>
      <c r="M2114" s="152" t="s">
        <v>1</v>
      </c>
      <c r="N2114" s="153" t="s">
        <v>42</v>
      </c>
      <c r="P2114" s="154">
        <f>O2114*H2114</f>
        <v>0</v>
      </c>
      <c r="Q2114" s="154">
        <v>0</v>
      </c>
      <c r="R2114" s="154">
        <f>Q2114*H2114</f>
        <v>0</v>
      </c>
      <c r="S2114" s="154">
        <v>1E-3</v>
      </c>
      <c r="T2114" s="155">
        <f>S2114*H2114</f>
        <v>2.3431999999999998E-2</v>
      </c>
      <c r="AR2114" s="156" t="s">
        <v>453</v>
      </c>
      <c r="AT2114" s="156" t="s">
        <v>347</v>
      </c>
      <c r="AU2114" s="156" t="s">
        <v>98</v>
      </c>
      <c r="AY2114" s="17" t="s">
        <v>345</v>
      </c>
      <c r="BE2114" s="157">
        <f>IF(N2114="základná",J2114,0)</f>
        <v>0</v>
      </c>
      <c r="BF2114" s="157">
        <f>IF(N2114="znížená",J2114,0)</f>
        <v>0</v>
      </c>
      <c r="BG2114" s="157">
        <f>IF(N2114="zákl. prenesená",J2114,0)</f>
        <v>0</v>
      </c>
      <c r="BH2114" s="157">
        <f>IF(N2114="zníž. prenesená",J2114,0)</f>
        <v>0</v>
      </c>
      <c r="BI2114" s="157">
        <f>IF(N2114="nulová",J2114,0)</f>
        <v>0</v>
      </c>
      <c r="BJ2114" s="17" t="s">
        <v>98</v>
      </c>
      <c r="BK2114" s="158">
        <f>ROUND(I2114*H2114,3)</f>
        <v>0</v>
      </c>
      <c r="BL2114" s="17" t="s">
        <v>453</v>
      </c>
      <c r="BM2114" s="156" t="s">
        <v>3047</v>
      </c>
    </row>
    <row r="2115" spans="2:65" s="12" customFormat="1">
      <c r="B2115" s="159"/>
      <c r="D2115" s="160" t="s">
        <v>353</v>
      </c>
      <c r="E2115" s="161" t="s">
        <v>1</v>
      </c>
      <c r="F2115" s="162" t="s">
        <v>3048</v>
      </c>
      <c r="H2115" s="161" t="s">
        <v>1</v>
      </c>
      <c r="I2115" s="163"/>
      <c r="L2115" s="159"/>
      <c r="M2115" s="164"/>
      <c r="T2115" s="165"/>
      <c r="AT2115" s="161" t="s">
        <v>353</v>
      </c>
      <c r="AU2115" s="161" t="s">
        <v>98</v>
      </c>
      <c r="AV2115" s="12" t="s">
        <v>84</v>
      </c>
      <c r="AW2115" s="12" t="s">
        <v>30</v>
      </c>
      <c r="AX2115" s="12" t="s">
        <v>76</v>
      </c>
      <c r="AY2115" s="161" t="s">
        <v>345</v>
      </c>
    </row>
    <row r="2116" spans="2:65" s="13" customFormat="1">
      <c r="B2116" s="166"/>
      <c r="D2116" s="160" t="s">
        <v>353</v>
      </c>
      <c r="E2116" s="167" t="s">
        <v>1</v>
      </c>
      <c r="F2116" s="168" t="s">
        <v>3049</v>
      </c>
      <c r="H2116" s="169">
        <v>23.431999999999999</v>
      </c>
      <c r="I2116" s="170"/>
      <c r="L2116" s="166"/>
      <c r="M2116" s="171"/>
      <c r="T2116" s="172"/>
      <c r="AT2116" s="167" t="s">
        <v>353</v>
      </c>
      <c r="AU2116" s="167" t="s">
        <v>98</v>
      </c>
      <c r="AV2116" s="13" t="s">
        <v>98</v>
      </c>
      <c r="AW2116" s="13" t="s">
        <v>30</v>
      </c>
      <c r="AX2116" s="13" t="s">
        <v>76</v>
      </c>
      <c r="AY2116" s="167" t="s">
        <v>345</v>
      </c>
    </row>
    <row r="2117" spans="2:65" s="14" customFormat="1">
      <c r="B2117" s="173"/>
      <c r="D2117" s="160" t="s">
        <v>353</v>
      </c>
      <c r="E2117" s="174" t="s">
        <v>153</v>
      </c>
      <c r="F2117" s="175" t="s">
        <v>358</v>
      </c>
      <c r="H2117" s="176">
        <v>23.431999999999999</v>
      </c>
      <c r="I2117" s="177"/>
      <c r="L2117" s="173"/>
      <c r="M2117" s="178"/>
      <c r="T2117" s="179"/>
      <c r="AT2117" s="174" t="s">
        <v>353</v>
      </c>
      <c r="AU2117" s="174" t="s">
        <v>98</v>
      </c>
      <c r="AV2117" s="14" t="s">
        <v>359</v>
      </c>
      <c r="AW2117" s="14" t="s">
        <v>30</v>
      </c>
      <c r="AX2117" s="14" t="s">
        <v>84</v>
      </c>
      <c r="AY2117" s="174" t="s">
        <v>345</v>
      </c>
    </row>
    <row r="2118" spans="2:65" s="1" customFormat="1" ht="24.2" customHeight="1">
      <c r="B2118" s="32"/>
      <c r="C2118" s="145" t="s">
        <v>3050</v>
      </c>
      <c r="D2118" s="145" t="s">
        <v>347</v>
      </c>
      <c r="E2118" s="146" t="s">
        <v>3051</v>
      </c>
      <c r="F2118" s="147" t="s">
        <v>3052</v>
      </c>
      <c r="G2118" s="148" t="s">
        <v>350</v>
      </c>
      <c r="H2118" s="149">
        <v>41.4</v>
      </c>
      <c r="I2118" s="150"/>
      <c r="J2118" s="149">
        <f>ROUND(I2118*H2118,3)</f>
        <v>0</v>
      </c>
      <c r="K2118" s="151"/>
      <c r="L2118" s="32"/>
      <c r="M2118" s="152" t="s">
        <v>1</v>
      </c>
      <c r="N2118" s="153" t="s">
        <v>42</v>
      </c>
      <c r="P2118" s="154">
        <f>O2118*H2118</f>
        <v>0</v>
      </c>
      <c r="Q2118" s="154">
        <v>0</v>
      </c>
      <c r="R2118" s="154">
        <f>Q2118*H2118</f>
        <v>0</v>
      </c>
      <c r="S2118" s="154">
        <v>1E-3</v>
      </c>
      <c r="T2118" s="155">
        <f>S2118*H2118</f>
        <v>4.1399999999999999E-2</v>
      </c>
      <c r="AR2118" s="156" t="s">
        <v>453</v>
      </c>
      <c r="AT2118" s="156" t="s">
        <v>347</v>
      </c>
      <c r="AU2118" s="156" t="s">
        <v>98</v>
      </c>
      <c r="AY2118" s="17" t="s">
        <v>345</v>
      </c>
      <c r="BE2118" s="157">
        <f>IF(N2118="základná",J2118,0)</f>
        <v>0</v>
      </c>
      <c r="BF2118" s="157">
        <f>IF(N2118="znížená",J2118,0)</f>
        <v>0</v>
      </c>
      <c r="BG2118" s="157">
        <f>IF(N2118="zákl. prenesená",J2118,0)</f>
        <v>0</v>
      </c>
      <c r="BH2118" s="157">
        <f>IF(N2118="zníž. prenesená",J2118,0)</f>
        <v>0</v>
      </c>
      <c r="BI2118" s="157">
        <f>IF(N2118="nulová",J2118,0)</f>
        <v>0</v>
      </c>
      <c r="BJ2118" s="17" t="s">
        <v>98</v>
      </c>
      <c r="BK2118" s="158">
        <f>ROUND(I2118*H2118,3)</f>
        <v>0</v>
      </c>
      <c r="BL2118" s="17" t="s">
        <v>453</v>
      </c>
      <c r="BM2118" s="156" t="s">
        <v>3053</v>
      </c>
    </row>
    <row r="2119" spans="2:65" s="12" customFormat="1">
      <c r="B2119" s="159"/>
      <c r="D2119" s="160" t="s">
        <v>353</v>
      </c>
      <c r="E2119" s="161" t="s">
        <v>1</v>
      </c>
      <c r="F2119" s="162" t="s">
        <v>3054</v>
      </c>
      <c r="H2119" s="161" t="s">
        <v>1</v>
      </c>
      <c r="I2119" s="163"/>
      <c r="L2119" s="159"/>
      <c r="M2119" s="164"/>
      <c r="T2119" s="165"/>
      <c r="AT2119" s="161" t="s">
        <v>353</v>
      </c>
      <c r="AU2119" s="161" t="s">
        <v>98</v>
      </c>
      <c r="AV2119" s="12" t="s">
        <v>84</v>
      </c>
      <c r="AW2119" s="12" t="s">
        <v>30</v>
      </c>
      <c r="AX2119" s="12" t="s">
        <v>76</v>
      </c>
      <c r="AY2119" s="161" t="s">
        <v>345</v>
      </c>
    </row>
    <row r="2120" spans="2:65" s="13" customFormat="1">
      <c r="B2120" s="166"/>
      <c r="D2120" s="160" t="s">
        <v>353</v>
      </c>
      <c r="E2120" s="167" t="s">
        <v>1</v>
      </c>
      <c r="F2120" s="168" t="s">
        <v>3055</v>
      </c>
      <c r="H2120" s="169">
        <v>13.8</v>
      </c>
      <c r="I2120" s="170"/>
      <c r="L2120" s="166"/>
      <c r="M2120" s="171"/>
      <c r="T2120" s="172"/>
      <c r="AT2120" s="167" t="s">
        <v>353</v>
      </c>
      <c r="AU2120" s="167" t="s">
        <v>98</v>
      </c>
      <c r="AV2120" s="13" t="s">
        <v>98</v>
      </c>
      <c r="AW2120" s="13" t="s">
        <v>30</v>
      </c>
      <c r="AX2120" s="13" t="s">
        <v>76</v>
      </c>
      <c r="AY2120" s="167" t="s">
        <v>345</v>
      </c>
    </row>
    <row r="2121" spans="2:65" s="12" customFormat="1">
      <c r="B2121" s="159"/>
      <c r="D2121" s="160" t="s">
        <v>353</v>
      </c>
      <c r="E2121" s="161" t="s">
        <v>1</v>
      </c>
      <c r="F2121" s="162" t="s">
        <v>1562</v>
      </c>
      <c r="H2121" s="161" t="s">
        <v>1</v>
      </c>
      <c r="I2121" s="163"/>
      <c r="L2121" s="159"/>
      <c r="M2121" s="164"/>
      <c r="T2121" s="165"/>
      <c r="AT2121" s="161" t="s">
        <v>353</v>
      </c>
      <c r="AU2121" s="161" t="s">
        <v>98</v>
      </c>
      <c r="AV2121" s="12" t="s">
        <v>84</v>
      </c>
      <c r="AW2121" s="12" t="s">
        <v>30</v>
      </c>
      <c r="AX2121" s="12" t="s">
        <v>76</v>
      </c>
      <c r="AY2121" s="161" t="s">
        <v>345</v>
      </c>
    </row>
    <row r="2122" spans="2:65" s="13" customFormat="1">
      <c r="B2122" s="166"/>
      <c r="D2122" s="160" t="s">
        <v>353</v>
      </c>
      <c r="E2122" s="167" t="s">
        <v>1</v>
      </c>
      <c r="F2122" s="168" t="s">
        <v>3056</v>
      </c>
      <c r="H2122" s="169">
        <v>27.6</v>
      </c>
      <c r="I2122" s="170"/>
      <c r="L2122" s="166"/>
      <c r="M2122" s="171"/>
      <c r="T2122" s="172"/>
      <c r="AT2122" s="167" t="s">
        <v>353</v>
      </c>
      <c r="AU2122" s="167" t="s">
        <v>98</v>
      </c>
      <c r="AV2122" s="13" t="s">
        <v>98</v>
      </c>
      <c r="AW2122" s="13" t="s">
        <v>30</v>
      </c>
      <c r="AX2122" s="13" t="s">
        <v>76</v>
      </c>
      <c r="AY2122" s="167" t="s">
        <v>345</v>
      </c>
    </row>
    <row r="2123" spans="2:65" s="15" customFormat="1">
      <c r="B2123" s="180"/>
      <c r="D2123" s="160" t="s">
        <v>353</v>
      </c>
      <c r="E2123" s="181" t="s">
        <v>141</v>
      </c>
      <c r="F2123" s="182" t="s">
        <v>365</v>
      </c>
      <c r="H2123" s="183">
        <v>41.4</v>
      </c>
      <c r="I2123" s="184"/>
      <c r="L2123" s="180"/>
      <c r="M2123" s="185"/>
      <c r="T2123" s="186"/>
      <c r="AT2123" s="181" t="s">
        <v>353</v>
      </c>
      <c r="AU2123" s="181" t="s">
        <v>98</v>
      </c>
      <c r="AV2123" s="15" t="s">
        <v>351</v>
      </c>
      <c r="AW2123" s="15" t="s">
        <v>30</v>
      </c>
      <c r="AX2123" s="15" t="s">
        <v>84</v>
      </c>
      <c r="AY2123" s="181" t="s">
        <v>345</v>
      </c>
    </row>
    <row r="2124" spans="2:65" s="1" customFormat="1" ht="24.2" customHeight="1">
      <c r="B2124" s="32"/>
      <c r="C2124" s="145" t="s">
        <v>3057</v>
      </c>
      <c r="D2124" s="145" t="s">
        <v>347</v>
      </c>
      <c r="E2124" s="146" t="s">
        <v>3058</v>
      </c>
      <c r="F2124" s="147" t="s">
        <v>3059</v>
      </c>
      <c r="G2124" s="148" t="s">
        <v>350</v>
      </c>
      <c r="H2124" s="149">
        <v>429.101</v>
      </c>
      <c r="I2124" s="150"/>
      <c r="J2124" s="149">
        <f>ROUND(I2124*H2124,3)</f>
        <v>0</v>
      </c>
      <c r="K2124" s="151"/>
      <c r="L2124" s="32"/>
      <c r="M2124" s="152" t="s">
        <v>1</v>
      </c>
      <c r="N2124" s="153" t="s">
        <v>42</v>
      </c>
      <c r="P2124" s="154">
        <f>O2124*H2124</f>
        <v>0</v>
      </c>
      <c r="Q2124" s="154">
        <v>0</v>
      </c>
      <c r="R2124" s="154">
        <f>Q2124*H2124</f>
        <v>0</v>
      </c>
      <c r="S2124" s="154">
        <v>1E-3</v>
      </c>
      <c r="T2124" s="155">
        <f>S2124*H2124</f>
        <v>0.42910100000000001</v>
      </c>
      <c r="AR2124" s="156" t="s">
        <v>453</v>
      </c>
      <c r="AT2124" s="156" t="s">
        <v>347</v>
      </c>
      <c r="AU2124" s="156" t="s">
        <v>98</v>
      </c>
      <c r="AY2124" s="17" t="s">
        <v>345</v>
      </c>
      <c r="BE2124" s="157">
        <f>IF(N2124="základná",J2124,0)</f>
        <v>0</v>
      </c>
      <c r="BF2124" s="157">
        <f>IF(N2124="znížená",J2124,0)</f>
        <v>0</v>
      </c>
      <c r="BG2124" s="157">
        <f>IF(N2124="zákl. prenesená",J2124,0)</f>
        <v>0</v>
      </c>
      <c r="BH2124" s="157">
        <f>IF(N2124="zníž. prenesená",J2124,0)</f>
        <v>0</v>
      </c>
      <c r="BI2124" s="157">
        <f>IF(N2124="nulová",J2124,0)</f>
        <v>0</v>
      </c>
      <c r="BJ2124" s="17" t="s">
        <v>98</v>
      </c>
      <c r="BK2124" s="158">
        <f>ROUND(I2124*H2124,3)</f>
        <v>0</v>
      </c>
      <c r="BL2124" s="17" t="s">
        <v>453</v>
      </c>
      <c r="BM2124" s="156" t="s">
        <v>3060</v>
      </c>
    </row>
    <row r="2125" spans="2:65" s="12" customFormat="1">
      <c r="B2125" s="159"/>
      <c r="D2125" s="160" t="s">
        <v>353</v>
      </c>
      <c r="E2125" s="161" t="s">
        <v>1</v>
      </c>
      <c r="F2125" s="162" t="s">
        <v>3048</v>
      </c>
      <c r="H2125" s="161" t="s">
        <v>1</v>
      </c>
      <c r="I2125" s="163"/>
      <c r="L2125" s="159"/>
      <c r="M2125" s="164"/>
      <c r="T2125" s="165"/>
      <c r="AT2125" s="161" t="s">
        <v>353</v>
      </c>
      <c r="AU2125" s="161" t="s">
        <v>98</v>
      </c>
      <c r="AV2125" s="12" t="s">
        <v>84</v>
      </c>
      <c r="AW2125" s="12" t="s">
        <v>30</v>
      </c>
      <c r="AX2125" s="12" t="s">
        <v>76</v>
      </c>
      <c r="AY2125" s="161" t="s">
        <v>345</v>
      </c>
    </row>
    <row r="2126" spans="2:65" s="13" customFormat="1">
      <c r="B2126" s="166"/>
      <c r="D2126" s="160" t="s">
        <v>353</v>
      </c>
      <c r="E2126" s="167" t="s">
        <v>1</v>
      </c>
      <c r="F2126" s="168" t="s">
        <v>1572</v>
      </c>
      <c r="H2126" s="169">
        <v>10.311</v>
      </c>
      <c r="I2126" s="170"/>
      <c r="L2126" s="166"/>
      <c r="M2126" s="171"/>
      <c r="T2126" s="172"/>
      <c r="AT2126" s="167" t="s">
        <v>353</v>
      </c>
      <c r="AU2126" s="167" t="s">
        <v>98</v>
      </c>
      <c r="AV2126" s="13" t="s">
        <v>98</v>
      </c>
      <c r="AW2126" s="13" t="s">
        <v>30</v>
      </c>
      <c r="AX2126" s="13" t="s">
        <v>76</v>
      </c>
      <c r="AY2126" s="167" t="s">
        <v>345</v>
      </c>
    </row>
    <row r="2127" spans="2:65" s="13" customFormat="1">
      <c r="B2127" s="166"/>
      <c r="D2127" s="160" t="s">
        <v>353</v>
      </c>
      <c r="E2127" s="167" t="s">
        <v>1</v>
      </c>
      <c r="F2127" s="168" t="s">
        <v>1573</v>
      </c>
      <c r="H2127" s="169">
        <v>13.95</v>
      </c>
      <c r="I2127" s="170"/>
      <c r="L2127" s="166"/>
      <c r="M2127" s="171"/>
      <c r="T2127" s="172"/>
      <c r="AT2127" s="167" t="s">
        <v>353</v>
      </c>
      <c r="AU2127" s="167" t="s">
        <v>98</v>
      </c>
      <c r="AV2127" s="13" t="s">
        <v>98</v>
      </c>
      <c r="AW2127" s="13" t="s">
        <v>30</v>
      </c>
      <c r="AX2127" s="13" t="s">
        <v>76</v>
      </c>
      <c r="AY2127" s="167" t="s">
        <v>345</v>
      </c>
    </row>
    <row r="2128" spans="2:65" s="13" customFormat="1">
      <c r="B2128" s="166"/>
      <c r="D2128" s="160" t="s">
        <v>353</v>
      </c>
      <c r="E2128" s="167" t="s">
        <v>1</v>
      </c>
      <c r="F2128" s="168" t="s">
        <v>3061</v>
      </c>
      <c r="H2128" s="169">
        <v>7.25</v>
      </c>
      <c r="I2128" s="170"/>
      <c r="L2128" s="166"/>
      <c r="M2128" s="171"/>
      <c r="T2128" s="172"/>
      <c r="AT2128" s="167" t="s">
        <v>353</v>
      </c>
      <c r="AU2128" s="167" t="s">
        <v>98</v>
      </c>
      <c r="AV2128" s="13" t="s">
        <v>98</v>
      </c>
      <c r="AW2128" s="13" t="s">
        <v>30</v>
      </c>
      <c r="AX2128" s="13" t="s">
        <v>76</v>
      </c>
      <c r="AY2128" s="167" t="s">
        <v>345</v>
      </c>
    </row>
    <row r="2129" spans="2:51" s="13" customFormat="1">
      <c r="B2129" s="166"/>
      <c r="D2129" s="160" t="s">
        <v>353</v>
      </c>
      <c r="E2129" s="167" t="s">
        <v>1</v>
      </c>
      <c r="F2129" s="168" t="s">
        <v>3062</v>
      </c>
      <c r="H2129" s="169">
        <v>12.25</v>
      </c>
      <c r="I2129" s="170"/>
      <c r="L2129" s="166"/>
      <c r="M2129" s="171"/>
      <c r="T2129" s="172"/>
      <c r="AT2129" s="167" t="s">
        <v>353</v>
      </c>
      <c r="AU2129" s="167" t="s">
        <v>98</v>
      </c>
      <c r="AV2129" s="13" t="s">
        <v>98</v>
      </c>
      <c r="AW2129" s="13" t="s">
        <v>30</v>
      </c>
      <c r="AX2129" s="13" t="s">
        <v>76</v>
      </c>
      <c r="AY2129" s="167" t="s">
        <v>345</v>
      </c>
    </row>
    <row r="2130" spans="2:51" s="13" customFormat="1">
      <c r="B2130" s="166"/>
      <c r="D2130" s="160" t="s">
        <v>353</v>
      </c>
      <c r="E2130" s="167" t="s">
        <v>1</v>
      </c>
      <c r="F2130" s="168" t="s">
        <v>3063</v>
      </c>
      <c r="H2130" s="169">
        <v>16.149999999999999</v>
      </c>
      <c r="I2130" s="170"/>
      <c r="L2130" s="166"/>
      <c r="M2130" s="171"/>
      <c r="T2130" s="172"/>
      <c r="AT2130" s="167" t="s">
        <v>353</v>
      </c>
      <c r="AU2130" s="167" t="s">
        <v>98</v>
      </c>
      <c r="AV2130" s="13" t="s">
        <v>98</v>
      </c>
      <c r="AW2130" s="13" t="s">
        <v>30</v>
      </c>
      <c r="AX2130" s="13" t="s">
        <v>76</v>
      </c>
      <c r="AY2130" s="167" t="s">
        <v>345</v>
      </c>
    </row>
    <row r="2131" spans="2:51" s="13" customFormat="1">
      <c r="B2131" s="166"/>
      <c r="D2131" s="160" t="s">
        <v>353</v>
      </c>
      <c r="E2131" s="167" t="s">
        <v>1</v>
      </c>
      <c r="F2131" s="168" t="s">
        <v>3064</v>
      </c>
      <c r="H2131" s="169">
        <v>10.6</v>
      </c>
      <c r="I2131" s="170"/>
      <c r="L2131" s="166"/>
      <c r="M2131" s="171"/>
      <c r="T2131" s="172"/>
      <c r="AT2131" s="167" t="s">
        <v>353</v>
      </c>
      <c r="AU2131" s="167" t="s">
        <v>98</v>
      </c>
      <c r="AV2131" s="13" t="s">
        <v>98</v>
      </c>
      <c r="AW2131" s="13" t="s">
        <v>30</v>
      </c>
      <c r="AX2131" s="13" t="s">
        <v>76</v>
      </c>
      <c r="AY2131" s="167" t="s">
        <v>345</v>
      </c>
    </row>
    <row r="2132" spans="2:51" s="13" customFormat="1">
      <c r="B2132" s="166"/>
      <c r="D2132" s="160" t="s">
        <v>353</v>
      </c>
      <c r="E2132" s="167" t="s">
        <v>1</v>
      </c>
      <c r="F2132" s="168" t="s">
        <v>3065</v>
      </c>
      <c r="H2132" s="169">
        <v>12.25</v>
      </c>
      <c r="I2132" s="170"/>
      <c r="L2132" s="166"/>
      <c r="M2132" s="171"/>
      <c r="T2132" s="172"/>
      <c r="AT2132" s="167" t="s">
        <v>353</v>
      </c>
      <c r="AU2132" s="167" t="s">
        <v>98</v>
      </c>
      <c r="AV2132" s="13" t="s">
        <v>98</v>
      </c>
      <c r="AW2132" s="13" t="s">
        <v>30</v>
      </c>
      <c r="AX2132" s="13" t="s">
        <v>76</v>
      </c>
      <c r="AY2132" s="167" t="s">
        <v>345</v>
      </c>
    </row>
    <row r="2133" spans="2:51" s="13" customFormat="1">
      <c r="B2133" s="166"/>
      <c r="D2133" s="160" t="s">
        <v>353</v>
      </c>
      <c r="E2133" s="167" t="s">
        <v>1</v>
      </c>
      <c r="F2133" s="168" t="s">
        <v>3066</v>
      </c>
      <c r="H2133" s="169">
        <v>16.149999999999999</v>
      </c>
      <c r="I2133" s="170"/>
      <c r="L2133" s="166"/>
      <c r="M2133" s="171"/>
      <c r="T2133" s="172"/>
      <c r="AT2133" s="167" t="s">
        <v>353</v>
      </c>
      <c r="AU2133" s="167" t="s">
        <v>98</v>
      </c>
      <c r="AV2133" s="13" t="s">
        <v>98</v>
      </c>
      <c r="AW2133" s="13" t="s">
        <v>30</v>
      </c>
      <c r="AX2133" s="13" t="s">
        <v>76</v>
      </c>
      <c r="AY2133" s="167" t="s">
        <v>345</v>
      </c>
    </row>
    <row r="2134" spans="2:51" s="13" customFormat="1">
      <c r="B2134" s="166"/>
      <c r="D2134" s="160" t="s">
        <v>353</v>
      </c>
      <c r="E2134" s="167" t="s">
        <v>1</v>
      </c>
      <c r="F2134" s="168" t="s">
        <v>1574</v>
      </c>
      <c r="H2134" s="169">
        <v>10.494999999999999</v>
      </c>
      <c r="I2134" s="170"/>
      <c r="L2134" s="166"/>
      <c r="M2134" s="171"/>
      <c r="T2134" s="172"/>
      <c r="AT2134" s="167" t="s">
        <v>353</v>
      </c>
      <c r="AU2134" s="167" t="s">
        <v>98</v>
      </c>
      <c r="AV2134" s="13" t="s">
        <v>98</v>
      </c>
      <c r="AW2134" s="13" t="s">
        <v>30</v>
      </c>
      <c r="AX2134" s="13" t="s">
        <v>76</v>
      </c>
      <c r="AY2134" s="167" t="s">
        <v>345</v>
      </c>
    </row>
    <row r="2135" spans="2:51" s="13" customFormat="1">
      <c r="B2135" s="166"/>
      <c r="D2135" s="160" t="s">
        <v>353</v>
      </c>
      <c r="E2135" s="167" t="s">
        <v>1</v>
      </c>
      <c r="F2135" s="168" t="s">
        <v>3067</v>
      </c>
      <c r="H2135" s="169">
        <v>11.6</v>
      </c>
      <c r="I2135" s="170"/>
      <c r="L2135" s="166"/>
      <c r="M2135" s="171"/>
      <c r="T2135" s="172"/>
      <c r="AT2135" s="167" t="s">
        <v>353</v>
      </c>
      <c r="AU2135" s="167" t="s">
        <v>98</v>
      </c>
      <c r="AV2135" s="13" t="s">
        <v>98</v>
      </c>
      <c r="AW2135" s="13" t="s">
        <v>30</v>
      </c>
      <c r="AX2135" s="13" t="s">
        <v>76</v>
      </c>
      <c r="AY2135" s="167" t="s">
        <v>345</v>
      </c>
    </row>
    <row r="2136" spans="2:51" s="13" customFormat="1">
      <c r="B2136" s="166"/>
      <c r="D2136" s="160" t="s">
        <v>353</v>
      </c>
      <c r="E2136" s="167" t="s">
        <v>1</v>
      </c>
      <c r="F2136" s="168" t="s">
        <v>3068</v>
      </c>
      <c r="H2136" s="169">
        <v>12.25</v>
      </c>
      <c r="I2136" s="170"/>
      <c r="L2136" s="166"/>
      <c r="M2136" s="171"/>
      <c r="T2136" s="172"/>
      <c r="AT2136" s="167" t="s">
        <v>353</v>
      </c>
      <c r="AU2136" s="167" t="s">
        <v>98</v>
      </c>
      <c r="AV2136" s="13" t="s">
        <v>98</v>
      </c>
      <c r="AW2136" s="13" t="s">
        <v>30</v>
      </c>
      <c r="AX2136" s="13" t="s">
        <v>76</v>
      </c>
      <c r="AY2136" s="167" t="s">
        <v>345</v>
      </c>
    </row>
    <row r="2137" spans="2:51" s="13" customFormat="1">
      <c r="B2137" s="166"/>
      <c r="D2137" s="160" t="s">
        <v>353</v>
      </c>
      <c r="E2137" s="167" t="s">
        <v>1</v>
      </c>
      <c r="F2137" s="168" t="s">
        <v>3069</v>
      </c>
      <c r="H2137" s="169">
        <v>16.149999999999999</v>
      </c>
      <c r="I2137" s="170"/>
      <c r="L2137" s="166"/>
      <c r="M2137" s="171"/>
      <c r="T2137" s="172"/>
      <c r="AT2137" s="167" t="s">
        <v>353</v>
      </c>
      <c r="AU2137" s="167" t="s">
        <v>98</v>
      </c>
      <c r="AV2137" s="13" t="s">
        <v>98</v>
      </c>
      <c r="AW2137" s="13" t="s">
        <v>30</v>
      </c>
      <c r="AX2137" s="13" t="s">
        <v>76</v>
      </c>
      <c r="AY2137" s="167" t="s">
        <v>345</v>
      </c>
    </row>
    <row r="2138" spans="2:51" s="13" customFormat="1">
      <c r="B2138" s="166"/>
      <c r="D2138" s="160" t="s">
        <v>353</v>
      </c>
      <c r="E2138" s="167" t="s">
        <v>1</v>
      </c>
      <c r="F2138" s="168" t="s">
        <v>3070</v>
      </c>
      <c r="H2138" s="169">
        <v>19.899999999999999</v>
      </c>
      <c r="I2138" s="170"/>
      <c r="L2138" s="166"/>
      <c r="M2138" s="171"/>
      <c r="T2138" s="172"/>
      <c r="AT2138" s="167" t="s">
        <v>353</v>
      </c>
      <c r="AU2138" s="167" t="s">
        <v>98</v>
      </c>
      <c r="AV2138" s="13" t="s">
        <v>98</v>
      </c>
      <c r="AW2138" s="13" t="s">
        <v>30</v>
      </c>
      <c r="AX2138" s="13" t="s">
        <v>76</v>
      </c>
      <c r="AY2138" s="167" t="s">
        <v>345</v>
      </c>
    </row>
    <row r="2139" spans="2:51" s="13" customFormat="1">
      <c r="B2139" s="166"/>
      <c r="D2139" s="160" t="s">
        <v>353</v>
      </c>
      <c r="E2139" s="167" t="s">
        <v>1</v>
      </c>
      <c r="F2139" s="168" t="s">
        <v>3071</v>
      </c>
      <c r="H2139" s="169">
        <v>10.85</v>
      </c>
      <c r="I2139" s="170"/>
      <c r="L2139" s="166"/>
      <c r="M2139" s="171"/>
      <c r="T2139" s="172"/>
      <c r="AT2139" s="167" t="s">
        <v>353</v>
      </c>
      <c r="AU2139" s="167" t="s">
        <v>98</v>
      </c>
      <c r="AV2139" s="13" t="s">
        <v>98</v>
      </c>
      <c r="AW2139" s="13" t="s">
        <v>30</v>
      </c>
      <c r="AX2139" s="13" t="s">
        <v>76</v>
      </c>
      <c r="AY2139" s="167" t="s">
        <v>345</v>
      </c>
    </row>
    <row r="2140" spans="2:51" s="13" customFormat="1">
      <c r="B2140" s="166"/>
      <c r="D2140" s="160" t="s">
        <v>353</v>
      </c>
      <c r="E2140" s="167" t="s">
        <v>1</v>
      </c>
      <c r="F2140" s="168" t="s">
        <v>3072</v>
      </c>
      <c r="H2140" s="169">
        <v>13.2</v>
      </c>
      <c r="I2140" s="170"/>
      <c r="L2140" s="166"/>
      <c r="M2140" s="171"/>
      <c r="T2140" s="172"/>
      <c r="AT2140" s="167" t="s">
        <v>353</v>
      </c>
      <c r="AU2140" s="167" t="s">
        <v>98</v>
      </c>
      <c r="AV2140" s="13" t="s">
        <v>98</v>
      </c>
      <c r="AW2140" s="13" t="s">
        <v>30</v>
      </c>
      <c r="AX2140" s="13" t="s">
        <v>76</v>
      </c>
      <c r="AY2140" s="167" t="s">
        <v>345</v>
      </c>
    </row>
    <row r="2141" spans="2:51" s="13" customFormat="1">
      <c r="B2141" s="166"/>
      <c r="D2141" s="160" t="s">
        <v>353</v>
      </c>
      <c r="E2141" s="167" t="s">
        <v>1</v>
      </c>
      <c r="F2141" s="168" t="s">
        <v>3073</v>
      </c>
      <c r="H2141" s="169">
        <v>11.6</v>
      </c>
      <c r="I2141" s="170"/>
      <c r="L2141" s="166"/>
      <c r="M2141" s="171"/>
      <c r="T2141" s="172"/>
      <c r="AT2141" s="167" t="s">
        <v>353</v>
      </c>
      <c r="AU2141" s="167" t="s">
        <v>98</v>
      </c>
      <c r="AV2141" s="13" t="s">
        <v>98</v>
      </c>
      <c r="AW2141" s="13" t="s">
        <v>30</v>
      </c>
      <c r="AX2141" s="13" t="s">
        <v>76</v>
      </c>
      <c r="AY2141" s="167" t="s">
        <v>345</v>
      </c>
    </row>
    <row r="2142" spans="2:51" s="13" customFormat="1">
      <c r="B2142" s="166"/>
      <c r="D2142" s="160" t="s">
        <v>353</v>
      </c>
      <c r="E2142" s="167" t="s">
        <v>1</v>
      </c>
      <c r="F2142" s="168" t="s">
        <v>3074</v>
      </c>
      <c r="H2142" s="169">
        <v>12.25</v>
      </c>
      <c r="I2142" s="170"/>
      <c r="L2142" s="166"/>
      <c r="M2142" s="171"/>
      <c r="T2142" s="172"/>
      <c r="AT2142" s="167" t="s">
        <v>353</v>
      </c>
      <c r="AU2142" s="167" t="s">
        <v>98</v>
      </c>
      <c r="AV2142" s="13" t="s">
        <v>98</v>
      </c>
      <c r="AW2142" s="13" t="s">
        <v>30</v>
      </c>
      <c r="AX2142" s="13" t="s">
        <v>76</v>
      </c>
      <c r="AY2142" s="167" t="s">
        <v>345</v>
      </c>
    </row>
    <row r="2143" spans="2:51" s="13" customFormat="1">
      <c r="B2143" s="166"/>
      <c r="D2143" s="160" t="s">
        <v>353</v>
      </c>
      <c r="E2143" s="167" t="s">
        <v>1</v>
      </c>
      <c r="F2143" s="168" t="s">
        <v>3075</v>
      </c>
      <c r="H2143" s="169">
        <v>16.149999999999999</v>
      </c>
      <c r="I2143" s="170"/>
      <c r="L2143" s="166"/>
      <c r="M2143" s="171"/>
      <c r="T2143" s="172"/>
      <c r="AT2143" s="167" t="s">
        <v>353</v>
      </c>
      <c r="AU2143" s="167" t="s">
        <v>98</v>
      </c>
      <c r="AV2143" s="13" t="s">
        <v>98</v>
      </c>
      <c r="AW2143" s="13" t="s">
        <v>30</v>
      </c>
      <c r="AX2143" s="13" t="s">
        <v>76</v>
      </c>
      <c r="AY2143" s="167" t="s">
        <v>345</v>
      </c>
    </row>
    <row r="2144" spans="2:51" s="13" customFormat="1">
      <c r="B2144" s="166"/>
      <c r="D2144" s="160" t="s">
        <v>353</v>
      </c>
      <c r="E2144" s="167" t="s">
        <v>1</v>
      </c>
      <c r="F2144" s="168" t="s">
        <v>3076</v>
      </c>
      <c r="H2144" s="169">
        <v>10.85</v>
      </c>
      <c r="I2144" s="170"/>
      <c r="L2144" s="166"/>
      <c r="M2144" s="171"/>
      <c r="T2144" s="172"/>
      <c r="AT2144" s="167" t="s">
        <v>353</v>
      </c>
      <c r="AU2144" s="167" t="s">
        <v>98</v>
      </c>
      <c r="AV2144" s="13" t="s">
        <v>98</v>
      </c>
      <c r="AW2144" s="13" t="s">
        <v>30</v>
      </c>
      <c r="AX2144" s="13" t="s">
        <v>76</v>
      </c>
      <c r="AY2144" s="167" t="s">
        <v>345</v>
      </c>
    </row>
    <row r="2145" spans="2:65" s="13" customFormat="1">
      <c r="B2145" s="166"/>
      <c r="D2145" s="160" t="s">
        <v>353</v>
      </c>
      <c r="E2145" s="167" t="s">
        <v>1</v>
      </c>
      <c r="F2145" s="168" t="s">
        <v>3077</v>
      </c>
      <c r="H2145" s="169">
        <v>19.8</v>
      </c>
      <c r="I2145" s="170"/>
      <c r="L2145" s="166"/>
      <c r="M2145" s="171"/>
      <c r="T2145" s="172"/>
      <c r="AT2145" s="167" t="s">
        <v>353</v>
      </c>
      <c r="AU2145" s="167" t="s">
        <v>98</v>
      </c>
      <c r="AV2145" s="13" t="s">
        <v>98</v>
      </c>
      <c r="AW2145" s="13" t="s">
        <v>30</v>
      </c>
      <c r="AX2145" s="13" t="s">
        <v>76</v>
      </c>
      <c r="AY2145" s="167" t="s">
        <v>345</v>
      </c>
    </row>
    <row r="2146" spans="2:65" s="13" customFormat="1">
      <c r="B2146" s="166"/>
      <c r="D2146" s="160" t="s">
        <v>353</v>
      </c>
      <c r="E2146" s="167" t="s">
        <v>1</v>
      </c>
      <c r="F2146" s="168" t="s">
        <v>1575</v>
      </c>
      <c r="H2146" s="169">
        <v>10.494999999999999</v>
      </c>
      <c r="I2146" s="170"/>
      <c r="L2146" s="166"/>
      <c r="M2146" s="171"/>
      <c r="T2146" s="172"/>
      <c r="AT2146" s="167" t="s">
        <v>353</v>
      </c>
      <c r="AU2146" s="167" t="s">
        <v>98</v>
      </c>
      <c r="AV2146" s="13" t="s">
        <v>98</v>
      </c>
      <c r="AW2146" s="13" t="s">
        <v>30</v>
      </c>
      <c r="AX2146" s="13" t="s">
        <v>76</v>
      </c>
      <c r="AY2146" s="167" t="s">
        <v>345</v>
      </c>
    </row>
    <row r="2147" spans="2:65" s="13" customFormat="1">
      <c r="B2147" s="166"/>
      <c r="D2147" s="160" t="s">
        <v>353</v>
      </c>
      <c r="E2147" s="167" t="s">
        <v>1</v>
      </c>
      <c r="F2147" s="168" t="s">
        <v>3078</v>
      </c>
      <c r="H2147" s="169">
        <v>11.6</v>
      </c>
      <c r="I2147" s="170"/>
      <c r="L2147" s="166"/>
      <c r="M2147" s="171"/>
      <c r="T2147" s="172"/>
      <c r="AT2147" s="167" t="s">
        <v>353</v>
      </c>
      <c r="AU2147" s="167" t="s">
        <v>98</v>
      </c>
      <c r="AV2147" s="13" t="s">
        <v>98</v>
      </c>
      <c r="AW2147" s="13" t="s">
        <v>30</v>
      </c>
      <c r="AX2147" s="13" t="s">
        <v>76</v>
      </c>
      <c r="AY2147" s="167" t="s">
        <v>345</v>
      </c>
    </row>
    <row r="2148" spans="2:65" s="13" customFormat="1">
      <c r="B2148" s="166"/>
      <c r="D2148" s="160" t="s">
        <v>353</v>
      </c>
      <c r="E2148" s="167" t="s">
        <v>1</v>
      </c>
      <c r="F2148" s="168" t="s">
        <v>3079</v>
      </c>
      <c r="H2148" s="169">
        <v>12.25</v>
      </c>
      <c r="I2148" s="170"/>
      <c r="L2148" s="166"/>
      <c r="M2148" s="171"/>
      <c r="T2148" s="172"/>
      <c r="AT2148" s="167" t="s">
        <v>353</v>
      </c>
      <c r="AU2148" s="167" t="s">
        <v>98</v>
      </c>
      <c r="AV2148" s="13" t="s">
        <v>98</v>
      </c>
      <c r="AW2148" s="13" t="s">
        <v>30</v>
      </c>
      <c r="AX2148" s="13" t="s">
        <v>76</v>
      </c>
      <c r="AY2148" s="167" t="s">
        <v>345</v>
      </c>
    </row>
    <row r="2149" spans="2:65" s="13" customFormat="1">
      <c r="B2149" s="166"/>
      <c r="D2149" s="160" t="s">
        <v>353</v>
      </c>
      <c r="E2149" s="167" t="s">
        <v>1</v>
      </c>
      <c r="F2149" s="168" t="s">
        <v>3080</v>
      </c>
      <c r="H2149" s="169">
        <v>16.149999999999999</v>
      </c>
      <c r="I2149" s="170"/>
      <c r="L2149" s="166"/>
      <c r="M2149" s="171"/>
      <c r="T2149" s="172"/>
      <c r="AT2149" s="167" t="s">
        <v>353</v>
      </c>
      <c r="AU2149" s="167" t="s">
        <v>98</v>
      </c>
      <c r="AV2149" s="13" t="s">
        <v>98</v>
      </c>
      <c r="AW2149" s="13" t="s">
        <v>30</v>
      </c>
      <c r="AX2149" s="13" t="s">
        <v>76</v>
      </c>
      <c r="AY2149" s="167" t="s">
        <v>345</v>
      </c>
    </row>
    <row r="2150" spans="2:65" s="13" customFormat="1">
      <c r="B2150" s="166"/>
      <c r="D2150" s="160" t="s">
        <v>353</v>
      </c>
      <c r="E2150" s="167" t="s">
        <v>1</v>
      </c>
      <c r="F2150" s="168" t="s">
        <v>3081</v>
      </c>
      <c r="H2150" s="169">
        <v>19.899999999999999</v>
      </c>
      <c r="I2150" s="170"/>
      <c r="L2150" s="166"/>
      <c r="M2150" s="171"/>
      <c r="T2150" s="172"/>
      <c r="AT2150" s="167" t="s">
        <v>353</v>
      </c>
      <c r="AU2150" s="167" t="s">
        <v>98</v>
      </c>
      <c r="AV2150" s="13" t="s">
        <v>98</v>
      </c>
      <c r="AW2150" s="13" t="s">
        <v>30</v>
      </c>
      <c r="AX2150" s="13" t="s">
        <v>76</v>
      </c>
      <c r="AY2150" s="167" t="s">
        <v>345</v>
      </c>
    </row>
    <row r="2151" spans="2:65" s="13" customFormat="1">
      <c r="B2151" s="166"/>
      <c r="D2151" s="160" t="s">
        <v>353</v>
      </c>
      <c r="E2151" s="167" t="s">
        <v>1</v>
      </c>
      <c r="F2151" s="168" t="s">
        <v>3082</v>
      </c>
      <c r="H2151" s="169">
        <v>10.85</v>
      </c>
      <c r="I2151" s="170"/>
      <c r="L2151" s="166"/>
      <c r="M2151" s="171"/>
      <c r="T2151" s="172"/>
      <c r="AT2151" s="167" t="s">
        <v>353</v>
      </c>
      <c r="AU2151" s="167" t="s">
        <v>98</v>
      </c>
      <c r="AV2151" s="13" t="s">
        <v>98</v>
      </c>
      <c r="AW2151" s="13" t="s">
        <v>30</v>
      </c>
      <c r="AX2151" s="13" t="s">
        <v>76</v>
      </c>
      <c r="AY2151" s="167" t="s">
        <v>345</v>
      </c>
    </row>
    <row r="2152" spans="2:65" s="13" customFormat="1">
      <c r="B2152" s="166"/>
      <c r="D2152" s="160" t="s">
        <v>353</v>
      </c>
      <c r="E2152" s="167" t="s">
        <v>1</v>
      </c>
      <c r="F2152" s="168" t="s">
        <v>3083</v>
      </c>
      <c r="H2152" s="169">
        <v>13.2</v>
      </c>
      <c r="I2152" s="170"/>
      <c r="L2152" s="166"/>
      <c r="M2152" s="171"/>
      <c r="T2152" s="172"/>
      <c r="AT2152" s="167" t="s">
        <v>353</v>
      </c>
      <c r="AU2152" s="167" t="s">
        <v>98</v>
      </c>
      <c r="AV2152" s="13" t="s">
        <v>98</v>
      </c>
      <c r="AW2152" s="13" t="s">
        <v>30</v>
      </c>
      <c r="AX2152" s="13" t="s">
        <v>76</v>
      </c>
      <c r="AY2152" s="167" t="s">
        <v>345</v>
      </c>
    </row>
    <row r="2153" spans="2:65" s="13" customFormat="1">
      <c r="B2153" s="166"/>
      <c r="D2153" s="160" t="s">
        <v>353</v>
      </c>
      <c r="E2153" s="167" t="s">
        <v>1</v>
      </c>
      <c r="F2153" s="168" t="s">
        <v>3084</v>
      </c>
      <c r="H2153" s="169">
        <v>11.6</v>
      </c>
      <c r="I2153" s="170"/>
      <c r="L2153" s="166"/>
      <c r="M2153" s="171"/>
      <c r="T2153" s="172"/>
      <c r="AT2153" s="167" t="s">
        <v>353</v>
      </c>
      <c r="AU2153" s="167" t="s">
        <v>98</v>
      </c>
      <c r="AV2153" s="13" t="s">
        <v>98</v>
      </c>
      <c r="AW2153" s="13" t="s">
        <v>30</v>
      </c>
      <c r="AX2153" s="13" t="s">
        <v>76</v>
      </c>
      <c r="AY2153" s="167" t="s">
        <v>345</v>
      </c>
    </row>
    <row r="2154" spans="2:65" s="13" customFormat="1">
      <c r="B2154" s="166"/>
      <c r="D2154" s="160" t="s">
        <v>353</v>
      </c>
      <c r="E2154" s="167" t="s">
        <v>1</v>
      </c>
      <c r="F2154" s="168" t="s">
        <v>3085</v>
      </c>
      <c r="H2154" s="169">
        <v>12.25</v>
      </c>
      <c r="I2154" s="170"/>
      <c r="L2154" s="166"/>
      <c r="M2154" s="171"/>
      <c r="T2154" s="172"/>
      <c r="AT2154" s="167" t="s">
        <v>353</v>
      </c>
      <c r="AU2154" s="167" t="s">
        <v>98</v>
      </c>
      <c r="AV2154" s="13" t="s">
        <v>98</v>
      </c>
      <c r="AW2154" s="13" t="s">
        <v>30</v>
      </c>
      <c r="AX2154" s="13" t="s">
        <v>76</v>
      </c>
      <c r="AY2154" s="167" t="s">
        <v>345</v>
      </c>
    </row>
    <row r="2155" spans="2:65" s="13" customFormat="1">
      <c r="B2155" s="166"/>
      <c r="D2155" s="160" t="s">
        <v>353</v>
      </c>
      <c r="E2155" s="167" t="s">
        <v>1</v>
      </c>
      <c r="F2155" s="168" t="s">
        <v>3086</v>
      </c>
      <c r="H2155" s="169">
        <v>16.149999999999999</v>
      </c>
      <c r="I2155" s="170"/>
      <c r="L2155" s="166"/>
      <c r="M2155" s="171"/>
      <c r="T2155" s="172"/>
      <c r="AT2155" s="167" t="s">
        <v>353</v>
      </c>
      <c r="AU2155" s="167" t="s">
        <v>98</v>
      </c>
      <c r="AV2155" s="13" t="s">
        <v>98</v>
      </c>
      <c r="AW2155" s="13" t="s">
        <v>30</v>
      </c>
      <c r="AX2155" s="13" t="s">
        <v>76</v>
      </c>
      <c r="AY2155" s="167" t="s">
        <v>345</v>
      </c>
    </row>
    <row r="2156" spans="2:65" s="13" customFormat="1">
      <c r="B2156" s="166"/>
      <c r="D2156" s="160" t="s">
        <v>353</v>
      </c>
      <c r="E2156" s="167" t="s">
        <v>1</v>
      </c>
      <c r="F2156" s="168" t="s">
        <v>3087</v>
      </c>
      <c r="H2156" s="169">
        <v>10.85</v>
      </c>
      <c r="I2156" s="170"/>
      <c r="L2156" s="166"/>
      <c r="M2156" s="171"/>
      <c r="T2156" s="172"/>
      <c r="AT2156" s="167" t="s">
        <v>353</v>
      </c>
      <c r="AU2156" s="167" t="s">
        <v>98</v>
      </c>
      <c r="AV2156" s="13" t="s">
        <v>98</v>
      </c>
      <c r="AW2156" s="13" t="s">
        <v>30</v>
      </c>
      <c r="AX2156" s="13" t="s">
        <v>76</v>
      </c>
      <c r="AY2156" s="167" t="s">
        <v>345</v>
      </c>
    </row>
    <row r="2157" spans="2:65" s="13" customFormat="1">
      <c r="B2157" s="166"/>
      <c r="D2157" s="160" t="s">
        <v>353</v>
      </c>
      <c r="E2157" s="167" t="s">
        <v>1</v>
      </c>
      <c r="F2157" s="168" t="s">
        <v>3088</v>
      </c>
      <c r="H2157" s="169">
        <v>19.8</v>
      </c>
      <c r="I2157" s="170"/>
      <c r="L2157" s="166"/>
      <c r="M2157" s="171"/>
      <c r="T2157" s="172"/>
      <c r="AT2157" s="167" t="s">
        <v>353</v>
      </c>
      <c r="AU2157" s="167" t="s">
        <v>98</v>
      </c>
      <c r="AV2157" s="13" t="s">
        <v>98</v>
      </c>
      <c r="AW2157" s="13" t="s">
        <v>30</v>
      </c>
      <c r="AX2157" s="13" t="s">
        <v>76</v>
      </c>
      <c r="AY2157" s="167" t="s">
        <v>345</v>
      </c>
    </row>
    <row r="2158" spans="2:65" s="14" customFormat="1">
      <c r="B2158" s="173"/>
      <c r="D2158" s="160" t="s">
        <v>353</v>
      </c>
      <c r="E2158" s="174" t="s">
        <v>3089</v>
      </c>
      <c r="F2158" s="175" t="s">
        <v>358</v>
      </c>
      <c r="H2158" s="176">
        <v>429.101</v>
      </c>
      <c r="I2158" s="177"/>
      <c r="L2158" s="173"/>
      <c r="M2158" s="178"/>
      <c r="T2158" s="179"/>
      <c r="AT2158" s="174" t="s">
        <v>353</v>
      </c>
      <c r="AU2158" s="174" t="s">
        <v>98</v>
      </c>
      <c r="AV2158" s="14" t="s">
        <v>359</v>
      </c>
      <c r="AW2158" s="14" t="s">
        <v>30</v>
      </c>
      <c r="AX2158" s="14" t="s">
        <v>84</v>
      </c>
      <c r="AY2158" s="174" t="s">
        <v>345</v>
      </c>
    </row>
    <row r="2159" spans="2:65" s="1" customFormat="1" ht="16.5" customHeight="1">
      <c r="B2159" s="32"/>
      <c r="C2159" s="145" t="s">
        <v>3090</v>
      </c>
      <c r="D2159" s="145" t="s">
        <v>347</v>
      </c>
      <c r="E2159" s="146" t="s">
        <v>3091</v>
      </c>
      <c r="F2159" s="147" t="s">
        <v>3092</v>
      </c>
      <c r="G2159" s="148" t="s">
        <v>597</v>
      </c>
      <c r="H2159" s="149">
        <v>299.60000000000002</v>
      </c>
      <c r="I2159" s="150"/>
      <c r="J2159" s="149">
        <f>ROUND(I2159*H2159,3)</f>
        <v>0</v>
      </c>
      <c r="K2159" s="151"/>
      <c r="L2159" s="32"/>
      <c r="M2159" s="152" t="s">
        <v>1</v>
      </c>
      <c r="N2159" s="153" t="s">
        <v>42</v>
      </c>
      <c r="P2159" s="154">
        <f>O2159*H2159</f>
        <v>0</v>
      </c>
      <c r="Q2159" s="154">
        <v>4.0000000000000003E-5</v>
      </c>
      <c r="R2159" s="154">
        <f>Q2159*H2159</f>
        <v>1.1984000000000002E-2</v>
      </c>
      <c r="S2159" s="154">
        <v>0</v>
      </c>
      <c r="T2159" s="155">
        <f>S2159*H2159</f>
        <v>0</v>
      </c>
      <c r="AR2159" s="156" t="s">
        <v>453</v>
      </c>
      <c r="AT2159" s="156" t="s">
        <v>347</v>
      </c>
      <c r="AU2159" s="156" t="s">
        <v>98</v>
      </c>
      <c r="AY2159" s="17" t="s">
        <v>345</v>
      </c>
      <c r="BE2159" s="157">
        <f>IF(N2159="základná",J2159,0)</f>
        <v>0</v>
      </c>
      <c r="BF2159" s="157">
        <f>IF(N2159="znížená",J2159,0)</f>
        <v>0</v>
      </c>
      <c r="BG2159" s="157">
        <f>IF(N2159="zákl. prenesená",J2159,0)</f>
        <v>0</v>
      </c>
      <c r="BH2159" s="157">
        <f>IF(N2159="zníž. prenesená",J2159,0)</f>
        <v>0</v>
      </c>
      <c r="BI2159" s="157">
        <f>IF(N2159="nulová",J2159,0)</f>
        <v>0</v>
      </c>
      <c r="BJ2159" s="17" t="s">
        <v>98</v>
      </c>
      <c r="BK2159" s="158">
        <f>ROUND(I2159*H2159,3)</f>
        <v>0</v>
      </c>
      <c r="BL2159" s="17" t="s">
        <v>453</v>
      </c>
      <c r="BM2159" s="156" t="s">
        <v>3093</v>
      </c>
    </row>
    <row r="2160" spans="2:65" s="13" customFormat="1">
      <c r="B2160" s="166"/>
      <c r="D2160" s="160" t="s">
        <v>353</v>
      </c>
      <c r="E2160" s="167" t="s">
        <v>1</v>
      </c>
      <c r="F2160" s="168" t="s">
        <v>3094</v>
      </c>
      <c r="H2160" s="169">
        <v>9.6</v>
      </c>
      <c r="I2160" s="170"/>
      <c r="L2160" s="166"/>
      <c r="M2160" s="171"/>
      <c r="T2160" s="172"/>
      <c r="AT2160" s="167" t="s">
        <v>353</v>
      </c>
      <c r="AU2160" s="167" t="s">
        <v>98</v>
      </c>
      <c r="AV2160" s="13" t="s">
        <v>98</v>
      </c>
      <c r="AW2160" s="13" t="s">
        <v>30</v>
      </c>
      <c r="AX2160" s="13" t="s">
        <v>76</v>
      </c>
      <c r="AY2160" s="167" t="s">
        <v>345</v>
      </c>
    </row>
    <row r="2161" spans="2:51" s="13" customFormat="1">
      <c r="B2161" s="166"/>
      <c r="D2161" s="160" t="s">
        <v>353</v>
      </c>
      <c r="E2161" s="167" t="s">
        <v>1</v>
      </c>
      <c r="F2161" s="168" t="s">
        <v>3095</v>
      </c>
      <c r="H2161" s="169">
        <v>15.225</v>
      </c>
      <c r="I2161" s="170"/>
      <c r="L2161" s="166"/>
      <c r="M2161" s="171"/>
      <c r="T2161" s="172"/>
      <c r="AT2161" s="167" t="s">
        <v>353</v>
      </c>
      <c r="AU2161" s="167" t="s">
        <v>98</v>
      </c>
      <c r="AV2161" s="13" t="s">
        <v>98</v>
      </c>
      <c r="AW2161" s="13" t="s">
        <v>30</v>
      </c>
      <c r="AX2161" s="13" t="s">
        <v>76</v>
      </c>
      <c r="AY2161" s="167" t="s">
        <v>345</v>
      </c>
    </row>
    <row r="2162" spans="2:51" s="13" customFormat="1">
      <c r="B2162" s="166"/>
      <c r="D2162" s="160" t="s">
        <v>353</v>
      </c>
      <c r="E2162" s="167" t="s">
        <v>1</v>
      </c>
      <c r="F2162" s="168" t="s">
        <v>3096</v>
      </c>
      <c r="H2162" s="169">
        <v>10.85</v>
      </c>
      <c r="I2162" s="170"/>
      <c r="L2162" s="166"/>
      <c r="M2162" s="171"/>
      <c r="T2162" s="172"/>
      <c r="AT2162" s="167" t="s">
        <v>353</v>
      </c>
      <c r="AU2162" s="167" t="s">
        <v>98</v>
      </c>
      <c r="AV2162" s="13" t="s">
        <v>98</v>
      </c>
      <c r="AW2162" s="13" t="s">
        <v>30</v>
      </c>
      <c r="AX2162" s="13" t="s">
        <v>76</v>
      </c>
      <c r="AY2162" s="167" t="s">
        <v>345</v>
      </c>
    </row>
    <row r="2163" spans="2:51" s="13" customFormat="1">
      <c r="B2163" s="166"/>
      <c r="D2163" s="160" t="s">
        <v>353</v>
      </c>
      <c r="E2163" s="167" t="s">
        <v>1</v>
      </c>
      <c r="F2163" s="168" t="s">
        <v>3097</v>
      </c>
      <c r="H2163" s="169">
        <v>15.475</v>
      </c>
      <c r="I2163" s="170"/>
      <c r="L2163" s="166"/>
      <c r="M2163" s="171"/>
      <c r="T2163" s="172"/>
      <c r="AT2163" s="167" t="s">
        <v>353</v>
      </c>
      <c r="AU2163" s="167" t="s">
        <v>98</v>
      </c>
      <c r="AV2163" s="13" t="s">
        <v>98</v>
      </c>
      <c r="AW2163" s="13" t="s">
        <v>30</v>
      </c>
      <c r="AX2163" s="13" t="s">
        <v>76</v>
      </c>
      <c r="AY2163" s="167" t="s">
        <v>345</v>
      </c>
    </row>
    <row r="2164" spans="2:51" s="13" customFormat="1">
      <c r="B2164" s="166"/>
      <c r="D2164" s="160" t="s">
        <v>353</v>
      </c>
      <c r="E2164" s="167" t="s">
        <v>1</v>
      </c>
      <c r="F2164" s="168" t="s">
        <v>3098</v>
      </c>
      <c r="H2164" s="169">
        <v>10.7</v>
      </c>
      <c r="I2164" s="170"/>
      <c r="L2164" s="166"/>
      <c r="M2164" s="171"/>
      <c r="T2164" s="172"/>
      <c r="AT2164" s="167" t="s">
        <v>353</v>
      </c>
      <c r="AU2164" s="167" t="s">
        <v>98</v>
      </c>
      <c r="AV2164" s="13" t="s">
        <v>98</v>
      </c>
      <c r="AW2164" s="13" t="s">
        <v>30</v>
      </c>
      <c r="AX2164" s="13" t="s">
        <v>76</v>
      </c>
      <c r="AY2164" s="167" t="s">
        <v>345</v>
      </c>
    </row>
    <row r="2165" spans="2:51" s="13" customFormat="1">
      <c r="B2165" s="166"/>
      <c r="D2165" s="160" t="s">
        <v>353</v>
      </c>
      <c r="E2165" s="167" t="s">
        <v>1</v>
      </c>
      <c r="F2165" s="168" t="s">
        <v>3099</v>
      </c>
      <c r="H2165" s="169">
        <v>12.775</v>
      </c>
      <c r="I2165" s="170"/>
      <c r="L2165" s="166"/>
      <c r="M2165" s="171"/>
      <c r="T2165" s="172"/>
      <c r="AT2165" s="167" t="s">
        <v>353</v>
      </c>
      <c r="AU2165" s="167" t="s">
        <v>98</v>
      </c>
      <c r="AV2165" s="13" t="s">
        <v>98</v>
      </c>
      <c r="AW2165" s="13" t="s">
        <v>30</v>
      </c>
      <c r="AX2165" s="13" t="s">
        <v>76</v>
      </c>
      <c r="AY2165" s="167" t="s">
        <v>345</v>
      </c>
    </row>
    <row r="2166" spans="2:51" s="13" customFormat="1">
      <c r="B2166" s="166"/>
      <c r="D2166" s="160" t="s">
        <v>353</v>
      </c>
      <c r="E2166" s="167" t="s">
        <v>1</v>
      </c>
      <c r="F2166" s="168" t="s">
        <v>3100</v>
      </c>
      <c r="H2166" s="169">
        <v>17.524999999999999</v>
      </c>
      <c r="I2166" s="170"/>
      <c r="L2166" s="166"/>
      <c r="M2166" s="171"/>
      <c r="T2166" s="172"/>
      <c r="AT2166" s="167" t="s">
        <v>353</v>
      </c>
      <c r="AU2166" s="167" t="s">
        <v>98</v>
      </c>
      <c r="AV2166" s="13" t="s">
        <v>98</v>
      </c>
      <c r="AW2166" s="13" t="s">
        <v>30</v>
      </c>
      <c r="AX2166" s="13" t="s">
        <v>76</v>
      </c>
      <c r="AY2166" s="167" t="s">
        <v>345</v>
      </c>
    </row>
    <row r="2167" spans="2:51" s="13" customFormat="1">
      <c r="B2167" s="166"/>
      <c r="D2167" s="160" t="s">
        <v>353</v>
      </c>
      <c r="E2167" s="167" t="s">
        <v>1</v>
      </c>
      <c r="F2167" s="168" t="s">
        <v>3101</v>
      </c>
      <c r="H2167" s="169">
        <v>12.475</v>
      </c>
      <c r="I2167" s="170"/>
      <c r="L2167" s="166"/>
      <c r="M2167" s="171"/>
      <c r="T2167" s="172"/>
      <c r="AT2167" s="167" t="s">
        <v>353</v>
      </c>
      <c r="AU2167" s="167" t="s">
        <v>98</v>
      </c>
      <c r="AV2167" s="13" t="s">
        <v>98</v>
      </c>
      <c r="AW2167" s="13" t="s">
        <v>30</v>
      </c>
      <c r="AX2167" s="13" t="s">
        <v>76</v>
      </c>
      <c r="AY2167" s="167" t="s">
        <v>345</v>
      </c>
    </row>
    <row r="2168" spans="2:51" s="13" customFormat="1">
      <c r="B2168" s="166"/>
      <c r="D2168" s="160" t="s">
        <v>353</v>
      </c>
      <c r="E2168" s="167" t="s">
        <v>1</v>
      </c>
      <c r="F2168" s="168" t="s">
        <v>3102</v>
      </c>
      <c r="H2168" s="169">
        <v>10.7</v>
      </c>
      <c r="I2168" s="170"/>
      <c r="L2168" s="166"/>
      <c r="M2168" s="171"/>
      <c r="T2168" s="172"/>
      <c r="AT2168" s="167" t="s">
        <v>353</v>
      </c>
      <c r="AU2168" s="167" t="s">
        <v>98</v>
      </c>
      <c r="AV2168" s="13" t="s">
        <v>98</v>
      </c>
      <c r="AW2168" s="13" t="s">
        <v>30</v>
      </c>
      <c r="AX2168" s="13" t="s">
        <v>76</v>
      </c>
      <c r="AY2168" s="167" t="s">
        <v>345</v>
      </c>
    </row>
    <row r="2169" spans="2:51" s="13" customFormat="1">
      <c r="B2169" s="166"/>
      <c r="D2169" s="160" t="s">
        <v>353</v>
      </c>
      <c r="E2169" s="167" t="s">
        <v>1</v>
      </c>
      <c r="F2169" s="168" t="s">
        <v>3103</v>
      </c>
      <c r="H2169" s="169">
        <v>12.775</v>
      </c>
      <c r="I2169" s="170"/>
      <c r="L2169" s="166"/>
      <c r="M2169" s="171"/>
      <c r="T2169" s="172"/>
      <c r="AT2169" s="167" t="s">
        <v>353</v>
      </c>
      <c r="AU2169" s="167" t="s">
        <v>98</v>
      </c>
      <c r="AV2169" s="13" t="s">
        <v>98</v>
      </c>
      <c r="AW2169" s="13" t="s">
        <v>30</v>
      </c>
      <c r="AX2169" s="13" t="s">
        <v>76</v>
      </c>
      <c r="AY2169" s="167" t="s">
        <v>345</v>
      </c>
    </row>
    <row r="2170" spans="2:51" s="13" customFormat="1">
      <c r="B2170" s="166"/>
      <c r="D2170" s="160" t="s">
        <v>353</v>
      </c>
      <c r="E2170" s="167" t="s">
        <v>1</v>
      </c>
      <c r="F2170" s="168" t="s">
        <v>3104</v>
      </c>
      <c r="H2170" s="169">
        <v>12.475</v>
      </c>
      <c r="I2170" s="170"/>
      <c r="L2170" s="166"/>
      <c r="M2170" s="171"/>
      <c r="T2170" s="172"/>
      <c r="AT2170" s="167" t="s">
        <v>353</v>
      </c>
      <c r="AU2170" s="167" t="s">
        <v>98</v>
      </c>
      <c r="AV2170" s="13" t="s">
        <v>98</v>
      </c>
      <c r="AW2170" s="13" t="s">
        <v>30</v>
      </c>
      <c r="AX2170" s="13" t="s">
        <v>76</v>
      </c>
      <c r="AY2170" s="167" t="s">
        <v>345</v>
      </c>
    </row>
    <row r="2171" spans="2:51" s="13" customFormat="1">
      <c r="B2171" s="166"/>
      <c r="D2171" s="160" t="s">
        <v>353</v>
      </c>
      <c r="E2171" s="167" t="s">
        <v>1</v>
      </c>
      <c r="F2171" s="168" t="s">
        <v>3105</v>
      </c>
      <c r="H2171" s="169">
        <v>17.425000000000001</v>
      </c>
      <c r="I2171" s="170"/>
      <c r="L2171" s="166"/>
      <c r="M2171" s="171"/>
      <c r="T2171" s="172"/>
      <c r="AT2171" s="167" t="s">
        <v>353</v>
      </c>
      <c r="AU2171" s="167" t="s">
        <v>98</v>
      </c>
      <c r="AV2171" s="13" t="s">
        <v>98</v>
      </c>
      <c r="AW2171" s="13" t="s">
        <v>30</v>
      </c>
      <c r="AX2171" s="13" t="s">
        <v>76</v>
      </c>
      <c r="AY2171" s="167" t="s">
        <v>345</v>
      </c>
    </row>
    <row r="2172" spans="2:51" s="13" customFormat="1">
      <c r="B2172" s="166"/>
      <c r="D2172" s="160" t="s">
        <v>353</v>
      </c>
      <c r="E2172" s="167" t="s">
        <v>1</v>
      </c>
      <c r="F2172" s="168" t="s">
        <v>3106</v>
      </c>
      <c r="H2172" s="169">
        <v>10.7</v>
      </c>
      <c r="I2172" s="170"/>
      <c r="L2172" s="166"/>
      <c r="M2172" s="171"/>
      <c r="T2172" s="172"/>
      <c r="AT2172" s="167" t="s">
        <v>353</v>
      </c>
      <c r="AU2172" s="167" t="s">
        <v>98</v>
      </c>
      <c r="AV2172" s="13" t="s">
        <v>98</v>
      </c>
      <c r="AW2172" s="13" t="s">
        <v>30</v>
      </c>
      <c r="AX2172" s="13" t="s">
        <v>76</v>
      </c>
      <c r="AY2172" s="167" t="s">
        <v>345</v>
      </c>
    </row>
    <row r="2173" spans="2:51" s="13" customFormat="1">
      <c r="B2173" s="166"/>
      <c r="D2173" s="160" t="s">
        <v>353</v>
      </c>
      <c r="E2173" s="167" t="s">
        <v>1</v>
      </c>
      <c r="F2173" s="168" t="s">
        <v>3107</v>
      </c>
      <c r="H2173" s="169">
        <v>12.775</v>
      </c>
      <c r="I2173" s="170"/>
      <c r="L2173" s="166"/>
      <c r="M2173" s="171"/>
      <c r="T2173" s="172"/>
      <c r="AT2173" s="167" t="s">
        <v>353</v>
      </c>
      <c r="AU2173" s="167" t="s">
        <v>98</v>
      </c>
      <c r="AV2173" s="13" t="s">
        <v>98</v>
      </c>
      <c r="AW2173" s="13" t="s">
        <v>30</v>
      </c>
      <c r="AX2173" s="13" t="s">
        <v>76</v>
      </c>
      <c r="AY2173" s="167" t="s">
        <v>345</v>
      </c>
    </row>
    <row r="2174" spans="2:51" s="13" customFormat="1">
      <c r="B2174" s="166"/>
      <c r="D2174" s="160" t="s">
        <v>353</v>
      </c>
      <c r="E2174" s="167" t="s">
        <v>1</v>
      </c>
      <c r="F2174" s="168" t="s">
        <v>3108</v>
      </c>
      <c r="H2174" s="169">
        <v>17.524999999999999</v>
      </c>
      <c r="I2174" s="170"/>
      <c r="L2174" s="166"/>
      <c r="M2174" s="171"/>
      <c r="T2174" s="172"/>
      <c r="AT2174" s="167" t="s">
        <v>353</v>
      </c>
      <c r="AU2174" s="167" t="s">
        <v>98</v>
      </c>
      <c r="AV2174" s="13" t="s">
        <v>98</v>
      </c>
      <c r="AW2174" s="13" t="s">
        <v>30</v>
      </c>
      <c r="AX2174" s="13" t="s">
        <v>76</v>
      </c>
      <c r="AY2174" s="167" t="s">
        <v>345</v>
      </c>
    </row>
    <row r="2175" spans="2:51" s="13" customFormat="1">
      <c r="B2175" s="166"/>
      <c r="D2175" s="160" t="s">
        <v>353</v>
      </c>
      <c r="E2175" s="167" t="s">
        <v>1</v>
      </c>
      <c r="F2175" s="168" t="s">
        <v>3109</v>
      </c>
      <c r="H2175" s="169">
        <v>12.475</v>
      </c>
      <c r="I2175" s="170"/>
      <c r="L2175" s="166"/>
      <c r="M2175" s="171"/>
      <c r="T2175" s="172"/>
      <c r="AT2175" s="167" t="s">
        <v>353</v>
      </c>
      <c r="AU2175" s="167" t="s">
        <v>98</v>
      </c>
      <c r="AV2175" s="13" t="s">
        <v>98</v>
      </c>
      <c r="AW2175" s="13" t="s">
        <v>30</v>
      </c>
      <c r="AX2175" s="13" t="s">
        <v>76</v>
      </c>
      <c r="AY2175" s="167" t="s">
        <v>345</v>
      </c>
    </row>
    <row r="2176" spans="2:51" s="13" customFormat="1">
      <c r="B2176" s="166"/>
      <c r="D2176" s="160" t="s">
        <v>353</v>
      </c>
      <c r="E2176" s="167" t="s">
        <v>1</v>
      </c>
      <c r="F2176" s="168" t="s">
        <v>3110</v>
      </c>
      <c r="H2176" s="169">
        <v>10.7</v>
      </c>
      <c r="I2176" s="170"/>
      <c r="L2176" s="166"/>
      <c r="M2176" s="171"/>
      <c r="T2176" s="172"/>
      <c r="AT2176" s="167" t="s">
        <v>353</v>
      </c>
      <c r="AU2176" s="167" t="s">
        <v>98</v>
      </c>
      <c r="AV2176" s="13" t="s">
        <v>98</v>
      </c>
      <c r="AW2176" s="13" t="s">
        <v>30</v>
      </c>
      <c r="AX2176" s="13" t="s">
        <v>76</v>
      </c>
      <c r="AY2176" s="167" t="s">
        <v>345</v>
      </c>
    </row>
    <row r="2177" spans="2:65" s="13" customFormat="1">
      <c r="B2177" s="166"/>
      <c r="D2177" s="160" t="s">
        <v>353</v>
      </c>
      <c r="E2177" s="167" t="s">
        <v>1</v>
      </c>
      <c r="F2177" s="168" t="s">
        <v>3111</v>
      </c>
      <c r="H2177" s="169">
        <v>47.524999999999999</v>
      </c>
      <c r="I2177" s="170"/>
      <c r="L2177" s="166"/>
      <c r="M2177" s="171"/>
      <c r="T2177" s="172"/>
      <c r="AT2177" s="167" t="s">
        <v>353</v>
      </c>
      <c r="AU2177" s="167" t="s">
        <v>98</v>
      </c>
      <c r="AV2177" s="13" t="s">
        <v>98</v>
      </c>
      <c r="AW2177" s="13" t="s">
        <v>30</v>
      </c>
      <c r="AX2177" s="13" t="s">
        <v>76</v>
      </c>
      <c r="AY2177" s="167" t="s">
        <v>345</v>
      </c>
    </row>
    <row r="2178" spans="2:65" s="13" customFormat="1">
      <c r="B2178" s="166"/>
      <c r="D2178" s="160" t="s">
        <v>353</v>
      </c>
      <c r="E2178" s="167" t="s">
        <v>1</v>
      </c>
      <c r="F2178" s="168" t="s">
        <v>3112</v>
      </c>
      <c r="H2178" s="169">
        <v>12.475</v>
      </c>
      <c r="I2178" s="170"/>
      <c r="L2178" s="166"/>
      <c r="M2178" s="171"/>
      <c r="T2178" s="172"/>
      <c r="AT2178" s="167" t="s">
        <v>353</v>
      </c>
      <c r="AU2178" s="167" t="s">
        <v>98</v>
      </c>
      <c r="AV2178" s="13" t="s">
        <v>98</v>
      </c>
      <c r="AW2178" s="13" t="s">
        <v>30</v>
      </c>
      <c r="AX2178" s="13" t="s">
        <v>76</v>
      </c>
      <c r="AY2178" s="167" t="s">
        <v>345</v>
      </c>
    </row>
    <row r="2179" spans="2:65" s="13" customFormat="1">
      <c r="B2179" s="166"/>
      <c r="D2179" s="160" t="s">
        <v>353</v>
      </c>
      <c r="E2179" s="167" t="s">
        <v>1</v>
      </c>
      <c r="F2179" s="168" t="s">
        <v>3113</v>
      </c>
      <c r="H2179" s="169">
        <v>17.425000000000001</v>
      </c>
      <c r="I2179" s="170"/>
      <c r="L2179" s="166"/>
      <c r="M2179" s="171"/>
      <c r="T2179" s="172"/>
      <c r="AT2179" s="167" t="s">
        <v>353</v>
      </c>
      <c r="AU2179" s="167" t="s">
        <v>98</v>
      </c>
      <c r="AV2179" s="13" t="s">
        <v>98</v>
      </c>
      <c r="AW2179" s="13" t="s">
        <v>30</v>
      </c>
      <c r="AX2179" s="13" t="s">
        <v>76</v>
      </c>
      <c r="AY2179" s="167" t="s">
        <v>345</v>
      </c>
    </row>
    <row r="2180" spans="2:65" s="15" customFormat="1">
      <c r="B2180" s="180"/>
      <c r="D2180" s="160" t="s">
        <v>353</v>
      </c>
      <c r="E2180" s="181" t="s">
        <v>272</v>
      </c>
      <c r="F2180" s="182" t="s">
        <v>365</v>
      </c>
      <c r="H2180" s="183">
        <v>299.60000000000002</v>
      </c>
      <c r="I2180" s="184"/>
      <c r="L2180" s="180"/>
      <c r="M2180" s="185"/>
      <c r="T2180" s="186"/>
      <c r="AT2180" s="181" t="s">
        <v>353</v>
      </c>
      <c r="AU2180" s="181" t="s">
        <v>98</v>
      </c>
      <c r="AV2180" s="15" t="s">
        <v>351</v>
      </c>
      <c r="AW2180" s="15" t="s">
        <v>30</v>
      </c>
      <c r="AX2180" s="15" t="s">
        <v>84</v>
      </c>
      <c r="AY2180" s="181" t="s">
        <v>345</v>
      </c>
    </row>
    <row r="2181" spans="2:65" s="1" customFormat="1" ht="16.5" customHeight="1">
      <c r="B2181" s="32"/>
      <c r="C2181" s="187" t="s">
        <v>3114</v>
      </c>
      <c r="D2181" s="187" t="s">
        <v>641</v>
      </c>
      <c r="E2181" s="188" t="s">
        <v>3115</v>
      </c>
      <c r="F2181" s="189" t="s">
        <v>3116</v>
      </c>
      <c r="G2181" s="190" t="s">
        <v>597</v>
      </c>
      <c r="H2181" s="191">
        <v>302.596</v>
      </c>
      <c r="I2181" s="192"/>
      <c r="J2181" s="191">
        <f>ROUND(I2181*H2181,3)</f>
        <v>0</v>
      </c>
      <c r="K2181" s="193"/>
      <c r="L2181" s="194"/>
      <c r="M2181" s="195" t="s">
        <v>1</v>
      </c>
      <c r="N2181" s="196" t="s">
        <v>42</v>
      </c>
      <c r="P2181" s="154">
        <f>O2181*H2181</f>
        <v>0</v>
      </c>
      <c r="Q2181" s="154">
        <v>1.6299999999999999E-3</v>
      </c>
      <c r="R2181" s="154">
        <f>Q2181*H2181</f>
        <v>0.49323148</v>
      </c>
      <c r="S2181" s="154">
        <v>0</v>
      </c>
      <c r="T2181" s="155">
        <f>S2181*H2181</f>
        <v>0</v>
      </c>
      <c r="AR2181" s="156" t="s">
        <v>544</v>
      </c>
      <c r="AT2181" s="156" t="s">
        <v>641</v>
      </c>
      <c r="AU2181" s="156" t="s">
        <v>98</v>
      </c>
      <c r="AY2181" s="17" t="s">
        <v>345</v>
      </c>
      <c r="BE2181" s="157">
        <f>IF(N2181="základná",J2181,0)</f>
        <v>0</v>
      </c>
      <c r="BF2181" s="157">
        <f>IF(N2181="znížená",J2181,0)</f>
        <v>0</v>
      </c>
      <c r="BG2181" s="157">
        <f>IF(N2181="zákl. prenesená",J2181,0)</f>
        <v>0</v>
      </c>
      <c r="BH2181" s="157">
        <f>IF(N2181="zníž. prenesená",J2181,0)</f>
        <v>0</v>
      </c>
      <c r="BI2181" s="157">
        <f>IF(N2181="nulová",J2181,0)</f>
        <v>0</v>
      </c>
      <c r="BJ2181" s="17" t="s">
        <v>98</v>
      </c>
      <c r="BK2181" s="158">
        <f>ROUND(I2181*H2181,3)</f>
        <v>0</v>
      </c>
      <c r="BL2181" s="17" t="s">
        <v>453</v>
      </c>
      <c r="BM2181" s="156" t="s">
        <v>3117</v>
      </c>
    </row>
    <row r="2182" spans="2:65" s="13" customFormat="1">
      <c r="B2182" s="166"/>
      <c r="D2182" s="160" t="s">
        <v>353</v>
      </c>
      <c r="E2182" s="167" t="s">
        <v>1</v>
      </c>
      <c r="F2182" s="168" t="s">
        <v>272</v>
      </c>
      <c r="H2182" s="169">
        <v>299.60000000000002</v>
      </c>
      <c r="I2182" s="170"/>
      <c r="L2182" s="166"/>
      <c r="M2182" s="171"/>
      <c r="T2182" s="172"/>
      <c r="AT2182" s="167" t="s">
        <v>353</v>
      </c>
      <c r="AU2182" s="167" t="s">
        <v>98</v>
      </c>
      <c r="AV2182" s="13" t="s">
        <v>98</v>
      </c>
      <c r="AW2182" s="13" t="s">
        <v>30</v>
      </c>
      <c r="AX2182" s="13" t="s">
        <v>84</v>
      </c>
      <c r="AY2182" s="167" t="s">
        <v>345</v>
      </c>
    </row>
    <row r="2183" spans="2:65" s="13" customFormat="1">
      <c r="B2183" s="166"/>
      <c r="D2183" s="160" t="s">
        <v>353</v>
      </c>
      <c r="F2183" s="168" t="s">
        <v>3118</v>
      </c>
      <c r="H2183" s="169">
        <v>302.596</v>
      </c>
      <c r="I2183" s="170"/>
      <c r="L2183" s="166"/>
      <c r="M2183" s="171"/>
      <c r="T2183" s="172"/>
      <c r="AT2183" s="167" t="s">
        <v>353</v>
      </c>
      <c r="AU2183" s="167" t="s">
        <v>98</v>
      </c>
      <c r="AV2183" s="13" t="s">
        <v>98</v>
      </c>
      <c r="AW2183" s="13" t="s">
        <v>4</v>
      </c>
      <c r="AX2183" s="13" t="s">
        <v>84</v>
      </c>
      <c r="AY2183" s="167" t="s">
        <v>345</v>
      </c>
    </row>
    <row r="2184" spans="2:65" s="1" customFormat="1" ht="16.5" customHeight="1">
      <c r="B2184" s="32"/>
      <c r="C2184" s="145" t="s">
        <v>3119</v>
      </c>
      <c r="D2184" s="145" t="s">
        <v>347</v>
      </c>
      <c r="E2184" s="146" t="s">
        <v>3120</v>
      </c>
      <c r="F2184" s="147" t="s">
        <v>3121</v>
      </c>
      <c r="G2184" s="148" t="s">
        <v>350</v>
      </c>
      <c r="H2184" s="149">
        <v>290.25</v>
      </c>
      <c r="I2184" s="150"/>
      <c r="J2184" s="149">
        <f>ROUND(I2184*H2184,3)</f>
        <v>0</v>
      </c>
      <c r="K2184" s="151"/>
      <c r="L2184" s="32"/>
      <c r="M2184" s="152" t="s">
        <v>1</v>
      </c>
      <c r="N2184" s="153" t="s">
        <v>42</v>
      </c>
      <c r="P2184" s="154">
        <f>O2184*H2184</f>
        <v>0</v>
      </c>
      <c r="Q2184" s="154">
        <v>4.0000000000000002E-4</v>
      </c>
      <c r="R2184" s="154">
        <f>Q2184*H2184</f>
        <v>0.11610000000000001</v>
      </c>
      <c r="S2184" s="154">
        <v>0</v>
      </c>
      <c r="T2184" s="155">
        <f>S2184*H2184</f>
        <v>0</v>
      </c>
      <c r="AR2184" s="156" t="s">
        <v>453</v>
      </c>
      <c r="AT2184" s="156" t="s">
        <v>347</v>
      </c>
      <c r="AU2184" s="156" t="s">
        <v>98</v>
      </c>
      <c r="AY2184" s="17" t="s">
        <v>345</v>
      </c>
      <c r="BE2184" s="157">
        <f>IF(N2184="základná",J2184,0)</f>
        <v>0</v>
      </c>
      <c r="BF2184" s="157">
        <f>IF(N2184="znížená",J2184,0)</f>
        <v>0</v>
      </c>
      <c r="BG2184" s="157">
        <f>IF(N2184="zákl. prenesená",J2184,0)</f>
        <v>0</v>
      </c>
      <c r="BH2184" s="157">
        <f>IF(N2184="zníž. prenesená",J2184,0)</f>
        <v>0</v>
      </c>
      <c r="BI2184" s="157">
        <f>IF(N2184="nulová",J2184,0)</f>
        <v>0</v>
      </c>
      <c r="BJ2184" s="17" t="s">
        <v>98</v>
      </c>
      <c r="BK2184" s="158">
        <f>ROUND(I2184*H2184,3)</f>
        <v>0</v>
      </c>
      <c r="BL2184" s="17" t="s">
        <v>453</v>
      </c>
      <c r="BM2184" s="156" t="s">
        <v>3122</v>
      </c>
    </row>
    <row r="2185" spans="2:65" s="12" customFormat="1">
      <c r="B2185" s="159"/>
      <c r="D2185" s="160" t="s">
        <v>353</v>
      </c>
      <c r="E2185" s="161" t="s">
        <v>1</v>
      </c>
      <c r="F2185" s="162" t="s">
        <v>3123</v>
      </c>
      <c r="H2185" s="161" t="s">
        <v>1</v>
      </c>
      <c r="I2185" s="163"/>
      <c r="L2185" s="159"/>
      <c r="M2185" s="164"/>
      <c r="T2185" s="165"/>
      <c r="AT2185" s="161" t="s">
        <v>353</v>
      </c>
      <c r="AU2185" s="161" t="s">
        <v>98</v>
      </c>
      <c r="AV2185" s="12" t="s">
        <v>84</v>
      </c>
      <c r="AW2185" s="12" t="s">
        <v>30</v>
      </c>
      <c r="AX2185" s="12" t="s">
        <v>76</v>
      </c>
      <c r="AY2185" s="161" t="s">
        <v>345</v>
      </c>
    </row>
    <row r="2186" spans="2:65" s="13" customFormat="1">
      <c r="B2186" s="166"/>
      <c r="D2186" s="160" t="s">
        <v>353</v>
      </c>
      <c r="E2186" s="167" t="s">
        <v>1</v>
      </c>
      <c r="F2186" s="168" t="s">
        <v>1817</v>
      </c>
      <c r="H2186" s="169">
        <v>8.85</v>
      </c>
      <c r="I2186" s="170"/>
      <c r="L2186" s="166"/>
      <c r="M2186" s="171"/>
      <c r="T2186" s="172"/>
      <c r="AT2186" s="167" t="s">
        <v>353</v>
      </c>
      <c r="AU2186" s="167" t="s">
        <v>98</v>
      </c>
      <c r="AV2186" s="13" t="s">
        <v>98</v>
      </c>
      <c r="AW2186" s="13" t="s">
        <v>30</v>
      </c>
      <c r="AX2186" s="13" t="s">
        <v>76</v>
      </c>
      <c r="AY2186" s="167" t="s">
        <v>345</v>
      </c>
    </row>
    <row r="2187" spans="2:65" s="13" customFormat="1">
      <c r="B2187" s="166"/>
      <c r="D2187" s="160" t="s">
        <v>353</v>
      </c>
      <c r="E2187" s="167" t="s">
        <v>1</v>
      </c>
      <c r="F2187" s="168" t="s">
        <v>1819</v>
      </c>
      <c r="H2187" s="169">
        <v>16.149999999999999</v>
      </c>
      <c r="I2187" s="170"/>
      <c r="L2187" s="166"/>
      <c r="M2187" s="171"/>
      <c r="T2187" s="172"/>
      <c r="AT2187" s="167" t="s">
        <v>353</v>
      </c>
      <c r="AU2187" s="167" t="s">
        <v>98</v>
      </c>
      <c r="AV2187" s="13" t="s">
        <v>98</v>
      </c>
      <c r="AW2187" s="13" t="s">
        <v>30</v>
      </c>
      <c r="AX2187" s="13" t="s">
        <v>76</v>
      </c>
      <c r="AY2187" s="167" t="s">
        <v>345</v>
      </c>
    </row>
    <row r="2188" spans="2:65" s="13" customFormat="1">
      <c r="B2188" s="166"/>
      <c r="D2188" s="160" t="s">
        <v>353</v>
      </c>
      <c r="E2188" s="167" t="s">
        <v>1</v>
      </c>
      <c r="F2188" s="168" t="s">
        <v>1820</v>
      </c>
      <c r="H2188" s="169">
        <v>11.75</v>
      </c>
      <c r="I2188" s="170"/>
      <c r="L2188" s="166"/>
      <c r="M2188" s="171"/>
      <c r="T2188" s="172"/>
      <c r="AT2188" s="167" t="s">
        <v>353</v>
      </c>
      <c r="AU2188" s="167" t="s">
        <v>98</v>
      </c>
      <c r="AV2188" s="13" t="s">
        <v>98</v>
      </c>
      <c r="AW2188" s="13" t="s">
        <v>30</v>
      </c>
      <c r="AX2188" s="13" t="s">
        <v>76</v>
      </c>
      <c r="AY2188" s="167" t="s">
        <v>345</v>
      </c>
    </row>
    <row r="2189" spans="2:65" s="13" customFormat="1">
      <c r="B2189" s="166"/>
      <c r="D2189" s="160" t="s">
        <v>353</v>
      </c>
      <c r="E2189" s="167" t="s">
        <v>1</v>
      </c>
      <c r="F2189" s="168" t="s">
        <v>1823</v>
      </c>
      <c r="H2189" s="169">
        <v>16.3</v>
      </c>
      <c r="I2189" s="170"/>
      <c r="L2189" s="166"/>
      <c r="M2189" s="171"/>
      <c r="T2189" s="172"/>
      <c r="AT2189" s="167" t="s">
        <v>353</v>
      </c>
      <c r="AU2189" s="167" t="s">
        <v>98</v>
      </c>
      <c r="AV2189" s="13" t="s">
        <v>98</v>
      </c>
      <c r="AW2189" s="13" t="s">
        <v>30</v>
      </c>
      <c r="AX2189" s="13" t="s">
        <v>76</v>
      </c>
      <c r="AY2189" s="167" t="s">
        <v>345</v>
      </c>
    </row>
    <row r="2190" spans="2:65" s="13" customFormat="1">
      <c r="B2190" s="166"/>
      <c r="D2190" s="160" t="s">
        <v>353</v>
      </c>
      <c r="E2190" s="167" t="s">
        <v>1</v>
      </c>
      <c r="F2190" s="168" t="s">
        <v>1827</v>
      </c>
      <c r="H2190" s="169">
        <v>12.7</v>
      </c>
      <c r="I2190" s="170"/>
      <c r="L2190" s="166"/>
      <c r="M2190" s="171"/>
      <c r="T2190" s="172"/>
      <c r="AT2190" s="167" t="s">
        <v>353</v>
      </c>
      <c r="AU2190" s="167" t="s">
        <v>98</v>
      </c>
      <c r="AV2190" s="13" t="s">
        <v>98</v>
      </c>
      <c r="AW2190" s="13" t="s">
        <v>30</v>
      </c>
      <c r="AX2190" s="13" t="s">
        <v>76</v>
      </c>
      <c r="AY2190" s="167" t="s">
        <v>345</v>
      </c>
    </row>
    <row r="2191" spans="2:65" s="13" customFormat="1">
      <c r="B2191" s="166"/>
      <c r="D2191" s="160" t="s">
        <v>353</v>
      </c>
      <c r="E2191" s="167" t="s">
        <v>1</v>
      </c>
      <c r="F2191" s="168" t="s">
        <v>1830</v>
      </c>
      <c r="H2191" s="169">
        <v>15.85</v>
      </c>
      <c r="I2191" s="170"/>
      <c r="L2191" s="166"/>
      <c r="M2191" s="171"/>
      <c r="T2191" s="172"/>
      <c r="AT2191" s="167" t="s">
        <v>353</v>
      </c>
      <c r="AU2191" s="167" t="s">
        <v>98</v>
      </c>
      <c r="AV2191" s="13" t="s">
        <v>98</v>
      </c>
      <c r="AW2191" s="13" t="s">
        <v>30</v>
      </c>
      <c r="AX2191" s="13" t="s">
        <v>76</v>
      </c>
      <c r="AY2191" s="167" t="s">
        <v>345</v>
      </c>
    </row>
    <row r="2192" spans="2:65" s="13" customFormat="1">
      <c r="B2192" s="166"/>
      <c r="D2192" s="160" t="s">
        <v>353</v>
      </c>
      <c r="E2192" s="167" t="s">
        <v>1</v>
      </c>
      <c r="F2192" s="168" t="s">
        <v>3124</v>
      </c>
      <c r="H2192" s="169">
        <v>19.899999999999999</v>
      </c>
      <c r="I2192" s="170"/>
      <c r="L2192" s="166"/>
      <c r="M2192" s="171"/>
      <c r="T2192" s="172"/>
      <c r="AT2192" s="167" t="s">
        <v>353</v>
      </c>
      <c r="AU2192" s="167" t="s">
        <v>98</v>
      </c>
      <c r="AV2192" s="13" t="s">
        <v>98</v>
      </c>
      <c r="AW2192" s="13" t="s">
        <v>30</v>
      </c>
      <c r="AX2192" s="13" t="s">
        <v>76</v>
      </c>
      <c r="AY2192" s="167" t="s">
        <v>345</v>
      </c>
    </row>
    <row r="2193" spans="2:65" s="13" customFormat="1">
      <c r="B2193" s="166"/>
      <c r="D2193" s="160" t="s">
        <v>353</v>
      </c>
      <c r="E2193" s="167" t="s">
        <v>1</v>
      </c>
      <c r="F2193" s="168" t="s">
        <v>1832</v>
      </c>
      <c r="H2193" s="169">
        <v>10.85</v>
      </c>
      <c r="I2193" s="170"/>
      <c r="L2193" s="166"/>
      <c r="M2193" s="171"/>
      <c r="T2193" s="172"/>
      <c r="AT2193" s="167" t="s">
        <v>353</v>
      </c>
      <c r="AU2193" s="167" t="s">
        <v>98</v>
      </c>
      <c r="AV2193" s="13" t="s">
        <v>98</v>
      </c>
      <c r="AW2193" s="13" t="s">
        <v>30</v>
      </c>
      <c r="AX2193" s="13" t="s">
        <v>76</v>
      </c>
      <c r="AY2193" s="167" t="s">
        <v>345</v>
      </c>
    </row>
    <row r="2194" spans="2:65" s="13" customFormat="1">
      <c r="B2194" s="166"/>
      <c r="D2194" s="160" t="s">
        <v>353</v>
      </c>
      <c r="E2194" s="167" t="s">
        <v>1</v>
      </c>
      <c r="F2194" s="168" t="s">
        <v>1833</v>
      </c>
      <c r="H2194" s="169">
        <v>12.7</v>
      </c>
      <c r="I2194" s="170"/>
      <c r="L2194" s="166"/>
      <c r="M2194" s="171"/>
      <c r="T2194" s="172"/>
      <c r="AT2194" s="167" t="s">
        <v>353</v>
      </c>
      <c r="AU2194" s="167" t="s">
        <v>98</v>
      </c>
      <c r="AV2194" s="13" t="s">
        <v>98</v>
      </c>
      <c r="AW2194" s="13" t="s">
        <v>30</v>
      </c>
      <c r="AX2194" s="13" t="s">
        <v>76</v>
      </c>
      <c r="AY2194" s="167" t="s">
        <v>345</v>
      </c>
    </row>
    <row r="2195" spans="2:65" s="13" customFormat="1">
      <c r="B2195" s="166"/>
      <c r="D2195" s="160" t="s">
        <v>353</v>
      </c>
      <c r="E2195" s="167" t="s">
        <v>1</v>
      </c>
      <c r="F2195" s="168" t="s">
        <v>1836</v>
      </c>
      <c r="H2195" s="169">
        <v>15.85</v>
      </c>
      <c r="I2195" s="170"/>
      <c r="L2195" s="166"/>
      <c r="M2195" s="171"/>
      <c r="T2195" s="172"/>
      <c r="AT2195" s="167" t="s">
        <v>353</v>
      </c>
      <c r="AU2195" s="167" t="s">
        <v>98</v>
      </c>
      <c r="AV2195" s="13" t="s">
        <v>98</v>
      </c>
      <c r="AW2195" s="13" t="s">
        <v>30</v>
      </c>
      <c r="AX2195" s="13" t="s">
        <v>76</v>
      </c>
      <c r="AY2195" s="167" t="s">
        <v>345</v>
      </c>
    </row>
    <row r="2196" spans="2:65" s="13" customFormat="1">
      <c r="B2196" s="166"/>
      <c r="D2196" s="160" t="s">
        <v>353</v>
      </c>
      <c r="E2196" s="167" t="s">
        <v>1</v>
      </c>
      <c r="F2196" s="168" t="s">
        <v>3125</v>
      </c>
      <c r="H2196" s="169">
        <v>10.85</v>
      </c>
      <c r="I2196" s="170"/>
      <c r="L2196" s="166"/>
      <c r="M2196" s="171"/>
      <c r="T2196" s="172"/>
      <c r="AT2196" s="167" t="s">
        <v>353</v>
      </c>
      <c r="AU2196" s="167" t="s">
        <v>98</v>
      </c>
      <c r="AV2196" s="13" t="s">
        <v>98</v>
      </c>
      <c r="AW2196" s="13" t="s">
        <v>30</v>
      </c>
      <c r="AX2196" s="13" t="s">
        <v>76</v>
      </c>
      <c r="AY2196" s="167" t="s">
        <v>345</v>
      </c>
    </row>
    <row r="2197" spans="2:65" s="13" customFormat="1">
      <c r="B2197" s="166"/>
      <c r="D2197" s="160" t="s">
        <v>353</v>
      </c>
      <c r="E2197" s="167" t="s">
        <v>1</v>
      </c>
      <c r="F2197" s="168" t="s">
        <v>1838</v>
      </c>
      <c r="H2197" s="169">
        <v>19.899999999999999</v>
      </c>
      <c r="I2197" s="170"/>
      <c r="L2197" s="166"/>
      <c r="M2197" s="171"/>
      <c r="T2197" s="172"/>
      <c r="AT2197" s="167" t="s">
        <v>353</v>
      </c>
      <c r="AU2197" s="167" t="s">
        <v>98</v>
      </c>
      <c r="AV2197" s="13" t="s">
        <v>98</v>
      </c>
      <c r="AW2197" s="13" t="s">
        <v>30</v>
      </c>
      <c r="AX2197" s="13" t="s">
        <v>76</v>
      </c>
      <c r="AY2197" s="167" t="s">
        <v>345</v>
      </c>
    </row>
    <row r="2198" spans="2:65" s="13" customFormat="1">
      <c r="B2198" s="166"/>
      <c r="D2198" s="160" t="s">
        <v>353</v>
      </c>
      <c r="E2198" s="167" t="s">
        <v>1</v>
      </c>
      <c r="F2198" s="168" t="s">
        <v>1841</v>
      </c>
      <c r="H2198" s="169">
        <v>12.7</v>
      </c>
      <c r="I2198" s="170"/>
      <c r="L2198" s="166"/>
      <c r="M2198" s="171"/>
      <c r="T2198" s="172"/>
      <c r="AT2198" s="167" t="s">
        <v>353</v>
      </c>
      <c r="AU2198" s="167" t="s">
        <v>98</v>
      </c>
      <c r="AV2198" s="13" t="s">
        <v>98</v>
      </c>
      <c r="AW2198" s="13" t="s">
        <v>30</v>
      </c>
      <c r="AX2198" s="13" t="s">
        <v>76</v>
      </c>
      <c r="AY2198" s="167" t="s">
        <v>345</v>
      </c>
    </row>
    <row r="2199" spans="2:65" s="13" customFormat="1">
      <c r="B2199" s="166"/>
      <c r="D2199" s="160" t="s">
        <v>353</v>
      </c>
      <c r="E2199" s="167" t="s">
        <v>1</v>
      </c>
      <c r="F2199" s="168" t="s">
        <v>1844</v>
      </c>
      <c r="H2199" s="169">
        <v>15.85</v>
      </c>
      <c r="I2199" s="170"/>
      <c r="L2199" s="166"/>
      <c r="M2199" s="171"/>
      <c r="T2199" s="172"/>
      <c r="AT2199" s="167" t="s">
        <v>353</v>
      </c>
      <c r="AU2199" s="167" t="s">
        <v>98</v>
      </c>
      <c r="AV2199" s="13" t="s">
        <v>98</v>
      </c>
      <c r="AW2199" s="13" t="s">
        <v>30</v>
      </c>
      <c r="AX2199" s="13" t="s">
        <v>76</v>
      </c>
      <c r="AY2199" s="167" t="s">
        <v>345</v>
      </c>
    </row>
    <row r="2200" spans="2:65" s="13" customFormat="1">
      <c r="B2200" s="166"/>
      <c r="D2200" s="160" t="s">
        <v>353</v>
      </c>
      <c r="E2200" s="167" t="s">
        <v>1</v>
      </c>
      <c r="F2200" s="168" t="s">
        <v>3126</v>
      </c>
      <c r="H2200" s="169">
        <v>19.899999999999999</v>
      </c>
      <c r="I2200" s="170"/>
      <c r="L2200" s="166"/>
      <c r="M2200" s="171"/>
      <c r="T2200" s="172"/>
      <c r="AT2200" s="167" t="s">
        <v>353</v>
      </c>
      <c r="AU2200" s="167" t="s">
        <v>98</v>
      </c>
      <c r="AV2200" s="13" t="s">
        <v>98</v>
      </c>
      <c r="AW2200" s="13" t="s">
        <v>30</v>
      </c>
      <c r="AX2200" s="13" t="s">
        <v>76</v>
      </c>
      <c r="AY2200" s="167" t="s">
        <v>345</v>
      </c>
    </row>
    <row r="2201" spans="2:65" s="13" customFormat="1">
      <c r="B2201" s="166"/>
      <c r="D2201" s="160" t="s">
        <v>353</v>
      </c>
      <c r="E2201" s="167" t="s">
        <v>1</v>
      </c>
      <c r="F2201" s="168" t="s">
        <v>1846</v>
      </c>
      <c r="H2201" s="169">
        <v>10.85</v>
      </c>
      <c r="I2201" s="170"/>
      <c r="L2201" s="166"/>
      <c r="M2201" s="171"/>
      <c r="T2201" s="172"/>
      <c r="AT2201" s="167" t="s">
        <v>353</v>
      </c>
      <c r="AU2201" s="167" t="s">
        <v>98</v>
      </c>
      <c r="AV2201" s="13" t="s">
        <v>98</v>
      </c>
      <c r="AW2201" s="13" t="s">
        <v>30</v>
      </c>
      <c r="AX2201" s="13" t="s">
        <v>76</v>
      </c>
      <c r="AY2201" s="167" t="s">
        <v>345</v>
      </c>
    </row>
    <row r="2202" spans="2:65" s="13" customFormat="1">
      <c r="B2202" s="166"/>
      <c r="D2202" s="160" t="s">
        <v>353</v>
      </c>
      <c r="E2202" s="167" t="s">
        <v>1</v>
      </c>
      <c r="F2202" s="168" t="s">
        <v>1847</v>
      </c>
      <c r="H2202" s="169">
        <v>12.7</v>
      </c>
      <c r="I2202" s="170"/>
      <c r="L2202" s="166"/>
      <c r="M2202" s="171"/>
      <c r="T2202" s="172"/>
      <c r="AT2202" s="167" t="s">
        <v>353</v>
      </c>
      <c r="AU2202" s="167" t="s">
        <v>98</v>
      </c>
      <c r="AV2202" s="13" t="s">
        <v>98</v>
      </c>
      <c r="AW2202" s="13" t="s">
        <v>30</v>
      </c>
      <c r="AX2202" s="13" t="s">
        <v>76</v>
      </c>
      <c r="AY2202" s="167" t="s">
        <v>345</v>
      </c>
    </row>
    <row r="2203" spans="2:65" s="13" customFormat="1">
      <c r="B2203" s="166"/>
      <c r="D2203" s="160" t="s">
        <v>353</v>
      </c>
      <c r="E2203" s="167" t="s">
        <v>1</v>
      </c>
      <c r="F2203" s="168" t="s">
        <v>1850</v>
      </c>
      <c r="H2203" s="169">
        <v>15.85</v>
      </c>
      <c r="I2203" s="170"/>
      <c r="L2203" s="166"/>
      <c r="M2203" s="171"/>
      <c r="T2203" s="172"/>
      <c r="AT2203" s="167" t="s">
        <v>353</v>
      </c>
      <c r="AU2203" s="167" t="s">
        <v>98</v>
      </c>
      <c r="AV2203" s="13" t="s">
        <v>98</v>
      </c>
      <c r="AW2203" s="13" t="s">
        <v>30</v>
      </c>
      <c r="AX2203" s="13" t="s">
        <v>76</v>
      </c>
      <c r="AY2203" s="167" t="s">
        <v>345</v>
      </c>
    </row>
    <row r="2204" spans="2:65" s="13" customFormat="1">
      <c r="B2204" s="166"/>
      <c r="D2204" s="160" t="s">
        <v>353</v>
      </c>
      <c r="E2204" s="167" t="s">
        <v>1</v>
      </c>
      <c r="F2204" s="168" t="s">
        <v>1851</v>
      </c>
      <c r="H2204" s="169">
        <v>10.85</v>
      </c>
      <c r="I2204" s="170"/>
      <c r="L2204" s="166"/>
      <c r="M2204" s="171"/>
      <c r="T2204" s="172"/>
      <c r="AT2204" s="167" t="s">
        <v>353</v>
      </c>
      <c r="AU2204" s="167" t="s">
        <v>98</v>
      </c>
      <c r="AV2204" s="13" t="s">
        <v>98</v>
      </c>
      <c r="AW2204" s="13" t="s">
        <v>30</v>
      </c>
      <c r="AX2204" s="13" t="s">
        <v>76</v>
      </c>
      <c r="AY2204" s="167" t="s">
        <v>345</v>
      </c>
    </row>
    <row r="2205" spans="2:65" s="13" customFormat="1">
      <c r="B2205" s="166"/>
      <c r="D2205" s="160" t="s">
        <v>353</v>
      </c>
      <c r="E2205" s="167" t="s">
        <v>1</v>
      </c>
      <c r="F2205" s="168" t="s">
        <v>1852</v>
      </c>
      <c r="H2205" s="169">
        <v>19.899999999999999</v>
      </c>
      <c r="I2205" s="170"/>
      <c r="L2205" s="166"/>
      <c r="M2205" s="171"/>
      <c r="T2205" s="172"/>
      <c r="AT2205" s="167" t="s">
        <v>353</v>
      </c>
      <c r="AU2205" s="167" t="s">
        <v>98</v>
      </c>
      <c r="AV2205" s="13" t="s">
        <v>98</v>
      </c>
      <c r="AW2205" s="13" t="s">
        <v>30</v>
      </c>
      <c r="AX2205" s="13" t="s">
        <v>76</v>
      </c>
      <c r="AY2205" s="167" t="s">
        <v>345</v>
      </c>
    </row>
    <row r="2206" spans="2:65" s="15" customFormat="1">
      <c r="B2206" s="180"/>
      <c r="D2206" s="160" t="s">
        <v>353</v>
      </c>
      <c r="E2206" s="181" t="s">
        <v>244</v>
      </c>
      <c r="F2206" s="182" t="s">
        <v>365</v>
      </c>
      <c r="H2206" s="183">
        <v>290.25</v>
      </c>
      <c r="I2206" s="184"/>
      <c r="L2206" s="180"/>
      <c r="M2206" s="185"/>
      <c r="T2206" s="186"/>
      <c r="AT2206" s="181" t="s">
        <v>353</v>
      </c>
      <c r="AU2206" s="181" t="s">
        <v>98</v>
      </c>
      <c r="AV2206" s="15" t="s">
        <v>351</v>
      </c>
      <c r="AW2206" s="15" t="s">
        <v>30</v>
      </c>
      <c r="AX2206" s="15" t="s">
        <v>84</v>
      </c>
      <c r="AY2206" s="181" t="s">
        <v>345</v>
      </c>
    </row>
    <row r="2207" spans="2:65" s="1" customFormat="1" ht="24.2" customHeight="1">
      <c r="B2207" s="32"/>
      <c r="C2207" s="187" t="s">
        <v>3127</v>
      </c>
      <c r="D2207" s="187" t="s">
        <v>641</v>
      </c>
      <c r="E2207" s="188" t="s">
        <v>3128</v>
      </c>
      <c r="F2207" s="189" t="s">
        <v>3129</v>
      </c>
      <c r="G2207" s="190" t="s">
        <v>350</v>
      </c>
      <c r="H2207" s="191">
        <v>298.95800000000003</v>
      </c>
      <c r="I2207" s="192"/>
      <c r="J2207" s="191">
        <f>ROUND(I2207*H2207,3)</f>
        <v>0</v>
      </c>
      <c r="K2207" s="193"/>
      <c r="L2207" s="194"/>
      <c r="M2207" s="195" t="s">
        <v>1</v>
      </c>
      <c r="N2207" s="196" t="s">
        <v>42</v>
      </c>
      <c r="P2207" s="154">
        <f>O2207*H2207</f>
        <v>0</v>
      </c>
      <c r="Q2207" s="154">
        <v>3.8999999999999998E-3</v>
      </c>
      <c r="R2207" s="154">
        <f>Q2207*H2207</f>
        <v>1.1659362</v>
      </c>
      <c r="S2207" s="154">
        <v>0</v>
      </c>
      <c r="T2207" s="155">
        <f>S2207*H2207</f>
        <v>0</v>
      </c>
      <c r="AR2207" s="156" t="s">
        <v>544</v>
      </c>
      <c r="AT2207" s="156" t="s">
        <v>641</v>
      </c>
      <c r="AU2207" s="156" t="s">
        <v>98</v>
      </c>
      <c r="AY2207" s="17" t="s">
        <v>345</v>
      </c>
      <c r="BE2207" s="157">
        <f>IF(N2207="základná",J2207,0)</f>
        <v>0</v>
      </c>
      <c r="BF2207" s="157">
        <f>IF(N2207="znížená",J2207,0)</f>
        <v>0</v>
      </c>
      <c r="BG2207" s="157">
        <f>IF(N2207="zákl. prenesená",J2207,0)</f>
        <v>0</v>
      </c>
      <c r="BH2207" s="157">
        <f>IF(N2207="zníž. prenesená",J2207,0)</f>
        <v>0</v>
      </c>
      <c r="BI2207" s="157">
        <f>IF(N2207="nulová",J2207,0)</f>
        <v>0</v>
      </c>
      <c r="BJ2207" s="17" t="s">
        <v>98</v>
      </c>
      <c r="BK2207" s="158">
        <f>ROUND(I2207*H2207,3)</f>
        <v>0</v>
      </c>
      <c r="BL2207" s="17" t="s">
        <v>453</v>
      </c>
      <c r="BM2207" s="156" t="s">
        <v>3130</v>
      </c>
    </row>
    <row r="2208" spans="2:65" s="13" customFormat="1">
      <c r="B2208" s="166"/>
      <c r="D2208" s="160" t="s">
        <v>353</v>
      </c>
      <c r="E2208" s="167" t="s">
        <v>1</v>
      </c>
      <c r="F2208" s="168" t="s">
        <v>244</v>
      </c>
      <c r="H2208" s="169">
        <v>290.25</v>
      </c>
      <c r="I2208" s="170"/>
      <c r="L2208" s="166"/>
      <c r="M2208" s="171"/>
      <c r="T2208" s="172"/>
      <c r="AT2208" s="167" t="s">
        <v>353</v>
      </c>
      <c r="AU2208" s="167" t="s">
        <v>98</v>
      </c>
      <c r="AV2208" s="13" t="s">
        <v>98</v>
      </c>
      <c r="AW2208" s="13" t="s">
        <v>30</v>
      </c>
      <c r="AX2208" s="13" t="s">
        <v>84</v>
      </c>
      <c r="AY2208" s="167" t="s">
        <v>345</v>
      </c>
    </row>
    <row r="2209" spans="2:65" s="13" customFormat="1">
      <c r="B2209" s="166"/>
      <c r="D2209" s="160" t="s">
        <v>353</v>
      </c>
      <c r="F2209" s="168" t="s">
        <v>3131</v>
      </c>
      <c r="H2209" s="169">
        <v>298.95800000000003</v>
      </c>
      <c r="I2209" s="170"/>
      <c r="L2209" s="166"/>
      <c r="M2209" s="171"/>
      <c r="T2209" s="172"/>
      <c r="AT2209" s="167" t="s">
        <v>353</v>
      </c>
      <c r="AU2209" s="167" t="s">
        <v>98</v>
      </c>
      <c r="AV2209" s="13" t="s">
        <v>98</v>
      </c>
      <c r="AW2209" s="13" t="s">
        <v>4</v>
      </c>
      <c r="AX2209" s="13" t="s">
        <v>84</v>
      </c>
      <c r="AY2209" s="167" t="s">
        <v>345</v>
      </c>
    </row>
    <row r="2210" spans="2:65" s="1" customFormat="1" ht="24.2" customHeight="1">
      <c r="B2210" s="32"/>
      <c r="C2210" s="145" t="s">
        <v>3132</v>
      </c>
      <c r="D2210" s="145" t="s">
        <v>347</v>
      </c>
      <c r="E2210" s="146" t="s">
        <v>3133</v>
      </c>
      <c r="F2210" s="147" t="s">
        <v>3134</v>
      </c>
      <c r="G2210" s="148" t="s">
        <v>2069</v>
      </c>
      <c r="H2210" s="150"/>
      <c r="I2210" s="150"/>
      <c r="J2210" s="149">
        <f>ROUND(I2210*H2210,3)</f>
        <v>0</v>
      </c>
      <c r="K2210" s="151"/>
      <c r="L2210" s="32"/>
      <c r="M2210" s="152" t="s">
        <v>1</v>
      </c>
      <c r="N2210" s="153" t="s">
        <v>42</v>
      </c>
      <c r="P2210" s="154">
        <f>O2210*H2210</f>
        <v>0</v>
      </c>
      <c r="Q2210" s="154">
        <v>0</v>
      </c>
      <c r="R2210" s="154">
        <f>Q2210*H2210</f>
        <v>0</v>
      </c>
      <c r="S2210" s="154">
        <v>0</v>
      </c>
      <c r="T2210" s="155">
        <f>S2210*H2210</f>
        <v>0</v>
      </c>
      <c r="AR2210" s="156" t="s">
        <v>453</v>
      </c>
      <c r="AT2210" s="156" t="s">
        <v>347</v>
      </c>
      <c r="AU2210" s="156" t="s">
        <v>98</v>
      </c>
      <c r="AY2210" s="17" t="s">
        <v>345</v>
      </c>
      <c r="BE2210" s="157">
        <f>IF(N2210="základná",J2210,0)</f>
        <v>0</v>
      </c>
      <c r="BF2210" s="157">
        <f>IF(N2210="znížená",J2210,0)</f>
        <v>0</v>
      </c>
      <c r="BG2210" s="157">
        <f>IF(N2210="zákl. prenesená",J2210,0)</f>
        <v>0</v>
      </c>
      <c r="BH2210" s="157">
        <f>IF(N2210="zníž. prenesená",J2210,0)</f>
        <v>0</v>
      </c>
      <c r="BI2210" s="157">
        <f>IF(N2210="nulová",J2210,0)</f>
        <v>0</v>
      </c>
      <c r="BJ2210" s="17" t="s">
        <v>98</v>
      </c>
      <c r="BK2210" s="158">
        <f>ROUND(I2210*H2210,3)</f>
        <v>0</v>
      </c>
      <c r="BL2210" s="17" t="s">
        <v>453</v>
      </c>
      <c r="BM2210" s="156" t="s">
        <v>3135</v>
      </c>
    </row>
    <row r="2211" spans="2:65" s="11" customFormat="1" ht="22.9" customHeight="1">
      <c r="B2211" s="133"/>
      <c r="D2211" s="134" t="s">
        <v>75</v>
      </c>
      <c r="E2211" s="143" t="s">
        <v>3136</v>
      </c>
      <c r="F2211" s="143" t="s">
        <v>3137</v>
      </c>
      <c r="I2211" s="136"/>
      <c r="J2211" s="144">
        <f>BK2211</f>
        <v>0</v>
      </c>
      <c r="L2211" s="133"/>
      <c r="M2211" s="138"/>
      <c r="P2211" s="139">
        <f>SUM(P2212:P2216)</f>
        <v>0</v>
      </c>
      <c r="R2211" s="139">
        <f>SUM(R2212:R2216)</f>
        <v>6.2399999999999997E-2</v>
      </c>
      <c r="T2211" s="140">
        <f>SUM(T2212:T2216)</f>
        <v>0</v>
      </c>
      <c r="AR2211" s="134" t="s">
        <v>98</v>
      </c>
      <c r="AT2211" s="141" t="s">
        <v>75</v>
      </c>
      <c r="AU2211" s="141" t="s">
        <v>84</v>
      </c>
      <c r="AY2211" s="134" t="s">
        <v>345</v>
      </c>
      <c r="BK2211" s="142">
        <f>SUM(BK2212:BK2216)</f>
        <v>0</v>
      </c>
    </row>
    <row r="2212" spans="2:65" s="1" customFormat="1" ht="24.2" customHeight="1">
      <c r="B2212" s="32"/>
      <c r="C2212" s="145" t="s">
        <v>3138</v>
      </c>
      <c r="D2212" s="145" t="s">
        <v>347</v>
      </c>
      <c r="E2212" s="146" t="s">
        <v>3139</v>
      </c>
      <c r="F2212" s="147" t="s">
        <v>3140</v>
      </c>
      <c r="G2212" s="148" t="s">
        <v>350</v>
      </c>
      <c r="H2212" s="149">
        <v>62.4</v>
      </c>
      <c r="I2212" s="150"/>
      <c r="J2212" s="149">
        <f>ROUND(I2212*H2212,3)</f>
        <v>0</v>
      </c>
      <c r="K2212" s="151"/>
      <c r="L2212" s="32"/>
      <c r="M2212" s="152" t="s">
        <v>1</v>
      </c>
      <c r="N2212" s="153" t="s">
        <v>42</v>
      </c>
      <c r="P2212" s="154">
        <f>O2212*H2212</f>
        <v>0</v>
      </c>
      <c r="Q2212" s="154">
        <v>1E-3</v>
      </c>
      <c r="R2212" s="154">
        <f>Q2212*H2212</f>
        <v>6.2399999999999997E-2</v>
      </c>
      <c r="S2212" s="154">
        <v>0</v>
      </c>
      <c r="T2212" s="155">
        <f>S2212*H2212</f>
        <v>0</v>
      </c>
      <c r="AR2212" s="156" t="s">
        <v>453</v>
      </c>
      <c r="AT2212" s="156" t="s">
        <v>347</v>
      </c>
      <c r="AU2212" s="156" t="s">
        <v>98</v>
      </c>
      <c r="AY2212" s="17" t="s">
        <v>345</v>
      </c>
      <c r="BE2212" s="157">
        <f>IF(N2212="základná",J2212,0)</f>
        <v>0</v>
      </c>
      <c r="BF2212" s="157">
        <f>IF(N2212="znížená",J2212,0)</f>
        <v>0</v>
      </c>
      <c r="BG2212" s="157">
        <f>IF(N2212="zákl. prenesená",J2212,0)</f>
        <v>0</v>
      </c>
      <c r="BH2212" s="157">
        <f>IF(N2212="zníž. prenesená",J2212,0)</f>
        <v>0</v>
      </c>
      <c r="BI2212" s="157">
        <f>IF(N2212="nulová",J2212,0)</f>
        <v>0</v>
      </c>
      <c r="BJ2212" s="17" t="s">
        <v>98</v>
      </c>
      <c r="BK2212" s="158">
        <f>ROUND(I2212*H2212,3)</f>
        <v>0</v>
      </c>
      <c r="BL2212" s="17" t="s">
        <v>453</v>
      </c>
      <c r="BM2212" s="156" t="s">
        <v>3141</v>
      </c>
    </row>
    <row r="2213" spans="2:65" s="12" customFormat="1">
      <c r="B2213" s="159"/>
      <c r="D2213" s="160" t="s">
        <v>353</v>
      </c>
      <c r="E2213" s="161" t="s">
        <v>1</v>
      </c>
      <c r="F2213" s="162" t="s">
        <v>3142</v>
      </c>
      <c r="H2213" s="161" t="s">
        <v>1</v>
      </c>
      <c r="I2213" s="163"/>
      <c r="L2213" s="159"/>
      <c r="M2213" s="164"/>
      <c r="T2213" s="165"/>
      <c r="AT2213" s="161" t="s">
        <v>353</v>
      </c>
      <c r="AU2213" s="161" t="s">
        <v>98</v>
      </c>
      <c r="AV2213" s="12" t="s">
        <v>84</v>
      </c>
      <c r="AW2213" s="12" t="s">
        <v>30</v>
      </c>
      <c r="AX2213" s="12" t="s">
        <v>76</v>
      </c>
      <c r="AY2213" s="161" t="s">
        <v>345</v>
      </c>
    </row>
    <row r="2214" spans="2:65" s="13" customFormat="1">
      <c r="B2214" s="166"/>
      <c r="D2214" s="160" t="s">
        <v>353</v>
      </c>
      <c r="E2214" s="167" t="s">
        <v>1</v>
      </c>
      <c r="F2214" s="168" t="s">
        <v>3143</v>
      </c>
      <c r="H2214" s="169">
        <v>62.4</v>
      </c>
      <c r="I2214" s="170"/>
      <c r="L2214" s="166"/>
      <c r="M2214" s="171"/>
      <c r="T2214" s="172"/>
      <c r="AT2214" s="167" t="s">
        <v>353</v>
      </c>
      <c r="AU2214" s="167" t="s">
        <v>98</v>
      </c>
      <c r="AV2214" s="13" t="s">
        <v>98</v>
      </c>
      <c r="AW2214" s="13" t="s">
        <v>30</v>
      </c>
      <c r="AX2214" s="13" t="s">
        <v>76</v>
      </c>
      <c r="AY2214" s="167" t="s">
        <v>345</v>
      </c>
    </row>
    <row r="2215" spans="2:65" s="14" customFormat="1">
      <c r="B2215" s="173"/>
      <c r="D2215" s="160" t="s">
        <v>353</v>
      </c>
      <c r="E2215" s="174" t="s">
        <v>236</v>
      </c>
      <c r="F2215" s="175" t="s">
        <v>358</v>
      </c>
      <c r="H2215" s="176">
        <v>62.4</v>
      </c>
      <c r="I2215" s="177"/>
      <c r="L2215" s="173"/>
      <c r="M2215" s="178"/>
      <c r="T2215" s="179"/>
      <c r="AT2215" s="174" t="s">
        <v>353</v>
      </c>
      <c r="AU2215" s="174" t="s">
        <v>98</v>
      </c>
      <c r="AV2215" s="14" t="s">
        <v>359</v>
      </c>
      <c r="AW2215" s="14" t="s">
        <v>30</v>
      </c>
      <c r="AX2215" s="14" t="s">
        <v>84</v>
      </c>
      <c r="AY2215" s="174" t="s">
        <v>345</v>
      </c>
    </row>
    <row r="2216" spans="2:65" s="1" customFormat="1" ht="24.2" customHeight="1">
      <c r="B2216" s="32"/>
      <c r="C2216" s="145" t="s">
        <v>3144</v>
      </c>
      <c r="D2216" s="145" t="s">
        <v>347</v>
      </c>
      <c r="E2216" s="146" t="s">
        <v>3145</v>
      </c>
      <c r="F2216" s="147" t="s">
        <v>3146</v>
      </c>
      <c r="G2216" s="148" t="s">
        <v>2069</v>
      </c>
      <c r="H2216" s="150"/>
      <c r="I2216" s="150"/>
      <c r="J2216" s="149">
        <f>ROUND(I2216*H2216,3)</f>
        <v>0</v>
      </c>
      <c r="K2216" s="151"/>
      <c r="L2216" s="32"/>
      <c r="M2216" s="152" t="s">
        <v>1</v>
      </c>
      <c r="N2216" s="153" t="s">
        <v>42</v>
      </c>
      <c r="P2216" s="154">
        <f>O2216*H2216</f>
        <v>0</v>
      </c>
      <c r="Q2216" s="154">
        <v>0</v>
      </c>
      <c r="R2216" s="154">
        <f>Q2216*H2216</f>
        <v>0</v>
      </c>
      <c r="S2216" s="154">
        <v>0</v>
      </c>
      <c r="T2216" s="155">
        <f>S2216*H2216</f>
        <v>0</v>
      </c>
      <c r="AR2216" s="156" t="s">
        <v>453</v>
      </c>
      <c r="AT2216" s="156" t="s">
        <v>347</v>
      </c>
      <c r="AU2216" s="156" t="s">
        <v>98</v>
      </c>
      <c r="AY2216" s="17" t="s">
        <v>345</v>
      </c>
      <c r="BE2216" s="157">
        <f>IF(N2216="základná",J2216,0)</f>
        <v>0</v>
      </c>
      <c r="BF2216" s="157">
        <f>IF(N2216="znížená",J2216,0)</f>
        <v>0</v>
      </c>
      <c r="BG2216" s="157">
        <f>IF(N2216="zákl. prenesená",J2216,0)</f>
        <v>0</v>
      </c>
      <c r="BH2216" s="157">
        <f>IF(N2216="zníž. prenesená",J2216,0)</f>
        <v>0</v>
      </c>
      <c r="BI2216" s="157">
        <f>IF(N2216="nulová",J2216,0)</f>
        <v>0</v>
      </c>
      <c r="BJ2216" s="17" t="s">
        <v>98</v>
      </c>
      <c r="BK2216" s="158">
        <f>ROUND(I2216*H2216,3)</f>
        <v>0</v>
      </c>
      <c r="BL2216" s="17" t="s">
        <v>453</v>
      </c>
      <c r="BM2216" s="156" t="s">
        <v>3147</v>
      </c>
    </row>
    <row r="2217" spans="2:65" s="11" customFormat="1" ht="22.9" customHeight="1">
      <c r="B2217" s="133"/>
      <c r="D2217" s="134" t="s">
        <v>75</v>
      </c>
      <c r="E2217" s="143" t="s">
        <v>3148</v>
      </c>
      <c r="F2217" s="143" t="s">
        <v>3149</v>
      </c>
      <c r="I2217" s="136"/>
      <c r="J2217" s="144">
        <f>BK2217</f>
        <v>0</v>
      </c>
      <c r="L2217" s="133"/>
      <c r="M2217" s="138"/>
      <c r="P2217" s="139">
        <f>SUM(P2218:P2240)</f>
        <v>0</v>
      </c>
      <c r="R2217" s="139">
        <f>SUM(R2218:R2240)</f>
        <v>2.8769810000000002</v>
      </c>
      <c r="T2217" s="140">
        <f>SUM(T2218:T2240)</f>
        <v>0</v>
      </c>
      <c r="AR2217" s="134" t="s">
        <v>98</v>
      </c>
      <c r="AT2217" s="141" t="s">
        <v>75</v>
      </c>
      <c r="AU2217" s="141" t="s">
        <v>84</v>
      </c>
      <c r="AY2217" s="134" t="s">
        <v>345</v>
      </c>
      <c r="BK2217" s="142">
        <f>SUM(BK2218:BK2240)</f>
        <v>0</v>
      </c>
    </row>
    <row r="2218" spans="2:65" s="1" customFormat="1" ht="33" customHeight="1">
      <c r="B2218" s="32"/>
      <c r="C2218" s="145" t="s">
        <v>3150</v>
      </c>
      <c r="D2218" s="145" t="s">
        <v>347</v>
      </c>
      <c r="E2218" s="146" t="s">
        <v>3151</v>
      </c>
      <c r="F2218" s="147" t="s">
        <v>3152</v>
      </c>
      <c r="G2218" s="148" t="s">
        <v>350</v>
      </c>
      <c r="H2218" s="149">
        <v>184.54</v>
      </c>
      <c r="I2218" s="150"/>
      <c r="J2218" s="149">
        <f>ROUND(I2218*H2218,3)</f>
        <v>0</v>
      </c>
      <c r="K2218" s="151"/>
      <c r="L2218" s="32"/>
      <c r="M2218" s="152" t="s">
        <v>1</v>
      </c>
      <c r="N2218" s="153" t="s">
        <v>42</v>
      </c>
      <c r="P2218" s="154">
        <f>O2218*H2218</f>
        <v>0</v>
      </c>
      <c r="Q2218" s="154">
        <v>2.8500000000000001E-3</v>
      </c>
      <c r="R2218" s="154">
        <f>Q2218*H2218</f>
        <v>0.52593900000000005</v>
      </c>
      <c r="S2218" s="154">
        <v>0</v>
      </c>
      <c r="T2218" s="155">
        <f>S2218*H2218</f>
        <v>0</v>
      </c>
      <c r="AR2218" s="156" t="s">
        <v>453</v>
      </c>
      <c r="AT2218" s="156" t="s">
        <v>347</v>
      </c>
      <c r="AU2218" s="156" t="s">
        <v>98</v>
      </c>
      <c r="AY2218" s="17" t="s">
        <v>345</v>
      </c>
      <c r="BE2218" s="157">
        <f>IF(N2218="základná",J2218,0)</f>
        <v>0</v>
      </c>
      <c r="BF2218" s="157">
        <f>IF(N2218="znížená",J2218,0)</f>
        <v>0</v>
      </c>
      <c r="BG2218" s="157">
        <f>IF(N2218="zákl. prenesená",J2218,0)</f>
        <v>0</v>
      </c>
      <c r="BH2218" s="157">
        <f>IF(N2218="zníž. prenesená",J2218,0)</f>
        <v>0</v>
      </c>
      <c r="BI2218" s="157">
        <f>IF(N2218="nulová",J2218,0)</f>
        <v>0</v>
      </c>
      <c r="BJ2218" s="17" t="s">
        <v>98</v>
      </c>
      <c r="BK2218" s="158">
        <f>ROUND(I2218*H2218,3)</f>
        <v>0</v>
      </c>
      <c r="BL2218" s="17" t="s">
        <v>453</v>
      </c>
      <c r="BM2218" s="156" t="s">
        <v>3153</v>
      </c>
    </row>
    <row r="2219" spans="2:65" s="13" customFormat="1">
      <c r="B2219" s="166"/>
      <c r="D2219" s="160" t="s">
        <v>353</v>
      </c>
      <c r="E2219" s="167" t="s">
        <v>1</v>
      </c>
      <c r="F2219" s="168" t="s">
        <v>3154</v>
      </c>
      <c r="H2219" s="169">
        <v>4.8</v>
      </c>
      <c r="I2219" s="170"/>
      <c r="L2219" s="166"/>
      <c r="M2219" s="171"/>
      <c r="T2219" s="172"/>
      <c r="AT2219" s="167" t="s">
        <v>353</v>
      </c>
      <c r="AU2219" s="167" t="s">
        <v>98</v>
      </c>
      <c r="AV2219" s="13" t="s">
        <v>98</v>
      </c>
      <c r="AW2219" s="13" t="s">
        <v>30</v>
      </c>
      <c r="AX2219" s="13" t="s">
        <v>76</v>
      </c>
      <c r="AY2219" s="167" t="s">
        <v>345</v>
      </c>
    </row>
    <row r="2220" spans="2:65" s="13" customFormat="1">
      <c r="B2220" s="166"/>
      <c r="D2220" s="160" t="s">
        <v>353</v>
      </c>
      <c r="E2220" s="167" t="s">
        <v>1</v>
      </c>
      <c r="F2220" s="168" t="s">
        <v>2057</v>
      </c>
      <c r="H2220" s="169">
        <v>50.771999999999998</v>
      </c>
      <c r="I2220" s="170"/>
      <c r="L2220" s="166"/>
      <c r="M2220" s="171"/>
      <c r="T2220" s="172"/>
      <c r="AT2220" s="167" t="s">
        <v>353</v>
      </c>
      <c r="AU2220" s="167" t="s">
        <v>98</v>
      </c>
      <c r="AV2220" s="13" t="s">
        <v>98</v>
      </c>
      <c r="AW2220" s="13" t="s">
        <v>30</v>
      </c>
      <c r="AX2220" s="13" t="s">
        <v>76</v>
      </c>
      <c r="AY2220" s="167" t="s">
        <v>345</v>
      </c>
    </row>
    <row r="2221" spans="2:65" s="13" customFormat="1">
      <c r="B2221" s="166"/>
      <c r="D2221" s="160" t="s">
        <v>353</v>
      </c>
      <c r="E2221" s="167" t="s">
        <v>1</v>
      </c>
      <c r="F2221" s="168" t="s">
        <v>2058</v>
      </c>
      <c r="H2221" s="169">
        <v>0.72</v>
      </c>
      <c r="I2221" s="170"/>
      <c r="L2221" s="166"/>
      <c r="M2221" s="171"/>
      <c r="T2221" s="172"/>
      <c r="AT2221" s="167" t="s">
        <v>353</v>
      </c>
      <c r="AU2221" s="167" t="s">
        <v>98</v>
      </c>
      <c r="AV2221" s="13" t="s">
        <v>98</v>
      </c>
      <c r="AW2221" s="13" t="s">
        <v>30</v>
      </c>
      <c r="AX2221" s="13" t="s">
        <v>76</v>
      </c>
      <c r="AY2221" s="167" t="s">
        <v>345</v>
      </c>
    </row>
    <row r="2222" spans="2:65" s="13" customFormat="1">
      <c r="B2222" s="166"/>
      <c r="D2222" s="160" t="s">
        <v>353</v>
      </c>
      <c r="E2222" s="167" t="s">
        <v>1</v>
      </c>
      <c r="F2222" s="168" t="s">
        <v>2059</v>
      </c>
      <c r="H2222" s="169">
        <v>14.067</v>
      </c>
      <c r="I2222" s="170"/>
      <c r="L2222" s="166"/>
      <c r="M2222" s="171"/>
      <c r="T2222" s="172"/>
      <c r="AT2222" s="167" t="s">
        <v>353</v>
      </c>
      <c r="AU2222" s="167" t="s">
        <v>98</v>
      </c>
      <c r="AV2222" s="13" t="s">
        <v>98</v>
      </c>
      <c r="AW2222" s="13" t="s">
        <v>30</v>
      </c>
      <c r="AX2222" s="13" t="s">
        <v>76</v>
      </c>
      <c r="AY2222" s="167" t="s">
        <v>345</v>
      </c>
    </row>
    <row r="2223" spans="2:65" s="13" customFormat="1">
      <c r="B2223" s="166"/>
      <c r="D2223" s="160" t="s">
        <v>353</v>
      </c>
      <c r="E2223" s="167" t="s">
        <v>1</v>
      </c>
      <c r="F2223" s="168" t="s">
        <v>2060</v>
      </c>
      <c r="H2223" s="169">
        <v>13.321</v>
      </c>
      <c r="I2223" s="170"/>
      <c r="L2223" s="166"/>
      <c r="M2223" s="171"/>
      <c r="T2223" s="172"/>
      <c r="AT2223" s="167" t="s">
        <v>353</v>
      </c>
      <c r="AU2223" s="167" t="s">
        <v>98</v>
      </c>
      <c r="AV2223" s="13" t="s">
        <v>98</v>
      </c>
      <c r="AW2223" s="13" t="s">
        <v>30</v>
      </c>
      <c r="AX2223" s="13" t="s">
        <v>76</v>
      </c>
      <c r="AY2223" s="167" t="s">
        <v>345</v>
      </c>
    </row>
    <row r="2224" spans="2:65" s="13" customFormat="1">
      <c r="B2224" s="166"/>
      <c r="D2224" s="160" t="s">
        <v>353</v>
      </c>
      <c r="E2224" s="167" t="s">
        <v>1</v>
      </c>
      <c r="F2224" s="168" t="s">
        <v>3155</v>
      </c>
      <c r="H2224" s="169">
        <v>2.85</v>
      </c>
      <c r="I2224" s="170"/>
      <c r="L2224" s="166"/>
      <c r="M2224" s="171"/>
      <c r="T2224" s="172"/>
      <c r="AT2224" s="167" t="s">
        <v>353</v>
      </c>
      <c r="AU2224" s="167" t="s">
        <v>98</v>
      </c>
      <c r="AV2224" s="13" t="s">
        <v>98</v>
      </c>
      <c r="AW2224" s="13" t="s">
        <v>30</v>
      </c>
      <c r="AX2224" s="13" t="s">
        <v>76</v>
      </c>
      <c r="AY2224" s="167" t="s">
        <v>345</v>
      </c>
    </row>
    <row r="2225" spans="2:65" s="13" customFormat="1">
      <c r="B2225" s="166"/>
      <c r="D2225" s="160" t="s">
        <v>353</v>
      </c>
      <c r="E2225" s="167" t="s">
        <v>1</v>
      </c>
      <c r="F2225" s="168" t="s">
        <v>2061</v>
      </c>
      <c r="H2225" s="169">
        <v>7.7270000000000003</v>
      </c>
      <c r="I2225" s="170"/>
      <c r="L2225" s="166"/>
      <c r="M2225" s="171"/>
      <c r="T2225" s="172"/>
      <c r="AT2225" s="167" t="s">
        <v>353</v>
      </c>
      <c r="AU2225" s="167" t="s">
        <v>98</v>
      </c>
      <c r="AV2225" s="13" t="s">
        <v>98</v>
      </c>
      <c r="AW2225" s="13" t="s">
        <v>30</v>
      </c>
      <c r="AX2225" s="13" t="s">
        <v>76</v>
      </c>
      <c r="AY2225" s="167" t="s">
        <v>345</v>
      </c>
    </row>
    <row r="2226" spans="2:65" s="13" customFormat="1">
      <c r="B2226" s="166"/>
      <c r="D2226" s="160" t="s">
        <v>353</v>
      </c>
      <c r="E2226" s="167" t="s">
        <v>1</v>
      </c>
      <c r="F2226" s="168" t="s">
        <v>3156</v>
      </c>
      <c r="H2226" s="169">
        <v>6.1749999999999998</v>
      </c>
      <c r="I2226" s="170"/>
      <c r="L2226" s="166"/>
      <c r="M2226" s="171"/>
      <c r="T2226" s="172"/>
      <c r="AT2226" s="167" t="s">
        <v>353</v>
      </c>
      <c r="AU2226" s="167" t="s">
        <v>98</v>
      </c>
      <c r="AV2226" s="13" t="s">
        <v>98</v>
      </c>
      <c r="AW2226" s="13" t="s">
        <v>30</v>
      </c>
      <c r="AX2226" s="13" t="s">
        <v>76</v>
      </c>
      <c r="AY2226" s="167" t="s">
        <v>345</v>
      </c>
    </row>
    <row r="2227" spans="2:65" s="13" customFormat="1">
      <c r="B2227" s="166"/>
      <c r="D2227" s="160" t="s">
        <v>353</v>
      </c>
      <c r="E2227" s="167" t="s">
        <v>1</v>
      </c>
      <c r="F2227" s="168" t="s">
        <v>2062</v>
      </c>
      <c r="H2227" s="169">
        <v>17.227</v>
      </c>
      <c r="I2227" s="170"/>
      <c r="L2227" s="166"/>
      <c r="M2227" s="171"/>
      <c r="T2227" s="172"/>
      <c r="AT2227" s="167" t="s">
        <v>353</v>
      </c>
      <c r="AU2227" s="167" t="s">
        <v>98</v>
      </c>
      <c r="AV2227" s="13" t="s">
        <v>98</v>
      </c>
      <c r="AW2227" s="13" t="s">
        <v>30</v>
      </c>
      <c r="AX2227" s="13" t="s">
        <v>76</v>
      </c>
      <c r="AY2227" s="167" t="s">
        <v>345</v>
      </c>
    </row>
    <row r="2228" spans="2:65" s="13" customFormat="1">
      <c r="B2228" s="166"/>
      <c r="D2228" s="160" t="s">
        <v>353</v>
      </c>
      <c r="E2228" s="167" t="s">
        <v>1</v>
      </c>
      <c r="F2228" s="168" t="s">
        <v>3157</v>
      </c>
      <c r="H2228" s="169">
        <v>6.1749999999999998</v>
      </c>
      <c r="I2228" s="170"/>
      <c r="L2228" s="166"/>
      <c r="M2228" s="171"/>
      <c r="T2228" s="172"/>
      <c r="AT2228" s="167" t="s">
        <v>353</v>
      </c>
      <c r="AU2228" s="167" t="s">
        <v>98</v>
      </c>
      <c r="AV2228" s="13" t="s">
        <v>98</v>
      </c>
      <c r="AW2228" s="13" t="s">
        <v>30</v>
      </c>
      <c r="AX2228" s="13" t="s">
        <v>76</v>
      </c>
      <c r="AY2228" s="167" t="s">
        <v>345</v>
      </c>
    </row>
    <row r="2229" spans="2:65" s="13" customFormat="1">
      <c r="B2229" s="166"/>
      <c r="D2229" s="160" t="s">
        <v>353</v>
      </c>
      <c r="E2229" s="167" t="s">
        <v>1</v>
      </c>
      <c r="F2229" s="168" t="s">
        <v>2063</v>
      </c>
      <c r="H2229" s="169">
        <v>17.227</v>
      </c>
      <c r="I2229" s="170"/>
      <c r="L2229" s="166"/>
      <c r="M2229" s="171"/>
      <c r="T2229" s="172"/>
      <c r="AT2229" s="167" t="s">
        <v>353</v>
      </c>
      <c r="AU2229" s="167" t="s">
        <v>98</v>
      </c>
      <c r="AV2229" s="13" t="s">
        <v>98</v>
      </c>
      <c r="AW2229" s="13" t="s">
        <v>30</v>
      </c>
      <c r="AX2229" s="13" t="s">
        <v>76</v>
      </c>
      <c r="AY2229" s="167" t="s">
        <v>345</v>
      </c>
    </row>
    <row r="2230" spans="2:65" s="13" customFormat="1">
      <c r="B2230" s="166"/>
      <c r="D2230" s="160" t="s">
        <v>353</v>
      </c>
      <c r="E2230" s="167" t="s">
        <v>1</v>
      </c>
      <c r="F2230" s="168" t="s">
        <v>3158</v>
      </c>
      <c r="H2230" s="169">
        <v>6.1749999999999998</v>
      </c>
      <c r="I2230" s="170"/>
      <c r="L2230" s="166"/>
      <c r="M2230" s="171"/>
      <c r="T2230" s="172"/>
      <c r="AT2230" s="167" t="s">
        <v>353</v>
      </c>
      <c r="AU2230" s="167" t="s">
        <v>98</v>
      </c>
      <c r="AV2230" s="13" t="s">
        <v>98</v>
      </c>
      <c r="AW2230" s="13" t="s">
        <v>30</v>
      </c>
      <c r="AX2230" s="13" t="s">
        <v>76</v>
      </c>
      <c r="AY2230" s="167" t="s">
        <v>345</v>
      </c>
    </row>
    <row r="2231" spans="2:65" s="13" customFormat="1">
      <c r="B2231" s="166"/>
      <c r="D2231" s="160" t="s">
        <v>353</v>
      </c>
      <c r="E2231" s="167" t="s">
        <v>1</v>
      </c>
      <c r="F2231" s="168" t="s">
        <v>2064</v>
      </c>
      <c r="H2231" s="169">
        <v>7.7270000000000003</v>
      </c>
      <c r="I2231" s="170"/>
      <c r="L2231" s="166"/>
      <c r="M2231" s="171"/>
      <c r="T2231" s="172"/>
      <c r="AT2231" s="167" t="s">
        <v>353</v>
      </c>
      <c r="AU2231" s="167" t="s">
        <v>98</v>
      </c>
      <c r="AV2231" s="13" t="s">
        <v>98</v>
      </c>
      <c r="AW2231" s="13" t="s">
        <v>30</v>
      </c>
      <c r="AX2231" s="13" t="s">
        <v>76</v>
      </c>
      <c r="AY2231" s="167" t="s">
        <v>345</v>
      </c>
    </row>
    <row r="2232" spans="2:65" s="13" customFormat="1">
      <c r="B2232" s="166"/>
      <c r="D2232" s="160" t="s">
        <v>353</v>
      </c>
      <c r="E2232" s="167" t="s">
        <v>1</v>
      </c>
      <c r="F2232" s="168" t="s">
        <v>3159</v>
      </c>
      <c r="H2232" s="169">
        <v>6.1749999999999998</v>
      </c>
      <c r="I2232" s="170"/>
      <c r="L2232" s="166"/>
      <c r="M2232" s="171"/>
      <c r="T2232" s="172"/>
      <c r="AT2232" s="167" t="s">
        <v>353</v>
      </c>
      <c r="AU2232" s="167" t="s">
        <v>98</v>
      </c>
      <c r="AV2232" s="13" t="s">
        <v>98</v>
      </c>
      <c r="AW2232" s="13" t="s">
        <v>30</v>
      </c>
      <c r="AX2232" s="13" t="s">
        <v>76</v>
      </c>
      <c r="AY2232" s="167" t="s">
        <v>345</v>
      </c>
    </row>
    <row r="2233" spans="2:65" s="13" customFormat="1">
      <c r="B2233" s="166"/>
      <c r="D2233" s="160" t="s">
        <v>353</v>
      </c>
      <c r="E2233" s="167" t="s">
        <v>1</v>
      </c>
      <c r="F2233" s="168" t="s">
        <v>2065</v>
      </c>
      <c r="H2233" s="169">
        <v>17.227</v>
      </c>
      <c r="I2233" s="170"/>
      <c r="L2233" s="166"/>
      <c r="M2233" s="171"/>
      <c r="T2233" s="172"/>
      <c r="AT2233" s="167" t="s">
        <v>353</v>
      </c>
      <c r="AU2233" s="167" t="s">
        <v>98</v>
      </c>
      <c r="AV2233" s="13" t="s">
        <v>98</v>
      </c>
      <c r="AW2233" s="13" t="s">
        <v>30</v>
      </c>
      <c r="AX2233" s="13" t="s">
        <v>76</v>
      </c>
      <c r="AY2233" s="167" t="s">
        <v>345</v>
      </c>
    </row>
    <row r="2234" spans="2:65" s="13" customFormat="1">
      <c r="B2234" s="166"/>
      <c r="D2234" s="160" t="s">
        <v>353</v>
      </c>
      <c r="E2234" s="167" t="s">
        <v>1</v>
      </c>
      <c r="F2234" s="168" t="s">
        <v>3160</v>
      </c>
      <c r="H2234" s="169">
        <v>6.1749999999999998</v>
      </c>
      <c r="I2234" s="170"/>
      <c r="L2234" s="166"/>
      <c r="M2234" s="171"/>
      <c r="T2234" s="172"/>
      <c r="AT2234" s="167" t="s">
        <v>353</v>
      </c>
      <c r="AU2234" s="167" t="s">
        <v>98</v>
      </c>
      <c r="AV2234" s="13" t="s">
        <v>98</v>
      </c>
      <c r="AW2234" s="13" t="s">
        <v>30</v>
      </c>
      <c r="AX2234" s="13" t="s">
        <v>76</v>
      </c>
      <c r="AY2234" s="167" t="s">
        <v>345</v>
      </c>
    </row>
    <row r="2235" spans="2:65" s="15" customFormat="1">
      <c r="B2235" s="180"/>
      <c r="D2235" s="160" t="s">
        <v>353</v>
      </c>
      <c r="E2235" s="181" t="s">
        <v>228</v>
      </c>
      <c r="F2235" s="182" t="s">
        <v>365</v>
      </c>
      <c r="H2235" s="183">
        <v>184.54</v>
      </c>
      <c r="I2235" s="184"/>
      <c r="L2235" s="180"/>
      <c r="M2235" s="185"/>
      <c r="T2235" s="186"/>
      <c r="AT2235" s="181" t="s">
        <v>353</v>
      </c>
      <c r="AU2235" s="181" t="s">
        <v>98</v>
      </c>
      <c r="AV2235" s="15" t="s">
        <v>351</v>
      </c>
      <c r="AW2235" s="15" t="s">
        <v>30</v>
      </c>
      <c r="AX2235" s="15" t="s">
        <v>84</v>
      </c>
      <c r="AY2235" s="181" t="s">
        <v>345</v>
      </c>
    </row>
    <row r="2236" spans="2:65" s="1" customFormat="1" ht="16.5" customHeight="1">
      <c r="B2236" s="32"/>
      <c r="C2236" s="187" t="s">
        <v>3161</v>
      </c>
      <c r="D2236" s="187" t="s">
        <v>641</v>
      </c>
      <c r="E2236" s="188" t="s">
        <v>3162</v>
      </c>
      <c r="F2236" s="189" t="s">
        <v>3163</v>
      </c>
      <c r="G2236" s="190" t="s">
        <v>350</v>
      </c>
      <c r="H2236" s="191">
        <v>188.23099999999999</v>
      </c>
      <c r="I2236" s="192"/>
      <c r="J2236" s="191">
        <f>ROUND(I2236*H2236,3)</f>
        <v>0</v>
      </c>
      <c r="K2236" s="193"/>
      <c r="L2236" s="194"/>
      <c r="M2236" s="195" t="s">
        <v>1</v>
      </c>
      <c r="N2236" s="196" t="s">
        <v>42</v>
      </c>
      <c r="P2236" s="154">
        <f>O2236*H2236</f>
        <v>0</v>
      </c>
      <c r="Q2236" s="154">
        <v>1.2E-2</v>
      </c>
      <c r="R2236" s="154">
        <f>Q2236*H2236</f>
        <v>2.258772</v>
      </c>
      <c r="S2236" s="154">
        <v>0</v>
      </c>
      <c r="T2236" s="155">
        <f>S2236*H2236</f>
        <v>0</v>
      </c>
      <c r="AR2236" s="156" t="s">
        <v>544</v>
      </c>
      <c r="AT2236" s="156" t="s">
        <v>641</v>
      </c>
      <c r="AU2236" s="156" t="s">
        <v>98</v>
      </c>
      <c r="AY2236" s="17" t="s">
        <v>345</v>
      </c>
      <c r="BE2236" s="157">
        <f>IF(N2236="základná",J2236,0)</f>
        <v>0</v>
      </c>
      <c r="BF2236" s="157">
        <f>IF(N2236="znížená",J2236,0)</f>
        <v>0</v>
      </c>
      <c r="BG2236" s="157">
        <f>IF(N2236="zákl. prenesená",J2236,0)</f>
        <v>0</v>
      </c>
      <c r="BH2236" s="157">
        <f>IF(N2236="zníž. prenesená",J2236,0)</f>
        <v>0</v>
      </c>
      <c r="BI2236" s="157">
        <f>IF(N2236="nulová",J2236,0)</f>
        <v>0</v>
      </c>
      <c r="BJ2236" s="17" t="s">
        <v>98</v>
      </c>
      <c r="BK2236" s="158">
        <f>ROUND(I2236*H2236,3)</f>
        <v>0</v>
      </c>
      <c r="BL2236" s="17" t="s">
        <v>453</v>
      </c>
      <c r="BM2236" s="156" t="s">
        <v>3164</v>
      </c>
    </row>
    <row r="2237" spans="2:65" s="13" customFormat="1">
      <c r="B2237" s="166"/>
      <c r="D2237" s="160" t="s">
        <v>353</v>
      </c>
      <c r="E2237" s="167" t="s">
        <v>1</v>
      </c>
      <c r="F2237" s="168" t="s">
        <v>3165</v>
      </c>
      <c r="H2237" s="169">
        <v>188.23099999999999</v>
      </c>
      <c r="I2237" s="170"/>
      <c r="L2237" s="166"/>
      <c r="M2237" s="171"/>
      <c r="T2237" s="172"/>
      <c r="AT2237" s="167" t="s">
        <v>353</v>
      </c>
      <c r="AU2237" s="167" t="s">
        <v>98</v>
      </c>
      <c r="AV2237" s="13" t="s">
        <v>98</v>
      </c>
      <c r="AW2237" s="13" t="s">
        <v>30</v>
      </c>
      <c r="AX2237" s="13" t="s">
        <v>84</v>
      </c>
      <c r="AY2237" s="167" t="s">
        <v>345</v>
      </c>
    </row>
    <row r="2238" spans="2:65" s="1" customFormat="1" ht="21.75" customHeight="1">
      <c r="B2238" s="32"/>
      <c r="C2238" s="145" t="s">
        <v>3166</v>
      </c>
      <c r="D2238" s="145" t="s">
        <v>347</v>
      </c>
      <c r="E2238" s="146" t="s">
        <v>3167</v>
      </c>
      <c r="F2238" s="147" t="s">
        <v>3168</v>
      </c>
      <c r="G2238" s="148" t="s">
        <v>350</v>
      </c>
      <c r="H2238" s="149">
        <v>184.54</v>
      </c>
      <c r="I2238" s="150"/>
      <c r="J2238" s="149">
        <f>ROUND(I2238*H2238,3)</f>
        <v>0</v>
      </c>
      <c r="K2238" s="151"/>
      <c r="L2238" s="32"/>
      <c r="M2238" s="152" t="s">
        <v>1</v>
      </c>
      <c r="N2238" s="153" t="s">
        <v>42</v>
      </c>
      <c r="P2238" s="154">
        <f>O2238*H2238</f>
        <v>0</v>
      </c>
      <c r="Q2238" s="154">
        <v>5.0000000000000001E-4</v>
      </c>
      <c r="R2238" s="154">
        <f>Q2238*H2238</f>
        <v>9.2270000000000005E-2</v>
      </c>
      <c r="S2238" s="154">
        <v>0</v>
      </c>
      <c r="T2238" s="155">
        <f>S2238*H2238</f>
        <v>0</v>
      </c>
      <c r="AR2238" s="156" t="s">
        <v>453</v>
      </c>
      <c r="AT2238" s="156" t="s">
        <v>347</v>
      </c>
      <c r="AU2238" s="156" t="s">
        <v>98</v>
      </c>
      <c r="AY2238" s="17" t="s">
        <v>345</v>
      </c>
      <c r="BE2238" s="157">
        <f>IF(N2238="základná",J2238,0)</f>
        <v>0</v>
      </c>
      <c r="BF2238" s="157">
        <f>IF(N2238="znížená",J2238,0)</f>
        <v>0</v>
      </c>
      <c r="BG2238" s="157">
        <f>IF(N2238="zákl. prenesená",J2238,0)</f>
        <v>0</v>
      </c>
      <c r="BH2238" s="157">
        <f>IF(N2238="zníž. prenesená",J2238,0)</f>
        <v>0</v>
      </c>
      <c r="BI2238" s="157">
        <f>IF(N2238="nulová",J2238,0)</f>
        <v>0</v>
      </c>
      <c r="BJ2238" s="17" t="s">
        <v>98</v>
      </c>
      <c r="BK2238" s="158">
        <f>ROUND(I2238*H2238,3)</f>
        <v>0</v>
      </c>
      <c r="BL2238" s="17" t="s">
        <v>453</v>
      </c>
      <c r="BM2238" s="156" t="s">
        <v>3169</v>
      </c>
    </row>
    <row r="2239" spans="2:65" s="13" customFormat="1">
      <c r="B2239" s="166"/>
      <c r="D2239" s="160" t="s">
        <v>353</v>
      </c>
      <c r="E2239" s="167" t="s">
        <v>1</v>
      </c>
      <c r="F2239" s="168" t="s">
        <v>228</v>
      </c>
      <c r="H2239" s="169">
        <v>184.54</v>
      </c>
      <c r="I2239" s="170"/>
      <c r="L2239" s="166"/>
      <c r="M2239" s="171"/>
      <c r="T2239" s="172"/>
      <c r="AT2239" s="167" t="s">
        <v>353</v>
      </c>
      <c r="AU2239" s="167" t="s">
        <v>98</v>
      </c>
      <c r="AV2239" s="13" t="s">
        <v>98</v>
      </c>
      <c r="AW2239" s="13" t="s">
        <v>30</v>
      </c>
      <c r="AX2239" s="13" t="s">
        <v>84</v>
      </c>
      <c r="AY2239" s="167" t="s">
        <v>345</v>
      </c>
    </row>
    <row r="2240" spans="2:65" s="1" customFormat="1" ht="24.2" customHeight="1">
      <c r="B2240" s="32"/>
      <c r="C2240" s="145" t="s">
        <v>3170</v>
      </c>
      <c r="D2240" s="145" t="s">
        <v>347</v>
      </c>
      <c r="E2240" s="146" t="s">
        <v>3171</v>
      </c>
      <c r="F2240" s="147" t="s">
        <v>3172</v>
      </c>
      <c r="G2240" s="148" t="s">
        <v>2069</v>
      </c>
      <c r="H2240" s="150"/>
      <c r="I2240" s="150"/>
      <c r="J2240" s="149">
        <f>ROUND(I2240*H2240,3)</f>
        <v>0</v>
      </c>
      <c r="K2240" s="151"/>
      <c r="L2240" s="32"/>
      <c r="M2240" s="152" t="s">
        <v>1</v>
      </c>
      <c r="N2240" s="153" t="s">
        <v>42</v>
      </c>
      <c r="P2240" s="154">
        <f>O2240*H2240</f>
        <v>0</v>
      </c>
      <c r="Q2240" s="154">
        <v>0</v>
      </c>
      <c r="R2240" s="154">
        <f>Q2240*H2240</f>
        <v>0</v>
      </c>
      <c r="S2240" s="154">
        <v>0</v>
      </c>
      <c r="T2240" s="155">
        <f>S2240*H2240</f>
        <v>0</v>
      </c>
      <c r="AR2240" s="156" t="s">
        <v>453</v>
      </c>
      <c r="AT2240" s="156" t="s">
        <v>347</v>
      </c>
      <c r="AU2240" s="156" t="s">
        <v>98</v>
      </c>
      <c r="AY2240" s="17" t="s">
        <v>345</v>
      </c>
      <c r="BE2240" s="157">
        <f>IF(N2240="základná",J2240,0)</f>
        <v>0</v>
      </c>
      <c r="BF2240" s="157">
        <f>IF(N2240="znížená",J2240,0)</f>
        <v>0</v>
      </c>
      <c r="BG2240" s="157">
        <f>IF(N2240="zákl. prenesená",J2240,0)</f>
        <v>0</v>
      </c>
      <c r="BH2240" s="157">
        <f>IF(N2240="zníž. prenesená",J2240,0)</f>
        <v>0</v>
      </c>
      <c r="BI2240" s="157">
        <f>IF(N2240="nulová",J2240,0)</f>
        <v>0</v>
      </c>
      <c r="BJ2240" s="17" t="s">
        <v>98</v>
      </c>
      <c r="BK2240" s="158">
        <f>ROUND(I2240*H2240,3)</f>
        <v>0</v>
      </c>
      <c r="BL2240" s="17" t="s">
        <v>453</v>
      </c>
      <c r="BM2240" s="156" t="s">
        <v>3173</v>
      </c>
    </row>
    <row r="2241" spans="2:65" s="11" customFormat="1" ht="22.9" customHeight="1">
      <c r="B2241" s="133"/>
      <c r="D2241" s="134" t="s">
        <v>75</v>
      </c>
      <c r="E2241" s="143" t="s">
        <v>3174</v>
      </c>
      <c r="F2241" s="143" t="s">
        <v>3175</v>
      </c>
      <c r="I2241" s="136"/>
      <c r="J2241" s="144">
        <f>BK2241</f>
        <v>0</v>
      </c>
      <c r="L2241" s="133"/>
      <c r="M2241" s="138"/>
      <c r="P2241" s="139">
        <f>SUM(P2242:P2290)</f>
        <v>0</v>
      </c>
      <c r="R2241" s="139">
        <f>SUM(R2242:R2290)</f>
        <v>9.0617199999999995E-2</v>
      </c>
      <c r="T2241" s="140">
        <f>SUM(T2242:T2290)</f>
        <v>0</v>
      </c>
      <c r="AR2241" s="134" t="s">
        <v>98</v>
      </c>
      <c r="AT2241" s="141" t="s">
        <v>75</v>
      </c>
      <c r="AU2241" s="141" t="s">
        <v>84</v>
      </c>
      <c r="AY2241" s="134" t="s">
        <v>345</v>
      </c>
      <c r="BK2241" s="142">
        <f>SUM(BK2242:BK2290)</f>
        <v>0</v>
      </c>
    </row>
    <row r="2242" spans="2:65" s="1" customFormat="1" ht="33" customHeight="1">
      <c r="B2242" s="32"/>
      <c r="C2242" s="145" t="s">
        <v>3176</v>
      </c>
      <c r="D2242" s="145" t="s">
        <v>347</v>
      </c>
      <c r="E2242" s="146" t="s">
        <v>3177</v>
      </c>
      <c r="F2242" s="147" t="s">
        <v>3178</v>
      </c>
      <c r="G2242" s="148" t="s">
        <v>350</v>
      </c>
      <c r="H2242" s="149">
        <v>17.5</v>
      </c>
      <c r="I2242" s="150"/>
      <c r="J2242" s="149">
        <f>ROUND(I2242*H2242,3)</f>
        <v>0</v>
      </c>
      <c r="K2242" s="151"/>
      <c r="L2242" s="32"/>
      <c r="M2242" s="152" t="s">
        <v>1</v>
      </c>
      <c r="N2242" s="153" t="s">
        <v>42</v>
      </c>
      <c r="P2242" s="154">
        <f>O2242*H2242</f>
        <v>0</v>
      </c>
      <c r="Q2242" s="154">
        <v>0</v>
      </c>
      <c r="R2242" s="154">
        <f>Q2242*H2242</f>
        <v>0</v>
      </c>
      <c r="S2242" s="154">
        <v>0</v>
      </c>
      <c r="T2242" s="155">
        <f>S2242*H2242</f>
        <v>0</v>
      </c>
      <c r="AR2242" s="156" t="s">
        <v>453</v>
      </c>
      <c r="AT2242" s="156" t="s">
        <v>347</v>
      </c>
      <c r="AU2242" s="156" t="s">
        <v>98</v>
      </c>
      <c r="AY2242" s="17" t="s">
        <v>345</v>
      </c>
      <c r="BE2242" s="157">
        <f>IF(N2242="základná",J2242,0)</f>
        <v>0</v>
      </c>
      <c r="BF2242" s="157">
        <f>IF(N2242="znížená",J2242,0)</f>
        <v>0</v>
      </c>
      <c r="BG2242" s="157">
        <f>IF(N2242="zákl. prenesená",J2242,0)</f>
        <v>0</v>
      </c>
      <c r="BH2242" s="157">
        <f>IF(N2242="zníž. prenesená",J2242,0)</f>
        <v>0</v>
      </c>
      <c r="BI2242" s="157">
        <f>IF(N2242="nulová",J2242,0)</f>
        <v>0</v>
      </c>
      <c r="BJ2242" s="17" t="s">
        <v>98</v>
      </c>
      <c r="BK2242" s="158">
        <f>ROUND(I2242*H2242,3)</f>
        <v>0</v>
      </c>
      <c r="BL2242" s="17" t="s">
        <v>453</v>
      </c>
      <c r="BM2242" s="156" t="s">
        <v>3179</v>
      </c>
    </row>
    <row r="2243" spans="2:65" s="12" customFormat="1">
      <c r="B2243" s="159"/>
      <c r="D2243" s="160" t="s">
        <v>353</v>
      </c>
      <c r="E2243" s="161" t="s">
        <v>1</v>
      </c>
      <c r="F2243" s="162" t="s">
        <v>3180</v>
      </c>
      <c r="H2243" s="161" t="s">
        <v>1</v>
      </c>
      <c r="I2243" s="163"/>
      <c r="L2243" s="159"/>
      <c r="M2243" s="164"/>
      <c r="T2243" s="165"/>
      <c r="AT2243" s="161" t="s">
        <v>353</v>
      </c>
      <c r="AU2243" s="161" t="s">
        <v>98</v>
      </c>
      <c r="AV2243" s="12" t="s">
        <v>84</v>
      </c>
      <c r="AW2243" s="12" t="s">
        <v>30</v>
      </c>
      <c r="AX2243" s="12" t="s">
        <v>76</v>
      </c>
      <c r="AY2243" s="161" t="s">
        <v>345</v>
      </c>
    </row>
    <row r="2244" spans="2:65" s="13" customFormat="1">
      <c r="B2244" s="166"/>
      <c r="D2244" s="160" t="s">
        <v>353</v>
      </c>
      <c r="E2244" s="167" t="s">
        <v>1</v>
      </c>
      <c r="F2244" s="168" t="s">
        <v>3181</v>
      </c>
      <c r="H2244" s="169">
        <v>0.54</v>
      </c>
      <c r="I2244" s="170"/>
      <c r="L2244" s="166"/>
      <c r="M2244" s="171"/>
      <c r="T2244" s="172"/>
      <c r="AT2244" s="167" t="s">
        <v>353</v>
      </c>
      <c r="AU2244" s="167" t="s">
        <v>98</v>
      </c>
      <c r="AV2244" s="13" t="s">
        <v>98</v>
      </c>
      <c r="AW2244" s="13" t="s">
        <v>30</v>
      </c>
      <c r="AX2244" s="13" t="s">
        <v>76</v>
      </c>
      <c r="AY2244" s="167" t="s">
        <v>345</v>
      </c>
    </row>
    <row r="2245" spans="2:65" s="13" customFormat="1">
      <c r="B2245" s="166"/>
      <c r="D2245" s="160" t="s">
        <v>353</v>
      </c>
      <c r="E2245" s="167" t="s">
        <v>1</v>
      </c>
      <c r="F2245" s="168" t="s">
        <v>3182</v>
      </c>
      <c r="H2245" s="169">
        <v>0.72</v>
      </c>
      <c r="I2245" s="170"/>
      <c r="L2245" s="166"/>
      <c r="M2245" s="171"/>
      <c r="T2245" s="172"/>
      <c r="AT2245" s="167" t="s">
        <v>353</v>
      </c>
      <c r="AU2245" s="167" t="s">
        <v>98</v>
      </c>
      <c r="AV2245" s="13" t="s">
        <v>98</v>
      </c>
      <c r="AW2245" s="13" t="s">
        <v>30</v>
      </c>
      <c r="AX2245" s="13" t="s">
        <v>76</v>
      </c>
      <c r="AY2245" s="167" t="s">
        <v>345</v>
      </c>
    </row>
    <row r="2246" spans="2:65" s="12" customFormat="1">
      <c r="B2246" s="159"/>
      <c r="D2246" s="160" t="s">
        <v>353</v>
      </c>
      <c r="E2246" s="161" t="s">
        <v>1</v>
      </c>
      <c r="F2246" s="162" t="s">
        <v>3183</v>
      </c>
      <c r="H2246" s="161" t="s">
        <v>1</v>
      </c>
      <c r="I2246" s="163"/>
      <c r="L2246" s="159"/>
      <c r="M2246" s="164"/>
      <c r="T2246" s="165"/>
      <c r="AT2246" s="161" t="s">
        <v>353</v>
      </c>
      <c r="AU2246" s="161" t="s">
        <v>98</v>
      </c>
      <c r="AV2246" s="12" t="s">
        <v>84</v>
      </c>
      <c r="AW2246" s="12" t="s">
        <v>30</v>
      </c>
      <c r="AX2246" s="12" t="s">
        <v>76</v>
      </c>
      <c r="AY2246" s="161" t="s">
        <v>345</v>
      </c>
    </row>
    <row r="2247" spans="2:65" s="13" customFormat="1">
      <c r="B2247" s="166"/>
      <c r="D2247" s="160" t="s">
        <v>353</v>
      </c>
      <c r="E2247" s="167" t="s">
        <v>1</v>
      </c>
      <c r="F2247" s="168" t="s">
        <v>3184</v>
      </c>
      <c r="H2247" s="169">
        <v>16.239999999999998</v>
      </c>
      <c r="I2247" s="170"/>
      <c r="L2247" s="166"/>
      <c r="M2247" s="171"/>
      <c r="T2247" s="172"/>
      <c r="AT2247" s="167" t="s">
        <v>353</v>
      </c>
      <c r="AU2247" s="167" t="s">
        <v>98</v>
      </c>
      <c r="AV2247" s="13" t="s">
        <v>98</v>
      </c>
      <c r="AW2247" s="13" t="s">
        <v>30</v>
      </c>
      <c r="AX2247" s="13" t="s">
        <v>76</v>
      </c>
      <c r="AY2247" s="167" t="s">
        <v>345</v>
      </c>
    </row>
    <row r="2248" spans="2:65" s="15" customFormat="1">
      <c r="B2248" s="180"/>
      <c r="D2248" s="160" t="s">
        <v>353</v>
      </c>
      <c r="E2248" s="181" t="s">
        <v>3185</v>
      </c>
      <c r="F2248" s="182" t="s">
        <v>365</v>
      </c>
      <c r="H2248" s="183">
        <v>17.5</v>
      </c>
      <c r="I2248" s="184"/>
      <c r="L2248" s="180"/>
      <c r="M2248" s="185"/>
      <c r="T2248" s="186"/>
      <c r="AT2248" s="181" t="s">
        <v>353</v>
      </c>
      <c r="AU2248" s="181" t="s">
        <v>98</v>
      </c>
      <c r="AV2248" s="15" t="s">
        <v>351</v>
      </c>
      <c r="AW2248" s="15" t="s">
        <v>30</v>
      </c>
      <c r="AX2248" s="15" t="s">
        <v>84</v>
      </c>
      <c r="AY2248" s="181" t="s">
        <v>345</v>
      </c>
    </row>
    <row r="2249" spans="2:65" s="1" customFormat="1" ht="33" customHeight="1">
      <c r="B2249" s="32"/>
      <c r="C2249" s="145" t="s">
        <v>3186</v>
      </c>
      <c r="D2249" s="145" t="s">
        <v>347</v>
      </c>
      <c r="E2249" s="146" t="s">
        <v>3187</v>
      </c>
      <c r="F2249" s="147" t="s">
        <v>3188</v>
      </c>
      <c r="G2249" s="148" t="s">
        <v>350</v>
      </c>
      <c r="H2249" s="149">
        <v>53.75</v>
      </c>
      <c r="I2249" s="150"/>
      <c r="J2249" s="149">
        <f>ROUND(I2249*H2249,3)</f>
        <v>0</v>
      </c>
      <c r="K2249" s="151"/>
      <c r="L2249" s="32"/>
      <c r="M2249" s="152" t="s">
        <v>1</v>
      </c>
      <c r="N2249" s="153" t="s">
        <v>42</v>
      </c>
      <c r="P2249" s="154">
        <f>O2249*H2249</f>
        <v>0</v>
      </c>
      <c r="Q2249" s="154">
        <v>2.4000000000000001E-4</v>
      </c>
      <c r="R2249" s="154">
        <f>Q2249*H2249</f>
        <v>1.29E-2</v>
      </c>
      <c r="S2249" s="154">
        <v>0</v>
      </c>
      <c r="T2249" s="155">
        <f>S2249*H2249</f>
        <v>0</v>
      </c>
      <c r="AR2249" s="156" t="s">
        <v>453</v>
      </c>
      <c r="AT2249" s="156" t="s">
        <v>347</v>
      </c>
      <c r="AU2249" s="156" t="s">
        <v>98</v>
      </c>
      <c r="AY2249" s="17" t="s">
        <v>345</v>
      </c>
      <c r="BE2249" s="157">
        <f>IF(N2249="základná",J2249,0)</f>
        <v>0</v>
      </c>
      <c r="BF2249" s="157">
        <f>IF(N2249="znížená",J2249,0)</f>
        <v>0</v>
      </c>
      <c r="BG2249" s="157">
        <f>IF(N2249="zákl. prenesená",J2249,0)</f>
        <v>0</v>
      </c>
      <c r="BH2249" s="157">
        <f>IF(N2249="zníž. prenesená",J2249,0)</f>
        <v>0</v>
      </c>
      <c r="BI2249" s="157">
        <f>IF(N2249="nulová",J2249,0)</f>
        <v>0</v>
      </c>
      <c r="BJ2249" s="17" t="s">
        <v>98</v>
      </c>
      <c r="BK2249" s="158">
        <f>ROUND(I2249*H2249,3)</f>
        <v>0</v>
      </c>
      <c r="BL2249" s="17" t="s">
        <v>453</v>
      </c>
      <c r="BM2249" s="156" t="s">
        <v>3189</v>
      </c>
    </row>
    <row r="2250" spans="2:65" s="12" customFormat="1">
      <c r="B2250" s="159"/>
      <c r="D2250" s="160" t="s">
        <v>353</v>
      </c>
      <c r="E2250" s="161" t="s">
        <v>1</v>
      </c>
      <c r="F2250" s="162" t="s">
        <v>3190</v>
      </c>
      <c r="H2250" s="161" t="s">
        <v>1</v>
      </c>
      <c r="I2250" s="163"/>
      <c r="L2250" s="159"/>
      <c r="M2250" s="164"/>
      <c r="T2250" s="165"/>
      <c r="AT2250" s="161" t="s">
        <v>353</v>
      </c>
      <c r="AU2250" s="161" t="s">
        <v>98</v>
      </c>
      <c r="AV2250" s="12" t="s">
        <v>84</v>
      </c>
      <c r="AW2250" s="12" t="s">
        <v>30</v>
      </c>
      <c r="AX2250" s="12" t="s">
        <v>76</v>
      </c>
      <c r="AY2250" s="161" t="s">
        <v>345</v>
      </c>
    </row>
    <row r="2251" spans="2:65" s="13" customFormat="1">
      <c r="B2251" s="166"/>
      <c r="D2251" s="160" t="s">
        <v>353</v>
      </c>
      <c r="E2251" s="167" t="s">
        <v>1</v>
      </c>
      <c r="F2251" s="168" t="s">
        <v>3191</v>
      </c>
      <c r="H2251" s="169">
        <v>35.090000000000003</v>
      </c>
      <c r="I2251" s="170"/>
      <c r="L2251" s="166"/>
      <c r="M2251" s="171"/>
      <c r="T2251" s="172"/>
      <c r="AT2251" s="167" t="s">
        <v>353</v>
      </c>
      <c r="AU2251" s="167" t="s">
        <v>98</v>
      </c>
      <c r="AV2251" s="13" t="s">
        <v>98</v>
      </c>
      <c r="AW2251" s="13" t="s">
        <v>30</v>
      </c>
      <c r="AX2251" s="13" t="s">
        <v>76</v>
      </c>
      <c r="AY2251" s="167" t="s">
        <v>345</v>
      </c>
    </row>
    <row r="2252" spans="2:65" s="13" customFormat="1">
      <c r="B2252" s="166"/>
      <c r="D2252" s="160" t="s">
        <v>353</v>
      </c>
      <c r="E2252" s="167" t="s">
        <v>1</v>
      </c>
      <c r="F2252" s="168" t="s">
        <v>3192</v>
      </c>
      <c r="H2252" s="169">
        <v>1.1599999999999999</v>
      </c>
      <c r="I2252" s="170"/>
      <c r="L2252" s="166"/>
      <c r="M2252" s="171"/>
      <c r="T2252" s="172"/>
      <c r="AT2252" s="167" t="s">
        <v>353</v>
      </c>
      <c r="AU2252" s="167" t="s">
        <v>98</v>
      </c>
      <c r="AV2252" s="13" t="s">
        <v>98</v>
      </c>
      <c r="AW2252" s="13" t="s">
        <v>30</v>
      </c>
      <c r="AX2252" s="13" t="s">
        <v>76</v>
      </c>
      <c r="AY2252" s="167" t="s">
        <v>345</v>
      </c>
    </row>
    <row r="2253" spans="2:65" s="13" customFormat="1">
      <c r="B2253" s="166"/>
      <c r="D2253" s="160" t="s">
        <v>353</v>
      </c>
      <c r="E2253" s="167" t="s">
        <v>1</v>
      </c>
      <c r="F2253" s="168" t="s">
        <v>3193</v>
      </c>
      <c r="H2253" s="169">
        <v>17.5</v>
      </c>
      <c r="I2253" s="170"/>
      <c r="L2253" s="166"/>
      <c r="M2253" s="171"/>
      <c r="T2253" s="172"/>
      <c r="AT2253" s="167" t="s">
        <v>353</v>
      </c>
      <c r="AU2253" s="167" t="s">
        <v>98</v>
      </c>
      <c r="AV2253" s="13" t="s">
        <v>98</v>
      </c>
      <c r="AW2253" s="13" t="s">
        <v>30</v>
      </c>
      <c r="AX2253" s="13" t="s">
        <v>76</v>
      </c>
      <c r="AY2253" s="167" t="s">
        <v>345</v>
      </c>
    </row>
    <row r="2254" spans="2:65" s="15" customFormat="1">
      <c r="B2254" s="180"/>
      <c r="D2254" s="160" t="s">
        <v>353</v>
      </c>
      <c r="E2254" s="181" t="s">
        <v>1</v>
      </c>
      <c r="F2254" s="182" t="s">
        <v>365</v>
      </c>
      <c r="H2254" s="183">
        <v>53.75</v>
      </c>
      <c r="I2254" s="184"/>
      <c r="L2254" s="180"/>
      <c r="M2254" s="185"/>
      <c r="T2254" s="186"/>
      <c r="AT2254" s="181" t="s">
        <v>353</v>
      </c>
      <c r="AU2254" s="181" t="s">
        <v>98</v>
      </c>
      <c r="AV2254" s="15" t="s">
        <v>351</v>
      </c>
      <c r="AW2254" s="15" t="s">
        <v>30</v>
      </c>
      <c r="AX2254" s="15" t="s">
        <v>84</v>
      </c>
      <c r="AY2254" s="181" t="s">
        <v>345</v>
      </c>
    </row>
    <row r="2255" spans="2:65" s="1" customFormat="1" ht="24.2" customHeight="1">
      <c r="B2255" s="32"/>
      <c r="C2255" s="145" t="s">
        <v>3194</v>
      </c>
      <c r="D2255" s="145" t="s">
        <v>347</v>
      </c>
      <c r="E2255" s="146" t="s">
        <v>3195</v>
      </c>
      <c r="F2255" s="147" t="s">
        <v>3196</v>
      </c>
      <c r="G2255" s="148" t="s">
        <v>350</v>
      </c>
      <c r="H2255" s="149">
        <v>2.923</v>
      </c>
      <c r="I2255" s="150"/>
      <c r="J2255" s="149">
        <f>ROUND(I2255*H2255,3)</f>
        <v>0</v>
      </c>
      <c r="K2255" s="151"/>
      <c r="L2255" s="32"/>
      <c r="M2255" s="152" t="s">
        <v>1</v>
      </c>
      <c r="N2255" s="153" t="s">
        <v>42</v>
      </c>
      <c r="P2255" s="154">
        <f>O2255*H2255</f>
        <v>0</v>
      </c>
      <c r="Q2255" s="154">
        <v>2.3000000000000001E-4</v>
      </c>
      <c r="R2255" s="154">
        <f>Q2255*H2255</f>
        <v>6.7229000000000008E-4</v>
      </c>
      <c r="S2255" s="154">
        <v>0</v>
      </c>
      <c r="T2255" s="155">
        <f>S2255*H2255</f>
        <v>0</v>
      </c>
      <c r="AR2255" s="156" t="s">
        <v>453</v>
      </c>
      <c r="AT2255" s="156" t="s">
        <v>347</v>
      </c>
      <c r="AU2255" s="156" t="s">
        <v>98</v>
      </c>
      <c r="AY2255" s="17" t="s">
        <v>345</v>
      </c>
      <c r="BE2255" s="157">
        <f>IF(N2255="základná",J2255,0)</f>
        <v>0</v>
      </c>
      <c r="BF2255" s="157">
        <f>IF(N2255="znížená",J2255,0)</f>
        <v>0</v>
      </c>
      <c r="BG2255" s="157">
        <f>IF(N2255="zákl. prenesená",J2255,0)</f>
        <v>0</v>
      </c>
      <c r="BH2255" s="157">
        <f>IF(N2255="zníž. prenesená",J2255,0)</f>
        <v>0</v>
      </c>
      <c r="BI2255" s="157">
        <f>IF(N2255="nulová",J2255,0)</f>
        <v>0</v>
      </c>
      <c r="BJ2255" s="17" t="s">
        <v>98</v>
      </c>
      <c r="BK2255" s="158">
        <f>ROUND(I2255*H2255,3)</f>
        <v>0</v>
      </c>
      <c r="BL2255" s="17" t="s">
        <v>453</v>
      </c>
      <c r="BM2255" s="156" t="s">
        <v>3197</v>
      </c>
    </row>
    <row r="2256" spans="2:65" s="12" customFormat="1">
      <c r="B2256" s="159"/>
      <c r="D2256" s="160" t="s">
        <v>353</v>
      </c>
      <c r="E2256" s="161" t="s">
        <v>1</v>
      </c>
      <c r="F2256" s="162" t="s">
        <v>3183</v>
      </c>
      <c r="H2256" s="161" t="s">
        <v>1</v>
      </c>
      <c r="I2256" s="163"/>
      <c r="L2256" s="159"/>
      <c r="M2256" s="164"/>
      <c r="T2256" s="165"/>
      <c r="AT2256" s="161" t="s">
        <v>353</v>
      </c>
      <c r="AU2256" s="161" t="s">
        <v>98</v>
      </c>
      <c r="AV2256" s="12" t="s">
        <v>84</v>
      </c>
      <c r="AW2256" s="12" t="s">
        <v>30</v>
      </c>
      <c r="AX2256" s="12" t="s">
        <v>76</v>
      </c>
      <c r="AY2256" s="161" t="s">
        <v>345</v>
      </c>
    </row>
    <row r="2257" spans="2:65" s="13" customFormat="1">
      <c r="B2257" s="166"/>
      <c r="D2257" s="160" t="s">
        <v>353</v>
      </c>
      <c r="E2257" s="167" t="s">
        <v>1</v>
      </c>
      <c r="F2257" s="168" t="s">
        <v>3198</v>
      </c>
      <c r="H2257" s="169">
        <v>2.923</v>
      </c>
      <c r="I2257" s="170"/>
      <c r="L2257" s="166"/>
      <c r="M2257" s="171"/>
      <c r="T2257" s="172"/>
      <c r="AT2257" s="167" t="s">
        <v>353</v>
      </c>
      <c r="AU2257" s="167" t="s">
        <v>98</v>
      </c>
      <c r="AV2257" s="13" t="s">
        <v>98</v>
      </c>
      <c r="AW2257" s="13" t="s">
        <v>30</v>
      </c>
      <c r="AX2257" s="13" t="s">
        <v>84</v>
      </c>
      <c r="AY2257" s="167" t="s">
        <v>345</v>
      </c>
    </row>
    <row r="2258" spans="2:65" s="1" customFormat="1" ht="33" customHeight="1">
      <c r="B2258" s="32"/>
      <c r="C2258" s="145" t="s">
        <v>3199</v>
      </c>
      <c r="D2258" s="145" t="s">
        <v>347</v>
      </c>
      <c r="E2258" s="146" t="s">
        <v>3200</v>
      </c>
      <c r="F2258" s="147" t="s">
        <v>3201</v>
      </c>
      <c r="G2258" s="148" t="s">
        <v>350</v>
      </c>
      <c r="H2258" s="149">
        <v>2.923</v>
      </c>
      <c r="I2258" s="150"/>
      <c r="J2258" s="149">
        <f>ROUND(I2258*H2258,3)</f>
        <v>0</v>
      </c>
      <c r="K2258" s="151"/>
      <c r="L2258" s="32"/>
      <c r="M2258" s="152" t="s">
        <v>1</v>
      </c>
      <c r="N2258" s="153" t="s">
        <v>42</v>
      </c>
      <c r="P2258" s="154">
        <f>O2258*H2258</f>
        <v>0</v>
      </c>
      <c r="Q2258" s="154">
        <v>3.2000000000000003E-4</v>
      </c>
      <c r="R2258" s="154">
        <f>Q2258*H2258</f>
        <v>9.353600000000001E-4</v>
      </c>
      <c r="S2258" s="154">
        <v>0</v>
      </c>
      <c r="T2258" s="155">
        <f>S2258*H2258</f>
        <v>0</v>
      </c>
      <c r="AR2258" s="156" t="s">
        <v>453</v>
      </c>
      <c r="AT2258" s="156" t="s">
        <v>347</v>
      </c>
      <c r="AU2258" s="156" t="s">
        <v>98</v>
      </c>
      <c r="AY2258" s="17" t="s">
        <v>345</v>
      </c>
      <c r="BE2258" s="157">
        <f>IF(N2258="základná",J2258,0)</f>
        <v>0</v>
      </c>
      <c r="BF2258" s="157">
        <f>IF(N2258="znížená",J2258,0)</f>
        <v>0</v>
      </c>
      <c r="BG2258" s="157">
        <f>IF(N2258="zákl. prenesená",J2258,0)</f>
        <v>0</v>
      </c>
      <c r="BH2258" s="157">
        <f>IF(N2258="zníž. prenesená",J2258,0)</f>
        <v>0</v>
      </c>
      <c r="BI2258" s="157">
        <f>IF(N2258="nulová",J2258,0)</f>
        <v>0</v>
      </c>
      <c r="BJ2258" s="17" t="s">
        <v>98</v>
      </c>
      <c r="BK2258" s="158">
        <f>ROUND(I2258*H2258,3)</f>
        <v>0</v>
      </c>
      <c r="BL2258" s="17" t="s">
        <v>453</v>
      </c>
      <c r="BM2258" s="156" t="s">
        <v>3202</v>
      </c>
    </row>
    <row r="2259" spans="2:65" s="12" customFormat="1">
      <c r="B2259" s="159"/>
      <c r="D2259" s="160" t="s">
        <v>353</v>
      </c>
      <c r="E2259" s="161" t="s">
        <v>1</v>
      </c>
      <c r="F2259" s="162" t="s">
        <v>3183</v>
      </c>
      <c r="H2259" s="161" t="s">
        <v>1</v>
      </c>
      <c r="I2259" s="163"/>
      <c r="L2259" s="159"/>
      <c r="M2259" s="164"/>
      <c r="T2259" s="165"/>
      <c r="AT2259" s="161" t="s">
        <v>353</v>
      </c>
      <c r="AU2259" s="161" t="s">
        <v>98</v>
      </c>
      <c r="AV2259" s="12" t="s">
        <v>84</v>
      </c>
      <c r="AW2259" s="12" t="s">
        <v>30</v>
      </c>
      <c r="AX2259" s="12" t="s">
        <v>76</v>
      </c>
      <c r="AY2259" s="161" t="s">
        <v>345</v>
      </c>
    </row>
    <row r="2260" spans="2:65" s="13" customFormat="1">
      <c r="B2260" s="166"/>
      <c r="D2260" s="160" t="s">
        <v>353</v>
      </c>
      <c r="E2260" s="167" t="s">
        <v>1</v>
      </c>
      <c r="F2260" s="168" t="s">
        <v>3198</v>
      </c>
      <c r="H2260" s="169">
        <v>2.923</v>
      </c>
      <c r="I2260" s="170"/>
      <c r="L2260" s="166"/>
      <c r="M2260" s="171"/>
      <c r="T2260" s="172"/>
      <c r="AT2260" s="167" t="s">
        <v>353</v>
      </c>
      <c r="AU2260" s="167" t="s">
        <v>98</v>
      </c>
      <c r="AV2260" s="13" t="s">
        <v>98</v>
      </c>
      <c r="AW2260" s="13" t="s">
        <v>30</v>
      </c>
      <c r="AX2260" s="13" t="s">
        <v>84</v>
      </c>
      <c r="AY2260" s="167" t="s">
        <v>345</v>
      </c>
    </row>
    <row r="2261" spans="2:65" s="1" customFormat="1" ht="37.9" customHeight="1">
      <c r="B2261" s="32"/>
      <c r="C2261" s="145" t="s">
        <v>3203</v>
      </c>
      <c r="D2261" s="145" t="s">
        <v>347</v>
      </c>
      <c r="E2261" s="146" t="s">
        <v>3204</v>
      </c>
      <c r="F2261" s="147" t="s">
        <v>3205</v>
      </c>
      <c r="G2261" s="148" t="s">
        <v>350</v>
      </c>
      <c r="H2261" s="149">
        <v>3.9929999999999999</v>
      </c>
      <c r="I2261" s="150"/>
      <c r="J2261" s="149">
        <f>ROUND(I2261*H2261,3)</f>
        <v>0</v>
      </c>
      <c r="K2261" s="151"/>
      <c r="L2261" s="32"/>
      <c r="M2261" s="152" t="s">
        <v>1</v>
      </c>
      <c r="N2261" s="153" t="s">
        <v>42</v>
      </c>
      <c r="P2261" s="154">
        <f>O2261*H2261</f>
        <v>0</v>
      </c>
      <c r="Q2261" s="154">
        <v>2.0000000000000002E-5</v>
      </c>
      <c r="R2261" s="154">
        <f>Q2261*H2261</f>
        <v>7.9859999999999998E-5</v>
      </c>
      <c r="S2261" s="154">
        <v>0</v>
      </c>
      <c r="T2261" s="155">
        <f>S2261*H2261</f>
        <v>0</v>
      </c>
      <c r="AR2261" s="156" t="s">
        <v>453</v>
      </c>
      <c r="AT2261" s="156" t="s">
        <v>347</v>
      </c>
      <c r="AU2261" s="156" t="s">
        <v>98</v>
      </c>
      <c r="AY2261" s="17" t="s">
        <v>345</v>
      </c>
      <c r="BE2261" s="157">
        <f>IF(N2261="základná",J2261,0)</f>
        <v>0</v>
      </c>
      <c r="BF2261" s="157">
        <f>IF(N2261="znížená",J2261,0)</f>
        <v>0</v>
      </c>
      <c r="BG2261" s="157">
        <f>IF(N2261="zákl. prenesená",J2261,0)</f>
        <v>0</v>
      </c>
      <c r="BH2261" s="157">
        <f>IF(N2261="zníž. prenesená",J2261,0)</f>
        <v>0</v>
      </c>
      <c r="BI2261" s="157">
        <f>IF(N2261="nulová",J2261,0)</f>
        <v>0</v>
      </c>
      <c r="BJ2261" s="17" t="s">
        <v>98</v>
      </c>
      <c r="BK2261" s="158">
        <f>ROUND(I2261*H2261,3)</f>
        <v>0</v>
      </c>
      <c r="BL2261" s="17" t="s">
        <v>453</v>
      </c>
      <c r="BM2261" s="156" t="s">
        <v>3206</v>
      </c>
    </row>
    <row r="2262" spans="2:65" s="12" customFormat="1">
      <c r="B2262" s="159"/>
      <c r="D2262" s="160" t="s">
        <v>353</v>
      </c>
      <c r="E2262" s="161" t="s">
        <v>1</v>
      </c>
      <c r="F2262" s="162" t="s">
        <v>1458</v>
      </c>
      <c r="H2262" s="161" t="s">
        <v>1</v>
      </c>
      <c r="I2262" s="163"/>
      <c r="L2262" s="159"/>
      <c r="M2262" s="164"/>
      <c r="T2262" s="165"/>
      <c r="AT2262" s="161" t="s">
        <v>353</v>
      </c>
      <c r="AU2262" s="161" t="s">
        <v>98</v>
      </c>
      <c r="AV2262" s="12" t="s">
        <v>84</v>
      </c>
      <c r="AW2262" s="12" t="s">
        <v>30</v>
      </c>
      <c r="AX2262" s="12" t="s">
        <v>76</v>
      </c>
      <c r="AY2262" s="161" t="s">
        <v>345</v>
      </c>
    </row>
    <row r="2263" spans="2:65" s="13" customFormat="1">
      <c r="B2263" s="166"/>
      <c r="D2263" s="160" t="s">
        <v>353</v>
      </c>
      <c r="E2263" s="167" t="s">
        <v>1</v>
      </c>
      <c r="F2263" s="168" t="s">
        <v>3207</v>
      </c>
      <c r="H2263" s="169">
        <v>3.9929999999999999</v>
      </c>
      <c r="I2263" s="170"/>
      <c r="L2263" s="166"/>
      <c r="M2263" s="171"/>
      <c r="T2263" s="172"/>
      <c r="AT2263" s="167" t="s">
        <v>353</v>
      </c>
      <c r="AU2263" s="167" t="s">
        <v>98</v>
      </c>
      <c r="AV2263" s="13" t="s">
        <v>98</v>
      </c>
      <c r="AW2263" s="13" t="s">
        <v>30</v>
      </c>
      <c r="AX2263" s="13" t="s">
        <v>84</v>
      </c>
      <c r="AY2263" s="167" t="s">
        <v>345</v>
      </c>
    </row>
    <row r="2264" spans="2:65" s="1" customFormat="1" ht="33" customHeight="1">
      <c r="B2264" s="32"/>
      <c r="C2264" s="145" t="s">
        <v>3208</v>
      </c>
      <c r="D2264" s="145" t="s">
        <v>347</v>
      </c>
      <c r="E2264" s="146" t="s">
        <v>3209</v>
      </c>
      <c r="F2264" s="147" t="s">
        <v>3210</v>
      </c>
      <c r="G2264" s="148" t="s">
        <v>350</v>
      </c>
      <c r="H2264" s="149">
        <v>9.1199999999999992</v>
      </c>
      <c r="I2264" s="150"/>
      <c r="J2264" s="149">
        <f>ROUND(I2264*H2264,3)</f>
        <v>0</v>
      </c>
      <c r="K2264" s="151"/>
      <c r="L2264" s="32"/>
      <c r="M2264" s="152" t="s">
        <v>1</v>
      </c>
      <c r="N2264" s="153" t="s">
        <v>42</v>
      </c>
      <c r="P2264" s="154">
        <f>O2264*H2264</f>
        <v>0</v>
      </c>
      <c r="Q2264" s="154">
        <v>3.3E-4</v>
      </c>
      <c r="R2264" s="154">
        <f>Q2264*H2264</f>
        <v>3.0095999999999999E-3</v>
      </c>
      <c r="S2264" s="154">
        <v>0</v>
      </c>
      <c r="T2264" s="155">
        <f>S2264*H2264</f>
        <v>0</v>
      </c>
      <c r="AR2264" s="156" t="s">
        <v>453</v>
      </c>
      <c r="AT2264" s="156" t="s">
        <v>347</v>
      </c>
      <c r="AU2264" s="156" t="s">
        <v>98</v>
      </c>
      <c r="AY2264" s="17" t="s">
        <v>345</v>
      </c>
      <c r="BE2264" s="157">
        <f>IF(N2264="základná",J2264,0)</f>
        <v>0</v>
      </c>
      <c r="BF2264" s="157">
        <f>IF(N2264="znížená",J2264,0)</f>
        <v>0</v>
      </c>
      <c r="BG2264" s="157">
        <f>IF(N2264="zákl. prenesená",J2264,0)</f>
        <v>0</v>
      </c>
      <c r="BH2264" s="157">
        <f>IF(N2264="zníž. prenesená",J2264,0)</f>
        <v>0</v>
      </c>
      <c r="BI2264" s="157">
        <f>IF(N2264="nulová",J2264,0)</f>
        <v>0</v>
      </c>
      <c r="BJ2264" s="17" t="s">
        <v>98</v>
      </c>
      <c r="BK2264" s="158">
        <f>ROUND(I2264*H2264,3)</f>
        <v>0</v>
      </c>
      <c r="BL2264" s="17" t="s">
        <v>453</v>
      </c>
      <c r="BM2264" s="156" t="s">
        <v>3211</v>
      </c>
    </row>
    <row r="2265" spans="2:65" s="13" customFormat="1">
      <c r="B2265" s="166"/>
      <c r="D2265" s="160" t="s">
        <v>353</v>
      </c>
      <c r="E2265" s="167" t="s">
        <v>1</v>
      </c>
      <c r="F2265" s="168" t="s">
        <v>2528</v>
      </c>
      <c r="H2265" s="169">
        <v>4.62</v>
      </c>
      <c r="I2265" s="170"/>
      <c r="L2265" s="166"/>
      <c r="M2265" s="171"/>
      <c r="T2265" s="172"/>
      <c r="AT2265" s="167" t="s">
        <v>353</v>
      </c>
      <c r="AU2265" s="167" t="s">
        <v>98</v>
      </c>
      <c r="AV2265" s="13" t="s">
        <v>98</v>
      </c>
      <c r="AW2265" s="13" t="s">
        <v>30</v>
      </c>
      <c r="AX2265" s="13" t="s">
        <v>76</v>
      </c>
      <c r="AY2265" s="167" t="s">
        <v>345</v>
      </c>
    </row>
    <row r="2266" spans="2:65" s="13" customFormat="1">
      <c r="B2266" s="166"/>
      <c r="D2266" s="160" t="s">
        <v>353</v>
      </c>
      <c r="E2266" s="167" t="s">
        <v>1</v>
      </c>
      <c r="F2266" s="168" t="s">
        <v>2529</v>
      </c>
      <c r="H2266" s="169">
        <v>4.5</v>
      </c>
      <c r="I2266" s="170"/>
      <c r="L2266" s="166"/>
      <c r="M2266" s="171"/>
      <c r="T2266" s="172"/>
      <c r="AT2266" s="167" t="s">
        <v>353</v>
      </c>
      <c r="AU2266" s="167" t="s">
        <v>98</v>
      </c>
      <c r="AV2266" s="13" t="s">
        <v>98</v>
      </c>
      <c r="AW2266" s="13" t="s">
        <v>30</v>
      </c>
      <c r="AX2266" s="13" t="s">
        <v>76</v>
      </c>
      <c r="AY2266" s="167" t="s">
        <v>345</v>
      </c>
    </row>
    <row r="2267" spans="2:65" s="15" customFormat="1">
      <c r="B2267" s="180"/>
      <c r="D2267" s="160" t="s">
        <v>353</v>
      </c>
      <c r="E2267" s="181" t="s">
        <v>1</v>
      </c>
      <c r="F2267" s="182" t="s">
        <v>365</v>
      </c>
      <c r="H2267" s="183">
        <v>9.1199999999999992</v>
      </c>
      <c r="I2267" s="184"/>
      <c r="L2267" s="180"/>
      <c r="M2267" s="185"/>
      <c r="T2267" s="186"/>
      <c r="AT2267" s="181" t="s">
        <v>353</v>
      </c>
      <c r="AU2267" s="181" t="s">
        <v>98</v>
      </c>
      <c r="AV2267" s="15" t="s">
        <v>351</v>
      </c>
      <c r="AW2267" s="15" t="s">
        <v>30</v>
      </c>
      <c r="AX2267" s="15" t="s">
        <v>84</v>
      </c>
      <c r="AY2267" s="181" t="s">
        <v>345</v>
      </c>
    </row>
    <row r="2268" spans="2:65" s="1" customFormat="1" ht="24.2" customHeight="1">
      <c r="B2268" s="32"/>
      <c r="C2268" s="145" t="s">
        <v>3212</v>
      </c>
      <c r="D2268" s="145" t="s">
        <v>347</v>
      </c>
      <c r="E2268" s="146" t="s">
        <v>3213</v>
      </c>
      <c r="F2268" s="147" t="s">
        <v>3214</v>
      </c>
      <c r="G2268" s="148" t="s">
        <v>350</v>
      </c>
      <c r="H2268" s="149">
        <v>221.273</v>
      </c>
      <c r="I2268" s="150"/>
      <c r="J2268" s="149">
        <f>ROUND(I2268*H2268,3)</f>
        <v>0</v>
      </c>
      <c r="K2268" s="151"/>
      <c r="L2268" s="32"/>
      <c r="M2268" s="152" t="s">
        <v>1</v>
      </c>
      <c r="N2268" s="153" t="s">
        <v>42</v>
      </c>
      <c r="P2268" s="154">
        <f>O2268*H2268</f>
        <v>0</v>
      </c>
      <c r="Q2268" s="154">
        <v>3.3E-4</v>
      </c>
      <c r="R2268" s="154">
        <f>Q2268*H2268</f>
        <v>7.3020089999999996E-2</v>
      </c>
      <c r="S2268" s="154">
        <v>0</v>
      </c>
      <c r="T2268" s="155">
        <f>S2268*H2268</f>
        <v>0</v>
      </c>
      <c r="AR2268" s="156" t="s">
        <v>453</v>
      </c>
      <c r="AT2268" s="156" t="s">
        <v>347</v>
      </c>
      <c r="AU2268" s="156" t="s">
        <v>98</v>
      </c>
      <c r="AY2268" s="17" t="s">
        <v>345</v>
      </c>
      <c r="BE2268" s="157">
        <f>IF(N2268="základná",J2268,0)</f>
        <v>0</v>
      </c>
      <c r="BF2268" s="157">
        <f>IF(N2268="znížená",J2268,0)</f>
        <v>0</v>
      </c>
      <c r="BG2268" s="157">
        <f>IF(N2268="zákl. prenesená",J2268,0)</f>
        <v>0</v>
      </c>
      <c r="BH2268" s="157">
        <f>IF(N2268="zníž. prenesená",J2268,0)</f>
        <v>0</v>
      </c>
      <c r="BI2268" s="157">
        <f>IF(N2268="nulová",J2268,0)</f>
        <v>0</v>
      </c>
      <c r="BJ2268" s="17" t="s">
        <v>98</v>
      </c>
      <c r="BK2268" s="158">
        <f>ROUND(I2268*H2268,3)</f>
        <v>0</v>
      </c>
      <c r="BL2268" s="17" t="s">
        <v>453</v>
      </c>
      <c r="BM2268" s="156" t="s">
        <v>3215</v>
      </c>
    </row>
    <row r="2269" spans="2:65" s="12" customFormat="1">
      <c r="B2269" s="159"/>
      <c r="D2269" s="160" t="s">
        <v>353</v>
      </c>
      <c r="E2269" s="161" t="s">
        <v>1</v>
      </c>
      <c r="F2269" s="162" t="s">
        <v>3216</v>
      </c>
      <c r="H2269" s="161" t="s">
        <v>1</v>
      </c>
      <c r="I2269" s="163"/>
      <c r="L2269" s="159"/>
      <c r="M2269" s="164"/>
      <c r="T2269" s="165"/>
      <c r="AT2269" s="161" t="s">
        <v>353</v>
      </c>
      <c r="AU2269" s="161" t="s">
        <v>98</v>
      </c>
      <c r="AV2269" s="12" t="s">
        <v>84</v>
      </c>
      <c r="AW2269" s="12" t="s">
        <v>30</v>
      </c>
      <c r="AX2269" s="12" t="s">
        <v>76</v>
      </c>
      <c r="AY2269" s="161" t="s">
        <v>345</v>
      </c>
    </row>
    <row r="2270" spans="2:65" s="13" customFormat="1">
      <c r="B2270" s="166"/>
      <c r="D2270" s="160" t="s">
        <v>353</v>
      </c>
      <c r="E2270" s="167" t="s">
        <v>1</v>
      </c>
      <c r="F2270" s="168" t="s">
        <v>3217</v>
      </c>
      <c r="H2270" s="169">
        <v>2.34</v>
      </c>
      <c r="I2270" s="170"/>
      <c r="L2270" s="166"/>
      <c r="M2270" s="171"/>
      <c r="T2270" s="172"/>
      <c r="AT2270" s="167" t="s">
        <v>353</v>
      </c>
      <c r="AU2270" s="167" t="s">
        <v>98</v>
      </c>
      <c r="AV2270" s="13" t="s">
        <v>98</v>
      </c>
      <c r="AW2270" s="13" t="s">
        <v>30</v>
      </c>
      <c r="AX2270" s="13" t="s">
        <v>76</v>
      </c>
      <c r="AY2270" s="167" t="s">
        <v>345</v>
      </c>
    </row>
    <row r="2271" spans="2:65" s="13" customFormat="1">
      <c r="B2271" s="166"/>
      <c r="D2271" s="160" t="s">
        <v>353</v>
      </c>
      <c r="E2271" s="167" t="s">
        <v>1</v>
      </c>
      <c r="F2271" s="168" t="s">
        <v>3218</v>
      </c>
      <c r="H2271" s="169">
        <v>6.3920000000000003</v>
      </c>
      <c r="I2271" s="170"/>
      <c r="L2271" s="166"/>
      <c r="M2271" s="171"/>
      <c r="T2271" s="172"/>
      <c r="AT2271" s="167" t="s">
        <v>353</v>
      </c>
      <c r="AU2271" s="167" t="s">
        <v>98</v>
      </c>
      <c r="AV2271" s="13" t="s">
        <v>98</v>
      </c>
      <c r="AW2271" s="13" t="s">
        <v>30</v>
      </c>
      <c r="AX2271" s="13" t="s">
        <v>76</v>
      </c>
      <c r="AY2271" s="167" t="s">
        <v>345</v>
      </c>
    </row>
    <row r="2272" spans="2:65" s="13" customFormat="1">
      <c r="B2272" s="166"/>
      <c r="D2272" s="160" t="s">
        <v>353</v>
      </c>
      <c r="E2272" s="167" t="s">
        <v>1</v>
      </c>
      <c r="F2272" s="168" t="s">
        <v>3219</v>
      </c>
      <c r="H2272" s="169">
        <v>2.9809999999999999</v>
      </c>
      <c r="I2272" s="170"/>
      <c r="L2272" s="166"/>
      <c r="M2272" s="171"/>
      <c r="T2272" s="172"/>
      <c r="AT2272" s="167" t="s">
        <v>353</v>
      </c>
      <c r="AU2272" s="167" t="s">
        <v>98</v>
      </c>
      <c r="AV2272" s="13" t="s">
        <v>98</v>
      </c>
      <c r="AW2272" s="13" t="s">
        <v>30</v>
      </c>
      <c r="AX2272" s="13" t="s">
        <v>76</v>
      </c>
      <c r="AY2272" s="167" t="s">
        <v>345</v>
      </c>
    </row>
    <row r="2273" spans="2:51" s="13" customFormat="1">
      <c r="B2273" s="166"/>
      <c r="D2273" s="160" t="s">
        <v>353</v>
      </c>
      <c r="E2273" s="167" t="s">
        <v>1</v>
      </c>
      <c r="F2273" s="168" t="s">
        <v>3220</v>
      </c>
      <c r="H2273" s="169">
        <v>10.449</v>
      </c>
      <c r="I2273" s="170"/>
      <c r="L2273" s="166"/>
      <c r="M2273" s="171"/>
      <c r="T2273" s="172"/>
      <c r="AT2273" s="167" t="s">
        <v>353</v>
      </c>
      <c r="AU2273" s="167" t="s">
        <v>98</v>
      </c>
      <c r="AV2273" s="13" t="s">
        <v>98</v>
      </c>
      <c r="AW2273" s="13" t="s">
        <v>30</v>
      </c>
      <c r="AX2273" s="13" t="s">
        <v>76</v>
      </c>
      <c r="AY2273" s="167" t="s">
        <v>345</v>
      </c>
    </row>
    <row r="2274" spans="2:51" s="13" customFormat="1">
      <c r="B2274" s="166"/>
      <c r="D2274" s="160" t="s">
        <v>353</v>
      </c>
      <c r="E2274" s="167" t="s">
        <v>1</v>
      </c>
      <c r="F2274" s="168" t="s">
        <v>3221</v>
      </c>
      <c r="H2274" s="169">
        <v>3.38</v>
      </c>
      <c r="I2274" s="170"/>
      <c r="L2274" s="166"/>
      <c r="M2274" s="171"/>
      <c r="T2274" s="172"/>
      <c r="AT2274" s="167" t="s">
        <v>353</v>
      </c>
      <c r="AU2274" s="167" t="s">
        <v>98</v>
      </c>
      <c r="AV2274" s="13" t="s">
        <v>98</v>
      </c>
      <c r="AW2274" s="13" t="s">
        <v>30</v>
      </c>
      <c r="AX2274" s="13" t="s">
        <v>76</v>
      </c>
      <c r="AY2274" s="167" t="s">
        <v>345</v>
      </c>
    </row>
    <row r="2275" spans="2:51" s="13" customFormat="1">
      <c r="B2275" s="166"/>
      <c r="D2275" s="160" t="s">
        <v>353</v>
      </c>
      <c r="E2275" s="167" t="s">
        <v>1</v>
      </c>
      <c r="F2275" s="168" t="s">
        <v>3222</v>
      </c>
      <c r="H2275" s="169">
        <v>17.241</v>
      </c>
      <c r="I2275" s="170"/>
      <c r="L2275" s="166"/>
      <c r="M2275" s="171"/>
      <c r="T2275" s="172"/>
      <c r="AT2275" s="167" t="s">
        <v>353</v>
      </c>
      <c r="AU2275" s="167" t="s">
        <v>98</v>
      </c>
      <c r="AV2275" s="13" t="s">
        <v>98</v>
      </c>
      <c r="AW2275" s="13" t="s">
        <v>30</v>
      </c>
      <c r="AX2275" s="13" t="s">
        <v>76</v>
      </c>
      <c r="AY2275" s="167" t="s">
        <v>345</v>
      </c>
    </row>
    <row r="2276" spans="2:51" s="13" customFormat="1">
      <c r="B2276" s="166"/>
      <c r="D2276" s="160" t="s">
        <v>353</v>
      </c>
      <c r="E2276" s="167" t="s">
        <v>1</v>
      </c>
      <c r="F2276" s="168" t="s">
        <v>3223</v>
      </c>
      <c r="H2276" s="169">
        <v>20.09</v>
      </c>
      <c r="I2276" s="170"/>
      <c r="L2276" s="166"/>
      <c r="M2276" s="171"/>
      <c r="T2276" s="172"/>
      <c r="AT2276" s="167" t="s">
        <v>353</v>
      </c>
      <c r="AU2276" s="167" t="s">
        <v>98</v>
      </c>
      <c r="AV2276" s="13" t="s">
        <v>98</v>
      </c>
      <c r="AW2276" s="13" t="s">
        <v>30</v>
      </c>
      <c r="AX2276" s="13" t="s">
        <v>76</v>
      </c>
      <c r="AY2276" s="167" t="s">
        <v>345</v>
      </c>
    </row>
    <row r="2277" spans="2:51" s="13" customFormat="1">
      <c r="B2277" s="166"/>
      <c r="D2277" s="160" t="s">
        <v>353</v>
      </c>
      <c r="E2277" s="167" t="s">
        <v>1</v>
      </c>
      <c r="F2277" s="168" t="s">
        <v>3224</v>
      </c>
      <c r="H2277" s="169">
        <v>12.222</v>
      </c>
      <c r="I2277" s="170"/>
      <c r="L2277" s="166"/>
      <c r="M2277" s="171"/>
      <c r="T2277" s="172"/>
      <c r="AT2277" s="167" t="s">
        <v>353</v>
      </c>
      <c r="AU2277" s="167" t="s">
        <v>98</v>
      </c>
      <c r="AV2277" s="13" t="s">
        <v>98</v>
      </c>
      <c r="AW2277" s="13" t="s">
        <v>30</v>
      </c>
      <c r="AX2277" s="13" t="s">
        <v>76</v>
      </c>
      <c r="AY2277" s="167" t="s">
        <v>345</v>
      </c>
    </row>
    <row r="2278" spans="2:51" s="13" customFormat="1">
      <c r="B2278" s="166"/>
      <c r="D2278" s="160" t="s">
        <v>353</v>
      </c>
      <c r="E2278" s="167" t="s">
        <v>1</v>
      </c>
      <c r="F2278" s="168" t="s">
        <v>3225</v>
      </c>
      <c r="H2278" s="169">
        <v>3.38</v>
      </c>
      <c r="I2278" s="170"/>
      <c r="L2278" s="166"/>
      <c r="M2278" s="171"/>
      <c r="T2278" s="172"/>
      <c r="AT2278" s="167" t="s">
        <v>353</v>
      </c>
      <c r="AU2278" s="167" t="s">
        <v>98</v>
      </c>
      <c r="AV2278" s="13" t="s">
        <v>98</v>
      </c>
      <c r="AW2278" s="13" t="s">
        <v>30</v>
      </c>
      <c r="AX2278" s="13" t="s">
        <v>76</v>
      </c>
      <c r="AY2278" s="167" t="s">
        <v>345</v>
      </c>
    </row>
    <row r="2279" spans="2:51" s="13" customFormat="1">
      <c r="B2279" s="166"/>
      <c r="D2279" s="160" t="s">
        <v>353</v>
      </c>
      <c r="E2279" s="167" t="s">
        <v>1</v>
      </c>
      <c r="F2279" s="168" t="s">
        <v>3226</v>
      </c>
      <c r="H2279" s="169">
        <v>22.672999999999998</v>
      </c>
      <c r="I2279" s="170"/>
      <c r="L2279" s="166"/>
      <c r="M2279" s="171"/>
      <c r="T2279" s="172"/>
      <c r="AT2279" s="167" t="s">
        <v>353</v>
      </c>
      <c r="AU2279" s="167" t="s">
        <v>98</v>
      </c>
      <c r="AV2279" s="13" t="s">
        <v>98</v>
      </c>
      <c r="AW2279" s="13" t="s">
        <v>30</v>
      </c>
      <c r="AX2279" s="13" t="s">
        <v>76</v>
      </c>
      <c r="AY2279" s="167" t="s">
        <v>345</v>
      </c>
    </row>
    <row r="2280" spans="2:51" s="13" customFormat="1">
      <c r="B2280" s="166"/>
      <c r="D2280" s="160" t="s">
        <v>353</v>
      </c>
      <c r="E2280" s="167" t="s">
        <v>1</v>
      </c>
      <c r="F2280" s="168" t="s">
        <v>3227</v>
      </c>
      <c r="H2280" s="169">
        <v>12.222</v>
      </c>
      <c r="I2280" s="170"/>
      <c r="L2280" s="166"/>
      <c r="M2280" s="171"/>
      <c r="T2280" s="172"/>
      <c r="AT2280" s="167" t="s">
        <v>353</v>
      </c>
      <c r="AU2280" s="167" t="s">
        <v>98</v>
      </c>
      <c r="AV2280" s="13" t="s">
        <v>98</v>
      </c>
      <c r="AW2280" s="13" t="s">
        <v>30</v>
      </c>
      <c r="AX2280" s="13" t="s">
        <v>76</v>
      </c>
      <c r="AY2280" s="167" t="s">
        <v>345</v>
      </c>
    </row>
    <row r="2281" spans="2:51" s="13" customFormat="1">
      <c r="B2281" s="166"/>
      <c r="D2281" s="160" t="s">
        <v>353</v>
      </c>
      <c r="E2281" s="167" t="s">
        <v>1</v>
      </c>
      <c r="F2281" s="168" t="s">
        <v>3228</v>
      </c>
      <c r="H2281" s="169">
        <v>3.38</v>
      </c>
      <c r="I2281" s="170"/>
      <c r="L2281" s="166"/>
      <c r="M2281" s="171"/>
      <c r="T2281" s="172"/>
      <c r="AT2281" s="167" t="s">
        <v>353</v>
      </c>
      <c r="AU2281" s="167" t="s">
        <v>98</v>
      </c>
      <c r="AV2281" s="13" t="s">
        <v>98</v>
      </c>
      <c r="AW2281" s="13" t="s">
        <v>30</v>
      </c>
      <c r="AX2281" s="13" t="s">
        <v>76</v>
      </c>
      <c r="AY2281" s="167" t="s">
        <v>345</v>
      </c>
    </row>
    <row r="2282" spans="2:51" s="13" customFormat="1">
      <c r="B2282" s="166"/>
      <c r="D2282" s="160" t="s">
        <v>353</v>
      </c>
      <c r="E2282" s="167" t="s">
        <v>1</v>
      </c>
      <c r="F2282" s="168" t="s">
        <v>3229</v>
      </c>
      <c r="H2282" s="169">
        <v>22.672999999999998</v>
      </c>
      <c r="I2282" s="170"/>
      <c r="L2282" s="166"/>
      <c r="M2282" s="171"/>
      <c r="T2282" s="172"/>
      <c r="AT2282" s="167" t="s">
        <v>353</v>
      </c>
      <c r="AU2282" s="167" t="s">
        <v>98</v>
      </c>
      <c r="AV2282" s="13" t="s">
        <v>98</v>
      </c>
      <c r="AW2282" s="13" t="s">
        <v>30</v>
      </c>
      <c r="AX2282" s="13" t="s">
        <v>76</v>
      </c>
      <c r="AY2282" s="167" t="s">
        <v>345</v>
      </c>
    </row>
    <row r="2283" spans="2:51" s="13" customFormat="1">
      <c r="B2283" s="166"/>
      <c r="D2283" s="160" t="s">
        <v>353</v>
      </c>
      <c r="E2283" s="167" t="s">
        <v>1</v>
      </c>
      <c r="F2283" s="168" t="s">
        <v>3230</v>
      </c>
      <c r="H2283" s="169">
        <v>12.222</v>
      </c>
      <c r="I2283" s="170"/>
      <c r="L2283" s="166"/>
      <c r="M2283" s="171"/>
      <c r="T2283" s="172"/>
      <c r="AT2283" s="167" t="s">
        <v>353</v>
      </c>
      <c r="AU2283" s="167" t="s">
        <v>98</v>
      </c>
      <c r="AV2283" s="13" t="s">
        <v>98</v>
      </c>
      <c r="AW2283" s="13" t="s">
        <v>30</v>
      </c>
      <c r="AX2283" s="13" t="s">
        <v>76</v>
      </c>
      <c r="AY2283" s="167" t="s">
        <v>345</v>
      </c>
    </row>
    <row r="2284" spans="2:51" s="13" customFormat="1">
      <c r="B2284" s="166"/>
      <c r="D2284" s="160" t="s">
        <v>353</v>
      </c>
      <c r="E2284" s="167" t="s">
        <v>1</v>
      </c>
      <c r="F2284" s="168" t="s">
        <v>3231</v>
      </c>
      <c r="H2284" s="169">
        <v>3.38</v>
      </c>
      <c r="I2284" s="170"/>
      <c r="L2284" s="166"/>
      <c r="M2284" s="171"/>
      <c r="T2284" s="172"/>
      <c r="AT2284" s="167" t="s">
        <v>353</v>
      </c>
      <c r="AU2284" s="167" t="s">
        <v>98</v>
      </c>
      <c r="AV2284" s="13" t="s">
        <v>98</v>
      </c>
      <c r="AW2284" s="13" t="s">
        <v>30</v>
      </c>
      <c r="AX2284" s="13" t="s">
        <v>76</v>
      </c>
      <c r="AY2284" s="167" t="s">
        <v>345</v>
      </c>
    </row>
    <row r="2285" spans="2:51" s="13" customFormat="1">
      <c r="B2285" s="166"/>
      <c r="D2285" s="160" t="s">
        <v>353</v>
      </c>
      <c r="E2285" s="167" t="s">
        <v>1</v>
      </c>
      <c r="F2285" s="168" t="s">
        <v>3232</v>
      </c>
      <c r="H2285" s="169">
        <v>22.672999999999998</v>
      </c>
      <c r="I2285" s="170"/>
      <c r="L2285" s="166"/>
      <c r="M2285" s="171"/>
      <c r="T2285" s="172"/>
      <c r="AT2285" s="167" t="s">
        <v>353</v>
      </c>
      <c r="AU2285" s="167" t="s">
        <v>98</v>
      </c>
      <c r="AV2285" s="13" t="s">
        <v>98</v>
      </c>
      <c r="AW2285" s="13" t="s">
        <v>30</v>
      </c>
      <c r="AX2285" s="13" t="s">
        <v>76</v>
      </c>
      <c r="AY2285" s="167" t="s">
        <v>345</v>
      </c>
    </row>
    <row r="2286" spans="2:51" s="13" customFormat="1">
      <c r="B2286" s="166"/>
      <c r="D2286" s="160" t="s">
        <v>353</v>
      </c>
      <c r="E2286" s="167" t="s">
        <v>1</v>
      </c>
      <c r="F2286" s="168" t="s">
        <v>3233</v>
      </c>
      <c r="H2286" s="169">
        <v>12.222</v>
      </c>
      <c r="I2286" s="170"/>
      <c r="L2286" s="166"/>
      <c r="M2286" s="171"/>
      <c r="T2286" s="172"/>
      <c r="AT2286" s="167" t="s">
        <v>353</v>
      </c>
      <c r="AU2286" s="167" t="s">
        <v>98</v>
      </c>
      <c r="AV2286" s="13" t="s">
        <v>98</v>
      </c>
      <c r="AW2286" s="13" t="s">
        <v>30</v>
      </c>
      <c r="AX2286" s="13" t="s">
        <v>76</v>
      </c>
      <c r="AY2286" s="167" t="s">
        <v>345</v>
      </c>
    </row>
    <row r="2287" spans="2:51" s="13" customFormat="1">
      <c r="B2287" s="166"/>
      <c r="D2287" s="160" t="s">
        <v>353</v>
      </c>
      <c r="E2287" s="167" t="s">
        <v>1</v>
      </c>
      <c r="F2287" s="168" t="s">
        <v>3234</v>
      </c>
      <c r="H2287" s="169">
        <v>3.38</v>
      </c>
      <c r="I2287" s="170"/>
      <c r="L2287" s="166"/>
      <c r="M2287" s="171"/>
      <c r="T2287" s="172"/>
      <c r="AT2287" s="167" t="s">
        <v>353</v>
      </c>
      <c r="AU2287" s="167" t="s">
        <v>98</v>
      </c>
      <c r="AV2287" s="13" t="s">
        <v>98</v>
      </c>
      <c r="AW2287" s="13" t="s">
        <v>30</v>
      </c>
      <c r="AX2287" s="13" t="s">
        <v>76</v>
      </c>
      <c r="AY2287" s="167" t="s">
        <v>345</v>
      </c>
    </row>
    <row r="2288" spans="2:51" s="13" customFormat="1">
      <c r="B2288" s="166"/>
      <c r="D2288" s="160" t="s">
        <v>353</v>
      </c>
      <c r="E2288" s="167" t="s">
        <v>1</v>
      </c>
      <c r="F2288" s="168" t="s">
        <v>3235</v>
      </c>
      <c r="H2288" s="169">
        <v>22.672999999999998</v>
      </c>
      <c r="I2288" s="170"/>
      <c r="L2288" s="166"/>
      <c r="M2288" s="171"/>
      <c r="T2288" s="172"/>
      <c r="AT2288" s="167" t="s">
        <v>353</v>
      </c>
      <c r="AU2288" s="167" t="s">
        <v>98</v>
      </c>
      <c r="AV2288" s="13" t="s">
        <v>98</v>
      </c>
      <c r="AW2288" s="13" t="s">
        <v>30</v>
      </c>
      <c r="AX2288" s="13" t="s">
        <v>76</v>
      </c>
      <c r="AY2288" s="167" t="s">
        <v>345</v>
      </c>
    </row>
    <row r="2289" spans="2:65" s="13" customFormat="1">
      <c r="B2289" s="166"/>
      <c r="D2289" s="160" t="s">
        <v>353</v>
      </c>
      <c r="E2289" s="167" t="s">
        <v>1</v>
      </c>
      <c r="F2289" s="168" t="s">
        <v>2530</v>
      </c>
      <c r="H2289" s="169">
        <v>5.3</v>
      </c>
      <c r="I2289" s="170"/>
      <c r="L2289" s="166"/>
      <c r="M2289" s="171"/>
      <c r="T2289" s="172"/>
      <c r="AT2289" s="167" t="s">
        <v>353</v>
      </c>
      <c r="AU2289" s="167" t="s">
        <v>98</v>
      </c>
      <c r="AV2289" s="13" t="s">
        <v>98</v>
      </c>
      <c r="AW2289" s="13" t="s">
        <v>30</v>
      </c>
      <c r="AX2289" s="13" t="s">
        <v>76</v>
      </c>
      <c r="AY2289" s="167" t="s">
        <v>345</v>
      </c>
    </row>
    <row r="2290" spans="2:65" s="15" customFormat="1">
      <c r="B2290" s="180"/>
      <c r="D2290" s="160" t="s">
        <v>353</v>
      </c>
      <c r="E2290" s="181" t="s">
        <v>1</v>
      </c>
      <c r="F2290" s="182" t="s">
        <v>365</v>
      </c>
      <c r="H2290" s="183">
        <v>221.273</v>
      </c>
      <c r="I2290" s="184"/>
      <c r="L2290" s="180"/>
      <c r="M2290" s="185"/>
      <c r="T2290" s="186"/>
      <c r="AT2290" s="181" t="s">
        <v>353</v>
      </c>
      <c r="AU2290" s="181" t="s">
        <v>98</v>
      </c>
      <c r="AV2290" s="15" t="s">
        <v>351</v>
      </c>
      <c r="AW2290" s="15" t="s">
        <v>30</v>
      </c>
      <c r="AX2290" s="15" t="s">
        <v>84</v>
      </c>
      <c r="AY2290" s="181" t="s">
        <v>345</v>
      </c>
    </row>
    <row r="2291" spans="2:65" s="11" customFormat="1" ht="22.9" customHeight="1">
      <c r="B2291" s="133"/>
      <c r="D2291" s="134" t="s">
        <v>75</v>
      </c>
      <c r="E2291" s="143" t="s">
        <v>3236</v>
      </c>
      <c r="F2291" s="143" t="s">
        <v>3237</v>
      </c>
      <c r="I2291" s="136"/>
      <c r="J2291" s="144">
        <f>BK2291</f>
        <v>0</v>
      </c>
      <c r="L2291" s="133"/>
      <c r="M2291" s="138"/>
      <c r="P2291" s="139">
        <f>SUM(P2292:P2302)</f>
        <v>0</v>
      </c>
      <c r="R2291" s="139">
        <f>SUM(R2292:R2302)</f>
        <v>0.76423512000000005</v>
      </c>
      <c r="T2291" s="140">
        <f>SUM(T2292:T2302)</f>
        <v>0.49863359999999995</v>
      </c>
      <c r="AR2291" s="134" t="s">
        <v>98</v>
      </c>
      <c r="AT2291" s="141" t="s">
        <v>75</v>
      </c>
      <c r="AU2291" s="141" t="s">
        <v>84</v>
      </c>
      <c r="AY2291" s="134" t="s">
        <v>345</v>
      </c>
      <c r="BK2291" s="142">
        <f>SUM(BK2292:BK2302)</f>
        <v>0</v>
      </c>
    </row>
    <row r="2292" spans="2:65" s="1" customFormat="1" ht="24.2" customHeight="1">
      <c r="B2292" s="32"/>
      <c r="C2292" s="145" t="s">
        <v>3238</v>
      </c>
      <c r="D2292" s="145" t="s">
        <v>347</v>
      </c>
      <c r="E2292" s="146" t="s">
        <v>3239</v>
      </c>
      <c r="F2292" s="147" t="s">
        <v>3240</v>
      </c>
      <c r="G2292" s="148" t="s">
        <v>350</v>
      </c>
      <c r="H2292" s="149">
        <v>1662.1120000000001</v>
      </c>
      <c r="I2292" s="150"/>
      <c r="J2292" s="149">
        <f>ROUND(I2292*H2292,3)</f>
        <v>0</v>
      </c>
      <c r="K2292" s="151"/>
      <c r="L2292" s="32"/>
      <c r="M2292" s="152" t="s">
        <v>1</v>
      </c>
      <c r="N2292" s="153" t="s">
        <v>42</v>
      </c>
      <c r="P2292" s="154">
        <f>O2292*H2292</f>
        <v>0</v>
      </c>
      <c r="Q2292" s="154">
        <v>0</v>
      </c>
      <c r="R2292" s="154">
        <f>Q2292*H2292</f>
        <v>0</v>
      </c>
      <c r="S2292" s="154">
        <v>2.9999999999999997E-4</v>
      </c>
      <c r="T2292" s="155">
        <f>S2292*H2292</f>
        <v>0.49863359999999995</v>
      </c>
      <c r="AR2292" s="156" t="s">
        <v>453</v>
      </c>
      <c r="AT2292" s="156" t="s">
        <v>347</v>
      </c>
      <c r="AU2292" s="156" t="s">
        <v>98</v>
      </c>
      <c r="AY2292" s="17" t="s">
        <v>345</v>
      </c>
      <c r="BE2292" s="157">
        <f>IF(N2292="základná",J2292,0)</f>
        <v>0</v>
      </c>
      <c r="BF2292" s="157">
        <f>IF(N2292="znížená",J2292,0)</f>
        <v>0</v>
      </c>
      <c r="BG2292" s="157">
        <f>IF(N2292="zákl. prenesená",J2292,0)</f>
        <v>0</v>
      </c>
      <c r="BH2292" s="157">
        <f>IF(N2292="zníž. prenesená",J2292,0)</f>
        <v>0</v>
      </c>
      <c r="BI2292" s="157">
        <f>IF(N2292="nulová",J2292,0)</f>
        <v>0</v>
      </c>
      <c r="BJ2292" s="17" t="s">
        <v>98</v>
      </c>
      <c r="BK2292" s="158">
        <f>ROUND(I2292*H2292,3)</f>
        <v>0</v>
      </c>
      <c r="BL2292" s="17" t="s">
        <v>453</v>
      </c>
      <c r="BM2292" s="156" t="s">
        <v>3241</v>
      </c>
    </row>
    <row r="2293" spans="2:65" s="13" customFormat="1">
      <c r="B2293" s="166"/>
      <c r="D2293" s="160" t="s">
        <v>353</v>
      </c>
      <c r="E2293" s="167" t="s">
        <v>1</v>
      </c>
      <c r="F2293" s="168" t="s">
        <v>220</v>
      </c>
      <c r="H2293" s="169">
        <v>526.4</v>
      </c>
      <c r="I2293" s="170"/>
      <c r="L2293" s="166"/>
      <c r="M2293" s="171"/>
      <c r="T2293" s="172"/>
      <c r="AT2293" s="167" t="s">
        <v>353</v>
      </c>
      <c r="AU2293" s="167" t="s">
        <v>98</v>
      </c>
      <c r="AV2293" s="13" t="s">
        <v>98</v>
      </c>
      <c r="AW2293" s="13" t="s">
        <v>30</v>
      </c>
      <c r="AX2293" s="13" t="s">
        <v>76</v>
      </c>
      <c r="AY2293" s="167" t="s">
        <v>345</v>
      </c>
    </row>
    <row r="2294" spans="2:65" s="13" customFormat="1">
      <c r="B2294" s="166"/>
      <c r="D2294" s="160" t="s">
        <v>353</v>
      </c>
      <c r="E2294" s="167" t="s">
        <v>1</v>
      </c>
      <c r="F2294" s="168" t="s">
        <v>222</v>
      </c>
      <c r="H2294" s="169">
        <v>1021.922</v>
      </c>
      <c r="I2294" s="170"/>
      <c r="L2294" s="166"/>
      <c r="M2294" s="171"/>
      <c r="T2294" s="172"/>
      <c r="AT2294" s="167" t="s">
        <v>353</v>
      </c>
      <c r="AU2294" s="167" t="s">
        <v>98</v>
      </c>
      <c r="AV2294" s="13" t="s">
        <v>98</v>
      </c>
      <c r="AW2294" s="13" t="s">
        <v>30</v>
      </c>
      <c r="AX2294" s="13" t="s">
        <v>76</v>
      </c>
      <c r="AY2294" s="167" t="s">
        <v>345</v>
      </c>
    </row>
    <row r="2295" spans="2:65" s="13" customFormat="1">
      <c r="B2295" s="166"/>
      <c r="D2295" s="160" t="s">
        <v>353</v>
      </c>
      <c r="E2295" s="167" t="s">
        <v>1</v>
      </c>
      <c r="F2295" s="168" t="s">
        <v>224</v>
      </c>
      <c r="H2295" s="169">
        <v>113.79</v>
      </c>
      <c r="I2295" s="170"/>
      <c r="L2295" s="166"/>
      <c r="M2295" s="171"/>
      <c r="T2295" s="172"/>
      <c r="AT2295" s="167" t="s">
        <v>353</v>
      </c>
      <c r="AU2295" s="167" t="s">
        <v>98</v>
      </c>
      <c r="AV2295" s="13" t="s">
        <v>98</v>
      </c>
      <c r="AW2295" s="13" t="s">
        <v>30</v>
      </c>
      <c r="AX2295" s="13" t="s">
        <v>76</v>
      </c>
      <c r="AY2295" s="167" t="s">
        <v>345</v>
      </c>
    </row>
    <row r="2296" spans="2:65" s="15" customFormat="1">
      <c r="B2296" s="180"/>
      <c r="D2296" s="160" t="s">
        <v>353</v>
      </c>
      <c r="E2296" s="181" t="s">
        <v>1</v>
      </c>
      <c r="F2296" s="182" t="s">
        <v>365</v>
      </c>
      <c r="H2296" s="183">
        <v>1662.1120000000001</v>
      </c>
      <c r="I2296" s="184"/>
      <c r="L2296" s="180"/>
      <c r="M2296" s="185"/>
      <c r="T2296" s="186"/>
      <c r="AT2296" s="181" t="s">
        <v>353</v>
      </c>
      <c r="AU2296" s="181" t="s">
        <v>98</v>
      </c>
      <c r="AV2296" s="15" t="s">
        <v>351</v>
      </c>
      <c r="AW2296" s="15" t="s">
        <v>30</v>
      </c>
      <c r="AX2296" s="15" t="s">
        <v>84</v>
      </c>
      <c r="AY2296" s="181" t="s">
        <v>345</v>
      </c>
    </row>
    <row r="2297" spans="2:65" s="1" customFormat="1" ht="24.2" customHeight="1">
      <c r="B2297" s="32"/>
      <c r="C2297" s="145" t="s">
        <v>3242</v>
      </c>
      <c r="D2297" s="145" t="s">
        <v>347</v>
      </c>
      <c r="E2297" s="146" t="s">
        <v>3243</v>
      </c>
      <c r="F2297" s="147" t="s">
        <v>3244</v>
      </c>
      <c r="G2297" s="148" t="s">
        <v>350</v>
      </c>
      <c r="H2297" s="149">
        <v>1736.8979999999999</v>
      </c>
      <c r="I2297" s="150"/>
      <c r="J2297" s="149">
        <f>ROUND(I2297*H2297,3)</f>
        <v>0</v>
      </c>
      <c r="K2297" s="151"/>
      <c r="L2297" s="32"/>
      <c r="M2297" s="152" t="s">
        <v>1</v>
      </c>
      <c r="N2297" s="153" t="s">
        <v>42</v>
      </c>
      <c r="P2297" s="154">
        <f>O2297*H2297</f>
        <v>0</v>
      </c>
      <c r="Q2297" s="154">
        <v>1E-4</v>
      </c>
      <c r="R2297" s="154">
        <f>Q2297*H2297</f>
        <v>0.17368980000000001</v>
      </c>
      <c r="S2297" s="154">
        <v>0</v>
      </c>
      <c r="T2297" s="155">
        <f>S2297*H2297</f>
        <v>0</v>
      </c>
      <c r="AR2297" s="156" t="s">
        <v>453</v>
      </c>
      <c r="AT2297" s="156" t="s">
        <v>347</v>
      </c>
      <c r="AU2297" s="156" t="s">
        <v>98</v>
      </c>
      <c r="AY2297" s="17" t="s">
        <v>345</v>
      </c>
      <c r="BE2297" s="157">
        <f>IF(N2297="základná",J2297,0)</f>
        <v>0</v>
      </c>
      <c r="BF2297" s="157">
        <f>IF(N2297="znížená",J2297,0)</f>
        <v>0</v>
      </c>
      <c r="BG2297" s="157">
        <f>IF(N2297="zákl. prenesená",J2297,0)</f>
        <v>0</v>
      </c>
      <c r="BH2297" s="157">
        <f>IF(N2297="zníž. prenesená",J2297,0)</f>
        <v>0</v>
      </c>
      <c r="BI2297" s="157">
        <f>IF(N2297="nulová",J2297,0)</f>
        <v>0</v>
      </c>
      <c r="BJ2297" s="17" t="s">
        <v>98</v>
      </c>
      <c r="BK2297" s="158">
        <f>ROUND(I2297*H2297,3)</f>
        <v>0</v>
      </c>
      <c r="BL2297" s="17" t="s">
        <v>453</v>
      </c>
      <c r="BM2297" s="156" t="s">
        <v>3245</v>
      </c>
    </row>
    <row r="2298" spans="2:65" s="13" customFormat="1">
      <c r="B2298" s="166"/>
      <c r="D2298" s="160" t="s">
        <v>353</v>
      </c>
      <c r="E2298" s="167" t="s">
        <v>1</v>
      </c>
      <c r="F2298" s="168" t="s">
        <v>3246</v>
      </c>
      <c r="H2298" s="169">
        <v>1650.308</v>
      </c>
      <c r="I2298" s="170"/>
      <c r="L2298" s="166"/>
      <c r="M2298" s="171"/>
      <c r="T2298" s="172"/>
      <c r="AT2298" s="167" t="s">
        <v>353</v>
      </c>
      <c r="AU2298" s="167" t="s">
        <v>98</v>
      </c>
      <c r="AV2298" s="13" t="s">
        <v>98</v>
      </c>
      <c r="AW2298" s="13" t="s">
        <v>30</v>
      </c>
      <c r="AX2298" s="13" t="s">
        <v>76</v>
      </c>
      <c r="AY2298" s="167" t="s">
        <v>345</v>
      </c>
    </row>
    <row r="2299" spans="2:65" s="13" customFormat="1">
      <c r="B2299" s="166"/>
      <c r="D2299" s="160" t="s">
        <v>353</v>
      </c>
      <c r="E2299" s="167" t="s">
        <v>1</v>
      </c>
      <c r="F2299" s="168" t="s">
        <v>829</v>
      </c>
      <c r="H2299" s="169">
        <v>86.59</v>
      </c>
      <c r="I2299" s="170"/>
      <c r="L2299" s="166"/>
      <c r="M2299" s="171"/>
      <c r="T2299" s="172"/>
      <c r="AT2299" s="167" t="s">
        <v>353</v>
      </c>
      <c r="AU2299" s="167" t="s">
        <v>98</v>
      </c>
      <c r="AV2299" s="13" t="s">
        <v>98</v>
      </c>
      <c r="AW2299" s="13" t="s">
        <v>30</v>
      </c>
      <c r="AX2299" s="13" t="s">
        <v>76</v>
      </c>
      <c r="AY2299" s="167" t="s">
        <v>345</v>
      </c>
    </row>
    <row r="2300" spans="2:65" s="15" customFormat="1">
      <c r="B2300" s="180"/>
      <c r="D2300" s="160" t="s">
        <v>353</v>
      </c>
      <c r="E2300" s="181" t="s">
        <v>167</v>
      </c>
      <c r="F2300" s="182" t="s">
        <v>365</v>
      </c>
      <c r="H2300" s="183">
        <v>1736.8979999999999</v>
      </c>
      <c r="I2300" s="184"/>
      <c r="L2300" s="180"/>
      <c r="M2300" s="185"/>
      <c r="T2300" s="186"/>
      <c r="AT2300" s="181" t="s">
        <v>353</v>
      </c>
      <c r="AU2300" s="181" t="s">
        <v>98</v>
      </c>
      <c r="AV2300" s="15" t="s">
        <v>351</v>
      </c>
      <c r="AW2300" s="15" t="s">
        <v>30</v>
      </c>
      <c r="AX2300" s="15" t="s">
        <v>84</v>
      </c>
      <c r="AY2300" s="181" t="s">
        <v>345</v>
      </c>
    </row>
    <row r="2301" spans="2:65" s="1" customFormat="1" ht="37.9" customHeight="1">
      <c r="B2301" s="32"/>
      <c r="C2301" s="145" t="s">
        <v>3247</v>
      </c>
      <c r="D2301" s="145" t="s">
        <v>347</v>
      </c>
      <c r="E2301" s="146" t="s">
        <v>3248</v>
      </c>
      <c r="F2301" s="147" t="s">
        <v>3249</v>
      </c>
      <c r="G2301" s="148" t="s">
        <v>350</v>
      </c>
      <c r="H2301" s="149">
        <v>1736.8979999999999</v>
      </c>
      <c r="I2301" s="150"/>
      <c r="J2301" s="149">
        <f>ROUND(I2301*H2301,3)</f>
        <v>0</v>
      </c>
      <c r="K2301" s="151"/>
      <c r="L2301" s="32"/>
      <c r="M2301" s="152" t="s">
        <v>1</v>
      </c>
      <c r="N2301" s="153" t="s">
        <v>42</v>
      </c>
      <c r="P2301" s="154">
        <f>O2301*H2301</f>
        <v>0</v>
      </c>
      <c r="Q2301" s="154">
        <v>3.4000000000000002E-4</v>
      </c>
      <c r="R2301" s="154">
        <f>Q2301*H2301</f>
        <v>0.59054532000000004</v>
      </c>
      <c r="S2301" s="154">
        <v>0</v>
      </c>
      <c r="T2301" s="155">
        <f>S2301*H2301</f>
        <v>0</v>
      </c>
      <c r="AR2301" s="156" t="s">
        <v>453</v>
      </c>
      <c r="AT2301" s="156" t="s">
        <v>347</v>
      </c>
      <c r="AU2301" s="156" t="s">
        <v>98</v>
      </c>
      <c r="AY2301" s="17" t="s">
        <v>345</v>
      </c>
      <c r="BE2301" s="157">
        <f>IF(N2301="základná",J2301,0)</f>
        <v>0</v>
      </c>
      <c r="BF2301" s="157">
        <f>IF(N2301="znížená",J2301,0)</f>
        <v>0</v>
      </c>
      <c r="BG2301" s="157">
        <f>IF(N2301="zákl. prenesená",J2301,0)</f>
        <v>0</v>
      </c>
      <c r="BH2301" s="157">
        <f>IF(N2301="zníž. prenesená",J2301,0)</f>
        <v>0</v>
      </c>
      <c r="BI2301" s="157">
        <f>IF(N2301="nulová",J2301,0)</f>
        <v>0</v>
      </c>
      <c r="BJ2301" s="17" t="s">
        <v>98</v>
      </c>
      <c r="BK2301" s="158">
        <f>ROUND(I2301*H2301,3)</f>
        <v>0</v>
      </c>
      <c r="BL2301" s="17" t="s">
        <v>453</v>
      </c>
      <c r="BM2301" s="156" t="s">
        <v>3250</v>
      </c>
    </row>
    <row r="2302" spans="2:65" s="13" customFormat="1">
      <c r="B2302" s="166"/>
      <c r="D2302" s="160" t="s">
        <v>353</v>
      </c>
      <c r="E2302" s="167" t="s">
        <v>1</v>
      </c>
      <c r="F2302" s="168" t="s">
        <v>167</v>
      </c>
      <c r="H2302" s="169">
        <v>1736.8979999999999</v>
      </c>
      <c r="I2302" s="170"/>
      <c r="L2302" s="166"/>
      <c r="M2302" s="171"/>
      <c r="T2302" s="172"/>
      <c r="AT2302" s="167" t="s">
        <v>353</v>
      </c>
      <c r="AU2302" s="167" t="s">
        <v>98</v>
      </c>
      <c r="AV2302" s="13" t="s">
        <v>98</v>
      </c>
      <c r="AW2302" s="13" t="s">
        <v>30</v>
      </c>
      <c r="AX2302" s="13" t="s">
        <v>84</v>
      </c>
      <c r="AY2302" s="167" t="s">
        <v>345</v>
      </c>
    </row>
    <row r="2303" spans="2:65" s="11" customFormat="1" ht="22.9" customHeight="1">
      <c r="B2303" s="133"/>
      <c r="D2303" s="134" t="s">
        <v>75</v>
      </c>
      <c r="E2303" s="143" t="s">
        <v>3251</v>
      </c>
      <c r="F2303" s="143" t="s">
        <v>3252</v>
      </c>
      <c r="I2303" s="136"/>
      <c r="J2303" s="144">
        <f>BK2303</f>
        <v>0</v>
      </c>
      <c r="L2303" s="133"/>
      <c r="M2303" s="138"/>
      <c r="P2303" s="139">
        <f>SUM(P2304:P2315)</f>
        <v>0</v>
      </c>
      <c r="R2303" s="139">
        <f>SUM(R2304:R2315)</f>
        <v>0</v>
      </c>
      <c r="T2303" s="140">
        <f>SUM(T2304:T2315)</f>
        <v>0</v>
      </c>
      <c r="AR2303" s="134" t="s">
        <v>98</v>
      </c>
      <c r="AT2303" s="141" t="s">
        <v>75</v>
      </c>
      <c r="AU2303" s="141" t="s">
        <v>84</v>
      </c>
      <c r="AY2303" s="134" t="s">
        <v>345</v>
      </c>
      <c r="BK2303" s="142">
        <f>SUM(BK2304:BK2315)</f>
        <v>0</v>
      </c>
    </row>
    <row r="2304" spans="2:65" s="1" customFormat="1" ht="16.5" customHeight="1">
      <c r="B2304" s="32"/>
      <c r="C2304" s="145" t="s">
        <v>3253</v>
      </c>
      <c r="D2304" s="145" t="s">
        <v>347</v>
      </c>
      <c r="E2304" s="146" t="s">
        <v>3254</v>
      </c>
      <c r="F2304" s="147" t="s">
        <v>3255</v>
      </c>
      <c r="G2304" s="148" t="s">
        <v>3256</v>
      </c>
      <c r="H2304" s="149">
        <v>1</v>
      </c>
      <c r="I2304" s="150"/>
      <c r="J2304" s="149">
        <f>ROUND(I2304*H2304,3)</f>
        <v>0</v>
      </c>
      <c r="K2304" s="151"/>
      <c r="L2304" s="32"/>
      <c r="M2304" s="152" t="s">
        <v>1</v>
      </c>
      <c r="N2304" s="153" t="s">
        <v>42</v>
      </c>
      <c r="P2304" s="154">
        <f>O2304*H2304</f>
        <v>0</v>
      </c>
      <c r="Q2304" s="154">
        <v>0</v>
      </c>
      <c r="R2304" s="154">
        <f>Q2304*H2304</f>
        <v>0</v>
      </c>
      <c r="S2304" s="154">
        <v>0</v>
      </c>
      <c r="T2304" s="155">
        <f>S2304*H2304</f>
        <v>0</v>
      </c>
      <c r="AR2304" s="156" t="s">
        <v>453</v>
      </c>
      <c r="AT2304" s="156" t="s">
        <v>347</v>
      </c>
      <c r="AU2304" s="156" t="s">
        <v>98</v>
      </c>
      <c r="AY2304" s="17" t="s">
        <v>345</v>
      </c>
      <c r="BE2304" s="157">
        <f>IF(N2304="základná",J2304,0)</f>
        <v>0</v>
      </c>
      <c r="BF2304" s="157">
        <f>IF(N2304="znížená",J2304,0)</f>
        <v>0</v>
      </c>
      <c r="BG2304" s="157">
        <f>IF(N2304="zákl. prenesená",J2304,0)</f>
        <v>0</v>
      </c>
      <c r="BH2304" s="157">
        <f>IF(N2304="zníž. prenesená",J2304,0)</f>
        <v>0</v>
      </c>
      <c r="BI2304" s="157">
        <f>IF(N2304="nulová",J2304,0)</f>
        <v>0</v>
      </c>
      <c r="BJ2304" s="17" t="s">
        <v>98</v>
      </c>
      <c r="BK2304" s="158">
        <f>ROUND(I2304*H2304,3)</f>
        <v>0</v>
      </c>
      <c r="BL2304" s="17" t="s">
        <v>453</v>
      </c>
      <c r="BM2304" s="156" t="s">
        <v>3257</v>
      </c>
    </row>
    <row r="2305" spans="2:65" s="13" customFormat="1">
      <c r="B2305" s="166"/>
      <c r="D2305" s="160" t="s">
        <v>353</v>
      </c>
      <c r="E2305" s="167" t="s">
        <v>1</v>
      </c>
      <c r="F2305" s="168" t="s">
        <v>3258</v>
      </c>
      <c r="H2305" s="169">
        <v>1</v>
      </c>
      <c r="I2305" s="170"/>
      <c r="L2305" s="166"/>
      <c r="M2305" s="171"/>
      <c r="T2305" s="172"/>
      <c r="AT2305" s="167" t="s">
        <v>353</v>
      </c>
      <c r="AU2305" s="167" t="s">
        <v>98</v>
      </c>
      <c r="AV2305" s="13" t="s">
        <v>98</v>
      </c>
      <c r="AW2305" s="13" t="s">
        <v>30</v>
      </c>
      <c r="AX2305" s="13" t="s">
        <v>84</v>
      </c>
      <c r="AY2305" s="167" t="s">
        <v>345</v>
      </c>
    </row>
    <row r="2306" spans="2:65" s="1" customFormat="1" ht="24.2" customHeight="1">
      <c r="B2306" s="32"/>
      <c r="C2306" s="145" t="s">
        <v>3259</v>
      </c>
      <c r="D2306" s="145" t="s">
        <v>347</v>
      </c>
      <c r="E2306" s="146" t="s">
        <v>3260</v>
      </c>
      <c r="F2306" s="147" t="s">
        <v>3261</v>
      </c>
      <c r="G2306" s="148" t="s">
        <v>623</v>
      </c>
      <c r="H2306" s="149">
        <v>2</v>
      </c>
      <c r="I2306" s="150"/>
      <c r="J2306" s="149">
        <f t="shared" ref="J2306:J2315" si="30">ROUND(I2306*H2306,3)</f>
        <v>0</v>
      </c>
      <c r="K2306" s="151"/>
      <c r="L2306" s="32"/>
      <c r="M2306" s="152" t="s">
        <v>1</v>
      </c>
      <c r="N2306" s="153" t="s">
        <v>42</v>
      </c>
      <c r="P2306" s="154">
        <f t="shared" ref="P2306:P2315" si="31">O2306*H2306</f>
        <v>0</v>
      </c>
      <c r="Q2306" s="154">
        <v>0</v>
      </c>
      <c r="R2306" s="154">
        <f t="shared" ref="R2306:R2315" si="32">Q2306*H2306</f>
        <v>0</v>
      </c>
      <c r="S2306" s="154">
        <v>0</v>
      </c>
      <c r="T2306" s="155">
        <f t="shared" ref="T2306:T2315" si="33">S2306*H2306</f>
        <v>0</v>
      </c>
      <c r="AR2306" s="156" t="s">
        <v>453</v>
      </c>
      <c r="AT2306" s="156" t="s">
        <v>347</v>
      </c>
      <c r="AU2306" s="156" t="s">
        <v>98</v>
      </c>
      <c r="AY2306" s="17" t="s">
        <v>345</v>
      </c>
      <c r="BE2306" s="157">
        <f t="shared" ref="BE2306:BE2315" si="34">IF(N2306="základná",J2306,0)</f>
        <v>0</v>
      </c>
      <c r="BF2306" s="157">
        <f t="shared" ref="BF2306:BF2315" si="35">IF(N2306="znížená",J2306,0)</f>
        <v>0</v>
      </c>
      <c r="BG2306" s="157">
        <f t="shared" ref="BG2306:BG2315" si="36">IF(N2306="zákl. prenesená",J2306,0)</f>
        <v>0</v>
      </c>
      <c r="BH2306" s="157">
        <f t="shared" ref="BH2306:BH2315" si="37">IF(N2306="zníž. prenesená",J2306,0)</f>
        <v>0</v>
      </c>
      <c r="BI2306" s="157">
        <f t="shared" ref="BI2306:BI2315" si="38">IF(N2306="nulová",J2306,0)</f>
        <v>0</v>
      </c>
      <c r="BJ2306" s="17" t="s">
        <v>98</v>
      </c>
      <c r="BK2306" s="158">
        <f t="shared" ref="BK2306:BK2315" si="39">ROUND(I2306*H2306,3)</f>
        <v>0</v>
      </c>
      <c r="BL2306" s="17" t="s">
        <v>453</v>
      </c>
      <c r="BM2306" s="156" t="s">
        <v>3262</v>
      </c>
    </row>
    <row r="2307" spans="2:65" s="1" customFormat="1" ht="16.5" customHeight="1">
      <c r="B2307" s="32"/>
      <c r="C2307" s="187" t="s">
        <v>3263</v>
      </c>
      <c r="D2307" s="187" t="s">
        <v>641</v>
      </c>
      <c r="E2307" s="188" t="s">
        <v>3264</v>
      </c>
      <c r="F2307" s="189" t="s">
        <v>3265</v>
      </c>
      <c r="G2307" s="190" t="s">
        <v>623</v>
      </c>
      <c r="H2307" s="191">
        <v>2</v>
      </c>
      <c r="I2307" s="192"/>
      <c r="J2307" s="191">
        <f t="shared" si="30"/>
        <v>0</v>
      </c>
      <c r="K2307" s="193"/>
      <c r="L2307" s="194"/>
      <c r="M2307" s="195" t="s">
        <v>1</v>
      </c>
      <c r="N2307" s="196" t="s">
        <v>42</v>
      </c>
      <c r="P2307" s="154">
        <f t="shared" si="31"/>
        <v>0</v>
      </c>
      <c r="Q2307" s="154">
        <v>0</v>
      </c>
      <c r="R2307" s="154">
        <f t="shared" si="32"/>
        <v>0</v>
      </c>
      <c r="S2307" s="154">
        <v>0</v>
      </c>
      <c r="T2307" s="155">
        <f t="shared" si="33"/>
        <v>0</v>
      </c>
      <c r="AR2307" s="156" t="s">
        <v>544</v>
      </c>
      <c r="AT2307" s="156" t="s">
        <v>641</v>
      </c>
      <c r="AU2307" s="156" t="s">
        <v>98</v>
      </c>
      <c r="AY2307" s="17" t="s">
        <v>345</v>
      </c>
      <c r="BE2307" s="157">
        <f t="shared" si="34"/>
        <v>0</v>
      </c>
      <c r="BF2307" s="157">
        <f t="shared" si="35"/>
        <v>0</v>
      </c>
      <c r="BG2307" s="157">
        <f t="shared" si="36"/>
        <v>0</v>
      </c>
      <c r="BH2307" s="157">
        <f t="shared" si="37"/>
        <v>0</v>
      </c>
      <c r="BI2307" s="157">
        <f t="shared" si="38"/>
        <v>0</v>
      </c>
      <c r="BJ2307" s="17" t="s">
        <v>98</v>
      </c>
      <c r="BK2307" s="158">
        <f t="shared" si="39"/>
        <v>0</v>
      </c>
      <c r="BL2307" s="17" t="s">
        <v>453</v>
      </c>
      <c r="BM2307" s="156" t="s">
        <v>3266</v>
      </c>
    </row>
    <row r="2308" spans="2:65" s="1" customFormat="1" ht="24.2" customHeight="1">
      <c r="B2308" s="32"/>
      <c r="C2308" s="145" t="s">
        <v>3267</v>
      </c>
      <c r="D2308" s="145" t="s">
        <v>347</v>
      </c>
      <c r="E2308" s="146" t="s">
        <v>3268</v>
      </c>
      <c r="F2308" s="147" t="s">
        <v>3269</v>
      </c>
      <c r="G2308" s="148" t="s">
        <v>623</v>
      </c>
      <c r="H2308" s="149">
        <v>2</v>
      </c>
      <c r="I2308" s="150"/>
      <c r="J2308" s="149">
        <f t="shared" si="30"/>
        <v>0</v>
      </c>
      <c r="K2308" s="151"/>
      <c r="L2308" s="32"/>
      <c r="M2308" s="152" t="s">
        <v>1</v>
      </c>
      <c r="N2308" s="153" t="s">
        <v>42</v>
      </c>
      <c r="P2308" s="154">
        <f t="shared" si="31"/>
        <v>0</v>
      </c>
      <c r="Q2308" s="154">
        <v>0</v>
      </c>
      <c r="R2308" s="154">
        <f t="shared" si="32"/>
        <v>0</v>
      </c>
      <c r="S2308" s="154">
        <v>0</v>
      </c>
      <c r="T2308" s="155">
        <f t="shared" si="33"/>
        <v>0</v>
      </c>
      <c r="AR2308" s="156" t="s">
        <v>453</v>
      </c>
      <c r="AT2308" s="156" t="s">
        <v>347</v>
      </c>
      <c r="AU2308" s="156" t="s">
        <v>98</v>
      </c>
      <c r="AY2308" s="17" t="s">
        <v>345</v>
      </c>
      <c r="BE2308" s="157">
        <f t="shared" si="34"/>
        <v>0</v>
      </c>
      <c r="BF2308" s="157">
        <f t="shared" si="35"/>
        <v>0</v>
      </c>
      <c r="BG2308" s="157">
        <f t="shared" si="36"/>
        <v>0</v>
      </c>
      <c r="BH2308" s="157">
        <f t="shared" si="37"/>
        <v>0</v>
      </c>
      <c r="BI2308" s="157">
        <f t="shared" si="38"/>
        <v>0</v>
      </c>
      <c r="BJ2308" s="17" t="s">
        <v>98</v>
      </c>
      <c r="BK2308" s="158">
        <f t="shared" si="39"/>
        <v>0</v>
      </c>
      <c r="BL2308" s="17" t="s">
        <v>453</v>
      </c>
      <c r="BM2308" s="156" t="s">
        <v>3270</v>
      </c>
    </row>
    <row r="2309" spans="2:65" s="1" customFormat="1" ht="16.5" customHeight="1">
      <c r="B2309" s="32"/>
      <c r="C2309" s="187" t="s">
        <v>3271</v>
      </c>
      <c r="D2309" s="187" t="s">
        <v>641</v>
      </c>
      <c r="E2309" s="188" t="s">
        <v>3272</v>
      </c>
      <c r="F2309" s="189" t="s">
        <v>3273</v>
      </c>
      <c r="G2309" s="190" t="s">
        <v>623</v>
      </c>
      <c r="H2309" s="191">
        <v>2</v>
      </c>
      <c r="I2309" s="192"/>
      <c r="J2309" s="191">
        <f t="shared" si="30"/>
        <v>0</v>
      </c>
      <c r="K2309" s="193"/>
      <c r="L2309" s="194"/>
      <c r="M2309" s="195" t="s">
        <v>1</v>
      </c>
      <c r="N2309" s="196" t="s">
        <v>42</v>
      </c>
      <c r="P2309" s="154">
        <f t="shared" si="31"/>
        <v>0</v>
      </c>
      <c r="Q2309" s="154">
        <v>0</v>
      </c>
      <c r="R2309" s="154">
        <f t="shared" si="32"/>
        <v>0</v>
      </c>
      <c r="S2309" s="154">
        <v>0</v>
      </c>
      <c r="T2309" s="155">
        <f t="shared" si="33"/>
        <v>0</v>
      </c>
      <c r="AR2309" s="156" t="s">
        <v>544</v>
      </c>
      <c r="AT2309" s="156" t="s">
        <v>641</v>
      </c>
      <c r="AU2309" s="156" t="s">
        <v>98</v>
      </c>
      <c r="AY2309" s="17" t="s">
        <v>345</v>
      </c>
      <c r="BE2309" s="157">
        <f t="shared" si="34"/>
        <v>0</v>
      </c>
      <c r="BF2309" s="157">
        <f t="shared" si="35"/>
        <v>0</v>
      </c>
      <c r="BG2309" s="157">
        <f t="shared" si="36"/>
        <v>0</v>
      </c>
      <c r="BH2309" s="157">
        <f t="shared" si="37"/>
        <v>0</v>
      </c>
      <c r="BI2309" s="157">
        <f t="shared" si="38"/>
        <v>0</v>
      </c>
      <c r="BJ2309" s="17" t="s">
        <v>98</v>
      </c>
      <c r="BK2309" s="158">
        <f t="shared" si="39"/>
        <v>0</v>
      </c>
      <c r="BL2309" s="17" t="s">
        <v>453</v>
      </c>
      <c r="BM2309" s="156" t="s">
        <v>3274</v>
      </c>
    </row>
    <row r="2310" spans="2:65" s="1" customFormat="1" ht="16.5" customHeight="1">
      <c r="B2310" s="32"/>
      <c r="C2310" s="145" t="s">
        <v>3275</v>
      </c>
      <c r="D2310" s="145" t="s">
        <v>347</v>
      </c>
      <c r="E2310" s="146" t="s">
        <v>3276</v>
      </c>
      <c r="F2310" s="147" t="s">
        <v>3277</v>
      </c>
      <c r="G2310" s="148" t="s">
        <v>623</v>
      </c>
      <c r="H2310" s="149">
        <v>1</v>
      </c>
      <c r="I2310" s="150"/>
      <c r="J2310" s="149">
        <f t="shared" si="30"/>
        <v>0</v>
      </c>
      <c r="K2310" s="151"/>
      <c r="L2310" s="32"/>
      <c r="M2310" s="152" t="s">
        <v>1</v>
      </c>
      <c r="N2310" s="153" t="s">
        <v>42</v>
      </c>
      <c r="P2310" s="154">
        <f t="shared" si="31"/>
        <v>0</v>
      </c>
      <c r="Q2310" s="154">
        <v>0</v>
      </c>
      <c r="R2310" s="154">
        <f t="shared" si="32"/>
        <v>0</v>
      </c>
      <c r="S2310" s="154">
        <v>0</v>
      </c>
      <c r="T2310" s="155">
        <f t="shared" si="33"/>
        <v>0</v>
      </c>
      <c r="AR2310" s="156" t="s">
        <v>453</v>
      </c>
      <c r="AT2310" s="156" t="s">
        <v>347</v>
      </c>
      <c r="AU2310" s="156" t="s">
        <v>98</v>
      </c>
      <c r="AY2310" s="17" t="s">
        <v>345</v>
      </c>
      <c r="BE2310" s="157">
        <f t="shared" si="34"/>
        <v>0</v>
      </c>
      <c r="BF2310" s="157">
        <f t="shared" si="35"/>
        <v>0</v>
      </c>
      <c r="BG2310" s="157">
        <f t="shared" si="36"/>
        <v>0</v>
      </c>
      <c r="BH2310" s="157">
        <f t="shared" si="37"/>
        <v>0</v>
      </c>
      <c r="BI2310" s="157">
        <f t="shared" si="38"/>
        <v>0</v>
      </c>
      <c r="BJ2310" s="17" t="s">
        <v>98</v>
      </c>
      <c r="BK2310" s="158">
        <f t="shared" si="39"/>
        <v>0</v>
      </c>
      <c r="BL2310" s="17" t="s">
        <v>453</v>
      </c>
      <c r="BM2310" s="156" t="s">
        <v>3278</v>
      </c>
    </row>
    <row r="2311" spans="2:65" s="1" customFormat="1" ht="16.5" customHeight="1">
      <c r="B2311" s="32"/>
      <c r="C2311" s="187" t="s">
        <v>3279</v>
      </c>
      <c r="D2311" s="187" t="s">
        <v>641</v>
      </c>
      <c r="E2311" s="188" t="s">
        <v>3280</v>
      </c>
      <c r="F2311" s="189" t="s">
        <v>3281</v>
      </c>
      <c r="G2311" s="190" t="s">
        <v>623</v>
      </c>
      <c r="H2311" s="191">
        <v>1</v>
      </c>
      <c r="I2311" s="192"/>
      <c r="J2311" s="191">
        <f t="shared" si="30"/>
        <v>0</v>
      </c>
      <c r="K2311" s="193"/>
      <c r="L2311" s="194"/>
      <c r="M2311" s="195" t="s">
        <v>1</v>
      </c>
      <c r="N2311" s="196" t="s">
        <v>42</v>
      </c>
      <c r="P2311" s="154">
        <f t="shared" si="31"/>
        <v>0</v>
      </c>
      <c r="Q2311" s="154">
        <v>0</v>
      </c>
      <c r="R2311" s="154">
        <f t="shared" si="32"/>
        <v>0</v>
      </c>
      <c r="S2311" s="154">
        <v>0</v>
      </c>
      <c r="T2311" s="155">
        <f t="shared" si="33"/>
        <v>0</v>
      </c>
      <c r="AR2311" s="156" t="s">
        <v>544</v>
      </c>
      <c r="AT2311" s="156" t="s">
        <v>641</v>
      </c>
      <c r="AU2311" s="156" t="s">
        <v>98</v>
      </c>
      <c r="AY2311" s="17" t="s">
        <v>345</v>
      </c>
      <c r="BE2311" s="157">
        <f t="shared" si="34"/>
        <v>0</v>
      </c>
      <c r="BF2311" s="157">
        <f t="shared" si="35"/>
        <v>0</v>
      </c>
      <c r="BG2311" s="157">
        <f t="shared" si="36"/>
        <v>0</v>
      </c>
      <c r="BH2311" s="157">
        <f t="shared" si="37"/>
        <v>0</v>
      </c>
      <c r="BI2311" s="157">
        <f t="shared" si="38"/>
        <v>0</v>
      </c>
      <c r="BJ2311" s="17" t="s">
        <v>98</v>
      </c>
      <c r="BK2311" s="158">
        <f t="shared" si="39"/>
        <v>0</v>
      </c>
      <c r="BL2311" s="17" t="s">
        <v>453</v>
      </c>
      <c r="BM2311" s="156" t="s">
        <v>3282</v>
      </c>
    </row>
    <row r="2312" spans="2:65" s="1" customFormat="1" ht="24.2" customHeight="1">
      <c r="B2312" s="32"/>
      <c r="C2312" s="145" t="s">
        <v>3283</v>
      </c>
      <c r="D2312" s="145" t="s">
        <v>347</v>
      </c>
      <c r="E2312" s="146" t="s">
        <v>3284</v>
      </c>
      <c r="F2312" s="147" t="s">
        <v>3285</v>
      </c>
      <c r="G2312" s="148" t="s">
        <v>623</v>
      </c>
      <c r="H2312" s="149">
        <v>1</v>
      </c>
      <c r="I2312" s="150"/>
      <c r="J2312" s="149">
        <f t="shared" si="30"/>
        <v>0</v>
      </c>
      <c r="K2312" s="151"/>
      <c r="L2312" s="32"/>
      <c r="M2312" s="152" t="s">
        <v>1</v>
      </c>
      <c r="N2312" s="153" t="s">
        <v>42</v>
      </c>
      <c r="P2312" s="154">
        <f t="shared" si="31"/>
        <v>0</v>
      </c>
      <c r="Q2312" s="154">
        <v>0</v>
      </c>
      <c r="R2312" s="154">
        <f t="shared" si="32"/>
        <v>0</v>
      </c>
      <c r="S2312" s="154">
        <v>0</v>
      </c>
      <c r="T2312" s="155">
        <f t="shared" si="33"/>
        <v>0</v>
      </c>
      <c r="AR2312" s="156" t="s">
        <v>453</v>
      </c>
      <c r="AT2312" s="156" t="s">
        <v>347</v>
      </c>
      <c r="AU2312" s="156" t="s">
        <v>98</v>
      </c>
      <c r="AY2312" s="17" t="s">
        <v>345</v>
      </c>
      <c r="BE2312" s="157">
        <f t="shared" si="34"/>
        <v>0</v>
      </c>
      <c r="BF2312" s="157">
        <f t="shared" si="35"/>
        <v>0</v>
      </c>
      <c r="BG2312" s="157">
        <f t="shared" si="36"/>
        <v>0</v>
      </c>
      <c r="BH2312" s="157">
        <f t="shared" si="37"/>
        <v>0</v>
      </c>
      <c r="BI2312" s="157">
        <f t="shared" si="38"/>
        <v>0</v>
      </c>
      <c r="BJ2312" s="17" t="s">
        <v>98</v>
      </c>
      <c r="BK2312" s="158">
        <f t="shared" si="39"/>
        <v>0</v>
      </c>
      <c r="BL2312" s="17" t="s">
        <v>453</v>
      </c>
      <c r="BM2312" s="156" t="s">
        <v>3286</v>
      </c>
    </row>
    <row r="2313" spans="2:65" s="1" customFormat="1" ht="16.5" customHeight="1">
      <c r="B2313" s="32"/>
      <c r="C2313" s="187" t="s">
        <v>3287</v>
      </c>
      <c r="D2313" s="187" t="s">
        <v>641</v>
      </c>
      <c r="E2313" s="188" t="s">
        <v>3288</v>
      </c>
      <c r="F2313" s="189" t="s">
        <v>3289</v>
      </c>
      <c r="G2313" s="190" t="s">
        <v>623</v>
      </c>
      <c r="H2313" s="191">
        <v>1</v>
      </c>
      <c r="I2313" s="192"/>
      <c r="J2313" s="191">
        <f t="shared" si="30"/>
        <v>0</v>
      </c>
      <c r="K2313" s="193"/>
      <c r="L2313" s="194"/>
      <c r="M2313" s="195" t="s">
        <v>1</v>
      </c>
      <c r="N2313" s="196" t="s">
        <v>42</v>
      </c>
      <c r="P2313" s="154">
        <f t="shared" si="31"/>
        <v>0</v>
      </c>
      <c r="Q2313" s="154">
        <v>0</v>
      </c>
      <c r="R2313" s="154">
        <f t="shared" si="32"/>
        <v>0</v>
      </c>
      <c r="S2313" s="154">
        <v>0</v>
      </c>
      <c r="T2313" s="155">
        <f t="shared" si="33"/>
        <v>0</v>
      </c>
      <c r="AR2313" s="156" t="s">
        <v>544</v>
      </c>
      <c r="AT2313" s="156" t="s">
        <v>641</v>
      </c>
      <c r="AU2313" s="156" t="s">
        <v>98</v>
      </c>
      <c r="AY2313" s="17" t="s">
        <v>345</v>
      </c>
      <c r="BE2313" s="157">
        <f t="shared" si="34"/>
        <v>0</v>
      </c>
      <c r="BF2313" s="157">
        <f t="shared" si="35"/>
        <v>0</v>
      </c>
      <c r="BG2313" s="157">
        <f t="shared" si="36"/>
        <v>0</v>
      </c>
      <c r="BH2313" s="157">
        <f t="shared" si="37"/>
        <v>0</v>
      </c>
      <c r="BI2313" s="157">
        <f t="shared" si="38"/>
        <v>0</v>
      </c>
      <c r="BJ2313" s="17" t="s">
        <v>98</v>
      </c>
      <c r="BK2313" s="158">
        <f t="shared" si="39"/>
        <v>0</v>
      </c>
      <c r="BL2313" s="17" t="s">
        <v>453</v>
      </c>
      <c r="BM2313" s="156" t="s">
        <v>3290</v>
      </c>
    </row>
    <row r="2314" spans="2:65" s="1" customFormat="1" ht="16.5" customHeight="1">
      <c r="B2314" s="32"/>
      <c r="C2314" s="145" t="s">
        <v>3291</v>
      </c>
      <c r="D2314" s="145" t="s">
        <v>347</v>
      </c>
      <c r="E2314" s="146" t="s">
        <v>3292</v>
      </c>
      <c r="F2314" s="147" t="s">
        <v>3293</v>
      </c>
      <c r="G2314" s="148" t="s">
        <v>623</v>
      </c>
      <c r="H2314" s="149">
        <v>1</v>
      </c>
      <c r="I2314" s="150"/>
      <c r="J2314" s="149">
        <f t="shared" si="30"/>
        <v>0</v>
      </c>
      <c r="K2314" s="151"/>
      <c r="L2314" s="32"/>
      <c r="M2314" s="152" t="s">
        <v>1</v>
      </c>
      <c r="N2314" s="153" t="s">
        <v>42</v>
      </c>
      <c r="P2314" s="154">
        <f t="shared" si="31"/>
        <v>0</v>
      </c>
      <c r="Q2314" s="154">
        <v>0</v>
      </c>
      <c r="R2314" s="154">
        <f t="shared" si="32"/>
        <v>0</v>
      </c>
      <c r="S2314" s="154">
        <v>0</v>
      </c>
      <c r="T2314" s="155">
        <f t="shared" si="33"/>
        <v>0</v>
      </c>
      <c r="AR2314" s="156" t="s">
        <v>453</v>
      </c>
      <c r="AT2314" s="156" t="s">
        <v>347</v>
      </c>
      <c r="AU2314" s="156" t="s">
        <v>98</v>
      </c>
      <c r="AY2314" s="17" t="s">
        <v>345</v>
      </c>
      <c r="BE2314" s="157">
        <f t="shared" si="34"/>
        <v>0</v>
      </c>
      <c r="BF2314" s="157">
        <f t="shared" si="35"/>
        <v>0</v>
      </c>
      <c r="BG2314" s="157">
        <f t="shared" si="36"/>
        <v>0</v>
      </c>
      <c r="BH2314" s="157">
        <f t="shared" si="37"/>
        <v>0</v>
      </c>
      <c r="BI2314" s="157">
        <f t="shared" si="38"/>
        <v>0</v>
      </c>
      <c r="BJ2314" s="17" t="s">
        <v>98</v>
      </c>
      <c r="BK2314" s="158">
        <f t="shared" si="39"/>
        <v>0</v>
      </c>
      <c r="BL2314" s="17" t="s">
        <v>453</v>
      </c>
      <c r="BM2314" s="156" t="s">
        <v>3294</v>
      </c>
    </row>
    <row r="2315" spans="2:65" s="1" customFormat="1" ht="16.5" customHeight="1">
      <c r="B2315" s="32"/>
      <c r="C2315" s="187" t="s">
        <v>3295</v>
      </c>
      <c r="D2315" s="187" t="s">
        <v>641</v>
      </c>
      <c r="E2315" s="188" t="s">
        <v>3296</v>
      </c>
      <c r="F2315" s="189" t="s">
        <v>3297</v>
      </c>
      <c r="G2315" s="190" t="s">
        <v>623</v>
      </c>
      <c r="H2315" s="191">
        <v>1</v>
      </c>
      <c r="I2315" s="192"/>
      <c r="J2315" s="191">
        <f t="shared" si="30"/>
        <v>0</v>
      </c>
      <c r="K2315" s="193"/>
      <c r="L2315" s="194"/>
      <c r="M2315" s="195" t="s">
        <v>1</v>
      </c>
      <c r="N2315" s="196" t="s">
        <v>42</v>
      </c>
      <c r="P2315" s="154">
        <f t="shared" si="31"/>
        <v>0</v>
      </c>
      <c r="Q2315" s="154">
        <v>0</v>
      </c>
      <c r="R2315" s="154">
        <f t="shared" si="32"/>
        <v>0</v>
      </c>
      <c r="S2315" s="154">
        <v>0</v>
      </c>
      <c r="T2315" s="155">
        <f t="shared" si="33"/>
        <v>0</v>
      </c>
      <c r="AR2315" s="156" t="s">
        <v>544</v>
      </c>
      <c r="AT2315" s="156" t="s">
        <v>641</v>
      </c>
      <c r="AU2315" s="156" t="s">
        <v>98</v>
      </c>
      <c r="AY2315" s="17" t="s">
        <v>345</v>
      </c>
      <c r="BE2315" s="157">
        <f t="shared" si="34"/>
        <v>0</v>
      </c>
      <c r="BF2315" s="157">
        <f t="shared" si="35"/>
        <v>0</v>
      </c>
      <c r="BG2315" s="157">
        <f t="shared" si="36"/>
        <v>0</v>
      </c>
      <c r="BH2315" s="157">
        <f t="shared" si="37"/>
        <v>0</v>
      </c>
      <c r="BI2315" s="157">
        <f t="shared" si="38"/>
        <v>0</v>
      </c>
      <c r="BJ2315" s="17" t="s">
        <v>98</v>
      </c>
      <c r="BK2315" s="158">
        <f t="shared" si="39"/>
        <v>0</v>
      </c>
      <c r="BL2315" s="17" t="s">
        <v>453</v>
      </c>
      <c r="BM2315" s="156" t="s">
        <v>3298</v>
      </c>
    </row>
    <row r="2316" spans="2:65" s="11" customFormat="1" ht="25.9" customHeight="1">
      <c r="B2316" s="133"/>
      <c r="D2316" s="134" t="s">
        <v>75</v>
      </c>
      <c r="E2316" s="135" t="s">
        <v>641</v>
      </c>
      <c r="F2316" s="135" t="s">
        <v>3299</v>
      </c>
      <c r="I2316" s="136"/>
      <c r="J2316" s="137">
        <f>BK2316</f>
        <v>0</v>
      </c>
      <c r="L2316" s="133"/>
      <c r="M2316" s="138"/>
      <c r="P2316" s="139">
        <f>P2317+P2320</f>
        <v>0</v>
      </c>
      <c r="R2316" s="139">
        <f>R2317+R2320</f>
        <v>5.9999999999999995E-4</v>
      </c>
      <c r="T2316" s="140">
        <f>T2317+T2320</f>
        <v>0</v>
      </c>
      <c r="AR2316" s="134" t="s">
        <v>359</v>
      </c>
      <c r="AT2316" s="141" t="s">
        <v>75</v>
      </c>
      <c r="AU2316" s="141" t="s">
        <v>76</v>
      </c>
      <c r="AY2316" s="134" t="s">
        <v>345</v>
      </c>
      <c r="BK2316" s="142">
        <f>BK2317+BK2320</f>
        <v>0</v>
      </c>
    </row>
    <row r="2317" spans="2:65" s="11" customFormat="1" ht="22.9" customHeight="1">
      <c r="B2317" s="133"/>
      <c r="D2317" s="134" t="s">
        <v>75</v>
      </c>
      <c r="E2317" s="143" t="s">
        <v>3300</v>
      </c>
      <c r="F2317" s="143" t="s">
        <v>3301</v>
      </c>
      <c r="I2317" s="136"/>
      <c r="J2317" s="144">
        <f>BK2317</f>
        <v>0</v>
      </c>
      <c r="L2317" s="133"/>
      <c r="M2317" s="138"/>
      <c r="P2317" s="139">
        <f>SUM(P2318:P2319)</f>
        <v>0</v>
      </c>
      <c r="R2317" s="139">
        <f>SUM(R2318:R2319)</f>
        <v>5.9999999999999995E-4</v>
      </c>
      <c r="T2317" s="140">
        <f>SUM(T2318:T2319)</f>
        <v>0</v>
      </c>
      <c r="AR2317" s="134" t="s">
        <v>359</v>
      </c>
      <c r="AT2317" s="141" t="s">
        <v>75</v>
      </c>
      <c r="AU2317" s="141" t="s">
        <v>84</v>
      </c>
      <c r="AY2317" s="134" t="s">
        <v>345</v>
      </c>
      <c r="BK2317" s="142">
        <f>SUM(BK2318:BK2319)</f>
        <v>0</v>
      </c>
    </row>
    <row r="2318" spans="2:65" s="1" customFormat="1" ht="24.2" customHeight="1">
      <c r="B2318" s="32"/>
      <c r="C2318" s="145" t="s">
        <v>3302</v>
      </c>
      <c r="D2318" s="145" t="s">
        <v>347</v>
      </c>
      <c r="E2318" s="146" t="s">
        <v>3303</v>
      </c>
      <c r="F2318" s="147" t="s">
        <v>3304</v>
      </c>
      <c r="G2318" s="148" t="s">
        <v>623</v>
      </c>
      <c r="H2318" s="149">
        <v>4</v>
      </c>
      <c r="I2318" s="150"/>
      <c r="J2318" s="149">
        <f>ROUND(I2318*H2318,3)</f>
        <v>0</v>
      </c>
      <c r="K2318" s="151"/>
      <c r="L2318" s="32"/>
      <c r="M2318" s="152" t="s">
        <v>1</v>
      </c>
      <c r="N2318" s="153" t="s">
        <v>42</v>
      </c>
      <c r="P2318" s="154">
        <f>O2318*H2318</f>
        <v>0</v>
      </c>
      <c r="Q2318" s="154">
        <v>0</v>
      </c>
      <c r="R2318" s="154">
        <f>Q2318*H2318</f>
        <v>0</v>
      </c>
      <c r="S2318" s="154">
        <v>0</v>
      </c>
      <c r="T2318" s="155">
        <f>S2318*H2318</f>
        <v>0</v>
      </c>
      <c r="AR2318" s="156" t="s">
        <v>750</v>
      </c>
      <c r="AT2318" s="156" t="s">
        <v>347</v>
      </c>
      <c r="AU2318" s="156" t="s">
        <v>98</v>
      </c>
      <c r="AY2318" s="17" t="s">
        <v>345</v>
      </c>
      <c r="BE2318" s="157">
        <f>IF(N2318="základná",J2318,0)</f>
        <v>0</v>
      </c>
      <c r="BF2318" s="157">
        <f>IF(N2318="znížená",J2318,0)</f>
        <v>0</v>
      </c>
      <c r="BG2318" s="157">
        <f>IF(N2318="zákl. prenesená",J2318,0)</f>
        <v>0</v>
      </c>
      <c r="BH2318" s="157">
        <f>IF(N2318="zníž. prenesená",J2318,0)</f>
        <v>0</v>
      </c>
      <c r="BI2318" s="157">
        <f>IF(N2318="nulová",J2318,0)</f>
        <v>0</v>
      </c>
      <c r="BJ2318" s="17" t="s">
        <v>98</v>
      </c>
      <c r="BK2318" s="158">
        <f>ROUND(I2318*H2318,3)</f>
        <v>0</v>
      </c>
      <c r="BL2318" s="17" t="s">
        <v>750</v>
      </c>
      <c r="BM2318" s="156" t="s">
        <v>3305</v>
      </c>
    </row>
    <row r="2319" spans="2:65" s="1" customFormat="1" ht="16.5" customHeight="1">
      <c r="B2319" s="32"/>
      <c r="C2319" s="187" t="s">
        <v>3306</v>
      </c>
      <c r="D2319" s="187" t="s">
        <v>641</v>
      </c>
      <c r="E2319" s="188" t="s">
        <v>3307</v>
      </c>
      <c r="F2319" s="189" t="s">
        <v>3308</v>
      </c>
      <c r="G2319" s="190" t="s">
        <v>623</v>
      </c>
      <c r="H2319" s="191">
        <v>4</v>
      </c>
      <c r="I2319" s="192"/>
      <c r="J2319" s="191">
        <f>ROUND(I2319*H2319,3)</f>
        <v>0</v>
      </c>
      <c r="K2319" s="193"/>
      <c r="L2319" s="194"/>
      <c r="M2319" s="195" t="s">
        <v>1</v>
      </c>
      <c r="N2319" s="196" t="s">
        <v>42</v>
      </c>
      <c r="P2319" s="154">
        <f>O2319*H2319</f>
        <v>0</v>
      </c>
      <c r="Q2319" s="154">
        <v>1.4999999999999999E-4</v>
      </c>
      <c r="R2319" s="154">
        <f>Q2319*H2319</f>
        <v>5.9999999999999995E-4</v>
      </c>
      <c r="S2319" s="154">
        <v>0</v>
      </c>
      <c r="T2319" s="155">
        <f>S2319*H2319</f>
        <v>0</v>
      </c>
      <c r="AR2319" s="156" t="s">
        <v>1235</v>
      </c>
      <c r="AT2319" s="156" t="s">
        <v>641</v>
      </c>
      <c r="AU2319" s="156" t="s">
        <v>98</v>
      </c>
      <c r="AY2319" s="17" t="s">
        <v>345</v>
      </c>
      <c r="BE2319" s="157">
        <f>IF(N2319="základná",J2319,0)</f>
        <v>0</v>
      </c>
      <c r="BF2319" s="157">
        <f>IF(N2319="znížená",J2319,0)</f>
        <v>0</v>
      </c>
      <c r="BG2319" s="157">
        <f>IF(N2319="zákl. prenesená",J2319,0)</f>
        <v>0</v>
      </c>
      <c r="BH2319" s="157">
        <f>IF(N2319="zníž. prenesená",J2319,0)</f>
        <v>0</v>
      </c>
      <c r="BI2319" s="157">
        <f>IF(N2319="nulová",J2319,0)</f>
        <v>0</v>
      </c>
      <c r="BJ2319" s="17" t="s">
        <v>98</v>
      </c>
      <c r="BK2319" s="158">
        <f>ROUND(I2319*H2319,3)</f>
        <v>0</v>
      </c>
      <c r="BL2319" s="17" t="s">
        <v>1235</v>
      </c>
      <c r="BM2319" s="156" t="s">
        <v>3309</v>
      </c>
    </row>
    <row r="2320" spans="2:65" s="11" customFormat="1" ht="22.9" customHeight="1">
      <c r="B2320" s="133"/>
      <c r="D2320" s="134" t="s">
        <v>75</v>
      </c>
      <c r="E2320" s="143" t="s">
        <v>3310</v>
      </c>
      <c r="F2320" s="143" t="s">
        <v>3311</v>
      </c>
      <c r="I2320" s="136"/>
      <c r="J2320" s="144">
        <f>BK2320</f>
        <v>0</v>
      </c>
      <c r="L2320" s="133"/>
      <c r="M2320" s="138"/>
      <c r="P2320" s="139">
        <f>SUM(P2321:P2322)</f>
        <v>0</v>
      </c>
      <c r="R2320" s="139">
        <f>SUM(R2321:R2322)</f>
        <v>0</v>
      </c>
      <c r="T2320" s="140">
        <f>SUM(T2321:T2322)</f>
        <v>0</v>
      </c>
      <c r="AR2320" s="134" t="s">
        <v>359</v>
      </c>
      <c r="AT2320" s="141" t="s">
        <v>75</v>
      </c>
      <c r="AU2320" s="141" t="s">
        <v>84</v>
      </c>
      <c r="AY2320" s="134" t="s">
        <v>345</v>
      </c>
      <c r="BK2320" s="142">
        <f>SUM(BK2321:BK2322)</f>
        <v>0</v>
      </c>
    </row>
    <row r="2321" spans="2:65" s="1" customFormat="1" ht="16.5" customHeight="1">
      <c r="B2321" s="32"/>
      <c r="C2321" s="145" t="s">
        <v>3312</v>
      </c>
      <c r="D2321" s="145" t="s">
        <v>347</v>
      </c>
      <c r="E2321" s="146" t="s">
        <v>3313</v>
      </c>
      <c r="F2321" s="147" t="s">
        <v>3314</v>
      </c>
      <c r="G2321" s="148" t="s">
        <v>623</v>
      </c>
      <c r="H2321" s="149">
        <v>3</v>
      </c>
      <c r="I2321" s="150"/>
      <c r="J2321" s="149">
        <f>ROUND(I2321*H2321,3)</f>
        <v>0</v>
      </c>
      <c r="K2321" s="151"/>
      <c r="L2321" s="32"/>
      <c r="M2321" s="152" t="s">
        <v>1</v>
      </c>
      <c r="N2321" s="153" t="s">
        <v>42</v>
      </c>
      <c r="P2321" s="154">
        <f>O2321*H2321</f>
        <v>0</v>
      </c>
      <c r="Q2321" s="154">
        <v>0</v>
      </c>
      <c r="R2321" s="154">
        <f>Q2321*H2321</f>
        <v>0</v>
      </c>
      <c r="S2321" s="154">
        <v>0</v>
      </c>
      <c r="T2321" s="155">
        <f>S2321*H2321</f>
        <v>0</v>
      </c>
      <c r="AR2321" s="156" t="s">
        <v>750</v>
      </c>
      <c r="AT2321" s="156" t="s">
        <v>347</v>
      </c>
      <c r="AU2321" s="156" t="s">
        <v>98</v>
      </c>
      <c r="AY2321" s="17" t="s">
        <v>345</v>
      </c>
      <c r="BE2321" s="157">
        <f>IF(N2321="základná",J2321,0)</f>
        <v>0</v>
      </c>
      <c r="BF2321" s="157">
        <f>IF(N2321="znížená",J2321,0)</f>
        <v>0</v>
      </c>
      <c r="BG2321" s="157">
        <f>IF(N2321="zákl. prenesená",J2321,0)</f>
        <v>0</v>
      </c>
      <c r="BH2321" s="157">
        <f>IF(N2321="zníž. prenesená",J2321,0)</f>
        <v>0</v>
      </c>
      <c r="BI2321" s="157">
        <f>IF(N2321="nulová",J2321,0)</f>
        <v>0</v>
      </c>
      <c r="BJ2321" s="17" t="s">
        <v>98</v>
      </c>
      <c r="BK2321" s="158">
        <f>ROUND(I2321*H2321,3)</f>
        <v>0</v>
      </c>
      <c r="BL2321" s="17" t="s">
        <v>750</v>
      </c>
      <c r="BM2321" s="156" t="s">
        <v>3315</v>
      </c>
    </row>
    <row r="2322" spans="2:65" s="13" customFormat="1">
      <c r="B2322" s="166"/>
      <c r="D2322" s="160" t="s">
        <v>353</v>
      </c>
      <c r="E2322" s="167" t="s">
        <v>1</v>
      </c>
      <c r="F2322" s="168" t="s">
        <v>3316</v>
      </c>
      <c r="H2322" s="169">
        <v>3</v>
      </c>
      <c r="I2322" s="170"/>
      <c r="L2322" s="166"/>
      <c r="M2322" s="171"/>
      <c r="T2322" s="172"/>
      <c r="AT2322" s="167" t="s">
        <v>353</v>
      </c>
      <c r="AU2322" s="167" t="s">
        <v>98</v>
      </c>
      <c r="AV2322" s="13" t="s">
        <v>98</v>
      </c>
      <c r="AW2322" s="13" t="s">
        <v>30</v>
      </c>
      <c r="AX2322" s="13" t="s">
        <v>84</v>
      </c>
      <c r="AY2322" s="167" t="s">
        <v>345</v>
      </c>
    </row>
    <row r="2323" spans="2:65" s="11" customFormat="1" ht="25.9" customHeight="1">
      <c r="B2323" s="133"/>
      <c r="D2323" s="134" t="s">
        <v>75</v>
      </c>
      <c r="E2323" s="135" t="s">
        <v>3317</v>
      </c>
      <c r="F2323" s="135" t="s">
        <v>3318</v>
      </c>
      <c r="I2323" s="136"/>
      <c r="J2323" s="137">
        <f>BK2323</f>
        <v>0</v>
      </c>
      <c r="L2323" s="133"/>
      <c r="M2323" s="138"/>
      <c r="P2323" s="139">
        <f>SUM(P2324:P2327)</f>
        <v>0</v>
      </c>
      <c r="R2323" s="139">
        <f>SUM(R2324:R2327)</f>
        <v>0</v>
      </c>
      <c r="T2323" s="140">
        <f>SUM(T2324:T2327)</f>
        <v>0</v>
      </c>
      <c r="AR2323" s="134" t="s">
        <v>351</v>
      </c>
      <c r="AT2323" s="141" t="s">
        <v>75</v>
      </c>
      <c r="AU2323" s="141" t="s">
        <v>76</v>
      </c>
      <c r="AY2323" s="134" t="s">
        <v>345</v>
      </c>
      <c r="BK2323" s="142">
        <f>SUM(BK2324:BK2327)</f>
        <v>0</v>
      </c>
    </row>
    <row r="2324" spans="2:65" s="1" customFormat="1" ht="33" customHeight="1">
      <c r="B2324" s="32"/>
      <c r="C2324" s="145" t="s">
        <v>3319</v>
      </c>
      <c r="D2324" s="145" t="s">
        <v>347</v>
      </c>
      <c r="E2324" s="146" t="s">
        <v>3320</v>
      </c>
      <c r="F2324" s="147" t="s">
        <v>3321</v>
      </c>
      <c r="G2324" s="148" t="s">
        <v>3322</v>
      </c>
      <c r="H2324" s="149">
        <v>120</v>
      </c>
      <c r="I2324" s="150"/>
      <c r="J2324" s="149">
        <f>ROUND(I2324*H2324,3)</f>
        <v>0</v>
      </c>
      <c r="K2324" s="151"/>
      <c r="L2324" s="32"/>
      <c r="M2324" s="152" t="s">
        <v>1</v>
      </c>
      <c r="N2324" s="153" t="s">
        <v>42</v>
      </c>
      <c r="P2324" s="154">
        <f>O2324*H2324</f>
        <v>0</v>
      </c>
      <c r="Q2324" s="154">
        <v>0</v>
      </c>
      <c r="R2324" s="154">
        <f>Q2324*H2324</f>
        <v>0</v>
      </c>
      <c r="S2324" s="154">
        <v>0</v>
      </c>
      <c r="T2324" s="155">
        <f>S2324*H2324</f>
        <v>0</v>
      </c>
      <c r="AR2324" s="156" t="s">
        <v>3323</v>
      </c>
      <c r="AT2324" s="156" t="s">
        <v>347</v>
      </c>
      <c r="AU2324" s="156" t="s">
        <v>84</v>
      </c>
      <c r="AY2324" s="17" t="s">
        <v>345</v>
      </c>
      <c r="BE2324" s="157">
        <f>IF(N2324="základná",J2324,0)</f>
        <v>0</v>
      </c>
      <c r="BF2324" s="157">
        <f>IF(N2324="znížená",J2324,0)</f>
        <v>0</v>
      </c>
      <c r="BG2324" s="157">
        <f>IF(N2324="zákl. prenesená",J2324,0)</f>
        <v>0</v>
      </c>
      <c r="BH2324" s="157">
        <f>IF(N2324="zníž. prenesená",J2324,0)</f>
        <v>0</v>
      </c>
      <c r="BI2324" s="157">
        <f>IF(N2324="nulová",J2324,0)</f>
        <v>0</v>
      </c>
      <c r="BJ2324" s="17" t="s">
        <v>98</v>
      </c>
      <c r="BK2324" s="158">
        <f>ROUND(I2324*H2324,3)</f>
        <v>0</v>
      </c>
      <c r="BL2324" s="17" t="s">
        <v>3323</v>
      </c>
      <c r="BM2324" s="156" t="s">
        <v>3324</v>
      </c>
    </row>
    <row r="2325" spans="2:65" s="12" customFormat="1" ht="22.5">
      <c r="B2325" s="159"/>
      <c r="D2325" s="160" t="s">
        <v>353</v>
      </c>
      <c r="E2325" s="161" t="s">
        <v>1</v>
      </c>
      <c r="F2325" s="162" t="s">
        <v>3325</v>
      </c>
      <c r="H2325" s="161" t="s">
        <v>1</v>
      </c>
      <c r="I2325" s="163"/>
      <c r="L2325" s="159"/>
      <c r="M2325" s="164"/>
      <c r="T2325" s="165"/>
      <c r="AT2325" s="161" t="s">
        <v>353</v>
      </c>
      <c r="AU2325" s="161" t="s">
        <v>84</v>
      </c>
      <c r="AV2325" s="12" t="s">
        <v>84</v>
      </c>
      <c r="AW2325" s="12" t="s">
        <v>30</v>
      </c>
      <c r="AX2325" s="12" t="s">
        <v>76</v>
      </c>
      <c r="AY2325" s="161" t="s">
        <v>345</v>
      </c>
    </row>
    <row r="2326" spans="2:65" s="12" customFormat="1" ht="22.5">
      <c r="B2326" s="159"/>
      <c r="D2326" s="160" t="s">
        <v>353</v>
      </c>
      <c r="E2326" s="161" t="s">
        <v>1</v>
      </c>
      <c r="F2326" s="162" t="s">
        <v>3326</v>
      </c>
      <c r="H2326" s="161" t="s">
        <v>1</v>
      </c>
      <c r="I2326" s="163"/>
      <c r="L2326" s="159"/>
      <c r="M2326" s="164"/>
      <c r="T2326" s="165"/>
      <c r="AT2326" s="161" t="s">
        <v>353</v>
      </c>
      <c r="AU2326" s="161" t="s">
        <v>84</v>
      </c>
      <c r="AV2326" s="12" t="s">
        <v>84</v>
      </c>
      <c r="AW2326" s="12" t="s">
        <v>30</v>
      </c>
      <c r="AX2326" s="12" t="s">
        <v>76</v>
      </c>
      <c r="AY2326" s="161" t="s">
        <v>345</v>
      </c>
    </row>
    <row r="2327" spans="2:65" s="13" customFormat="1">
      <c r="B2327" s="166"/>
      <c r="D2327" s="160" t="s">
        <v>353</v>
      </c>
      <c r="E2327" s="167" t="s">
        <v>1</v>
      </c>
      <c r="F2327" s="168" t="s">
        <v>3327</v>
      </c>
      <c r="H2327" s="169">
        <v>120</v>
      </c>
      <c r="I2327" s="170"/>
      <c r="L2327" s="166"/>
      <c r="M2327" s="171"/>
      <c r="T2327" s="172"/>
      <c r="AT2327" s="167" t="s">
        <v>353</v>
      </c>
      <c r="AU2327" s="167" t="s">
        <v>84</v>
      </c>
      <c r="AV2327" s="13" t="s">
        <v>98</v>
      </c>
      <c r="AW2327" s="13" t="s">
        <v>30</v>
      </c>
      <c r="AX2327" s="13" t="s">
        <v>84</v>
      </c>
      <c r="AY2327" s="167" t="s">
        <v>345</v>
      </c>
    </row>
    <row r="2328" spans="2:65" s="11" customFormat="1" ht="25.9" customHeight="1">
      <c r="B2328" s="133"/>
      <c r="D2328" s="134" t="s">
        <v>75</v>
      </c>
      <c r="E2328" s="135" t="s">
        <v>3328</v>
      </c>
      <c r="F2328" s="135" t="s">
        <v>3329</v>
      </c>
      <c r="I2328" s="136"/>
      <c r="J2328" s="137">
        <f>BK2328</f>
        <v>0</v>
      </c>
      <c r="L2328" s="133"/>
      <c r="M2328" s="138"/>
      <c r="P2328" s="139">
        <f>P2329</f>
        <v>0</v>
      </c>
      <c r="R2328" s="139">
        <f>R2329</f>
        <v>0</v>
      </c>
      <c r="T2328" s="140">
        <f>T2329</f>
        <v>0</v>
      </c>
      <c r="AR2328" s="134" t="s">
        <v>380</v>
      </c>
      <c r="AT2328" s="141" t="s">
        <v>75</v>
      </c>
      <c r="AU2328" s="141" t="s">
        <v>76</v>
      </c>
      <c r="AY2328" s="134" t="s">
        <v>345</v>
      </c>
      <c r="BK2328" s="142">
        <f>BK2329</f>
        <v>0</v>
      </c>
    </row>
    <row r="2329" spans="2:65" s="11" customFormat="1" ht="22.9" customHeight="1">
      <c r="B2329" s="133"/>
      <c r="D2329" s="134" t="s">
        <v>75</v>
      </c>
      <c r="E2329" s="143" t="s">
        <v>3330</v>
      </c>
      <c r="F2329" s="143" t="s">
        <v>3331</v>
      </c>
      <c r="I2329" s="136"/>
      <c r="J2329" s="144">
        <f>BK2329</f>
        <v>0</v>
      </c>
      <c r="L2329" s="133"/>
      <c r="M2329" s="138"/>
      <c r="P2329" s="139">
        <f>P2330</f>
        <v>0</v>
      </c>
      <c r="R2329" s="139">
        <f>R2330</f>
        <v>0</v>
      </c>
      <c r="T2329" s="140">
        <f>T2330</f>
        <v>0</v>
      </c>
      <c r="AR2329" s="134" t="s">
        <v>380</v>
      </c>
      <c r="AT2329" s="141" t="s">
        <v>75</v>
      </c>
      <c r="AU2329" s="141" t="s">
        <v>84</v>
      </c>
      <c r="AY2329" s="134" t="s">
        <v>345</v>
      </c>
      <c r="BK2329" s="142">
        <f>BK2330</f>
        <v>0</v>
      </c>
    </row>
    <row r="2330" spans="2:65" s="1" customFormat="1" ht="16.5" customHeight="1">
      <c r="B2330" s="32"/>
      <c r="C2330" s="145" t="s">
        <v>3332</v>
      </c>
      <c r="D2330" s="145" t="s">
        <v>347</v>
      </c>
      <c r="E2330" s="146" t="s">
        <v>3333</v>
      </c>
      <c r="F2330" s="147" t="s">
        <v>3334</v>
      </c>
      <c r="G2330" s="148" t="s">
        <v>2069</v>
      </c>
      <c r="H2330" s="150"/>
      <c r="I2330" s="150"/>
      <c r="J2330" s="149">
        <f>ROUND(I2330*H2330,3)</f>
        <v>0</v>
      </c>
      <c r="K2330" s="151"/>
      <c r="L2330" s="32"/>
      <c r="M2330" s="197" t="s">
        <v>1</v>
      </c>
      <c r="N2330" s="198" t="s">
        <v>42</v>
      </c>
      <c r="O2330" s="199"/>
      <c r="P2330" s="200">
        <f>O2330*H2330</f>
        <v>0</v>
      </c>
      <c r="Q2330" s="200">
        <v>0</v>
      </c>
      <c r="R2330" s="200">
        <f>Q2330*H2330</f>
        <v>0</v>
      </c>
      <c r="S2330" s="200">
        <v>0</v>
      </c>
      <c r="T2330" s="201">
        <f>S2330*H2330</f>
        <v>0</v>
      </c>
      <c r="AR2330" s="156" t="s">
        <v>3335</v>
      </c>
      <c r="AT2330" s="156" t="s">
        <v>347</v>
      </c>
      <c r="AU2330" s="156" t="s">
        <v>98</v>
      </c>
      <c r="AY2330" s="17" t="s">
        <v>345</v>
      </c>
      <c r="BE2330" s="157">
        <f>IF(N2330="základná",J2330,0)</f>
        <v>0</v>
      </c>
      <c r="BF2330" s="157">
        <f>IF(N2330="znížená",J2330,0)</f>
        <v>0</v>
      </c>
      <c r="BG2330" s="157">
        <f>IF(N2330="zákl. prenesená",J2330,0)</f>
        <v>0</v>
      </c>
      <c r="BH2330" s="157">
        <f>IF(N2330="zníž. prenesená",J2330,0)</f>
        <v>0</v>
      </c>
      <c r="BI2330" s="157">
        <f>IF(N2330="nulová",J2330,0)</f>
        <v>0</v>
      </c>
      <c r="BJ2330" s="17" t="s">
        <v>98</v>
      </c>
      <c r="BK2330" s="158">
        <f>ROUND(I2330*H2330,3)</f>
        <v>0</v>
      </c>
      <c r="BL2330" s="17" t="s">
        <v>3335</v>
      </c>
      <c r="BM2330" s="156" t="s">
        <v>3336</v>
      </c>
    </row>
    <row r="2331" spans="2:65" s="1" customFormat="1" ht="6.95" customHeight="1">
      <c r="B2331" s="46"/>
      <c r="C2331" s="47"/>
      <c r="D2331" s="47"/>
      <c r="E2331" s="47"/>
      <c r="F2331" s="47"/>
      <c r="G2331" s="47"/>
      <c r="H2331" s="47"/>
      <c r="I2331" s="47"/>
      <c r="J2331" s="47"/>
      <c r="K2331" s="47"/>
      <c r="L2331" s="32"/>
    </row>
  </sheetData>
  <sheetProtection sheet="1" objects="1" scenarios="1" formatColumns="0" formatRows="0" autoFilter="0"/>
  <autoFilter ref="C151:K2330" xr:uid="{00000000-0009-0000-0000-000001000000}"/>
  <mergeCells count="9">
    <mergeCell ref="E87:H87"/>
    <mergeCell ref="E142:H142"/>
    <mergeCell ref="E144:H14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73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7" t="s">
        <v>88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134</v>
      </c>
      <c r="L4" s="20"/>
      <c r="M4" s="95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55" t="str">
        <f>'Rekapitulácia stavby'!K6</f>
        <v>Rekonštrukcia bytovky DD a DSS</v>
      </c>
      <c r="F7" s="256"/>
      <c r="G7" s="256"/>
      <c r="H7" s="256"/>
      <c r="L7" s="20"/>
    </row>
    <row r="8" spans="2:46" s="1" customFormat="1" ht="12" customHeight="1">
      <c r="B8" s="32"/>
      <c r="D8" s="27" t="s">
        <v>143</v>
      </c>
      <c r="L8" s="32"/>
    </row>
    <row r="9" spans="2:46" s="1" customFormat="1" ht="16.5" customHeight="1">
      <c r="B9" s="32"/>
      <c r="E9" s="214" t="s">
        <v>3337</v>
      </c>
      <c r="F9" s="254"/>
      <c r="G9" s="254"/>
      <c r="H9" s="254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16</v>
      </c>
      <c r="F11" s="25" t="s">
        <v>1</v>
      </c>
      <c r="I11" s="27" t="s">
        <v>17</v>
      </c>
      <c r="J11" s="25" t="s">
        <v>1</v>
      </c>
      <c r="L11" s="32"/>
    </row>
    <row r="12" spans="2:46" s="1" customFormat="1" ht="12" customHeight="1">
      <c r="B12" s="32"/>
      <c r="D12" s="27" t="s">
        <v>18</v>
      </c>
      <c r="F12" s="25" t="s">
        <v>19</v>
      </c>
      <c r="I12" s="27" t="s">
        <v>20</v>
      </c>
      <c r="J12" s="54" t="str">
        <f>'Rekapitulácia stavby'!AN8</f>
        <v>12. 8. 2021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7" t="str">
        <f>'Rekapitulácia stavby'!E14</f>
        <v>Vyplň údaj</v>
      </c>
      <c r="F18" s="225"/>
      <c r="G18" s="225"/>
      <c r="H18" s="225"/>
      <c r="I18" s="27" t="s">
        <v>25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3338</v>
      </c>
      <c r="I24" s="27" t="s">
        <v>25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6"/>
      <c r="E27" s="230" t="s">
        <v>1</v>
      </c>
      <c r="F27" s="230"/>
      <c r="G27" s="230"/>
      <c r="H27" s="230"/>
      <c r="L27" s="9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5"/>
      <c r="E29" s="55"/>
      <c r="F29" s="55"/>
      <c r="G29" s="55"/>
      <c r="H29" s="55"/>
      <c r="I29" s="55"/>
      <c r="J29" s="55"/>
      <c r="K29" s="55"/>
      <c r="L29" s="32"/>
    </row>
    <row r="30" spans="2:12" s="1" customFormat="1" ht="25.35" customHeight="1">
      <c r="B30" s="32"/>
      <c r="D30" s="98" t="s">
        <v>36</v>
      </c>
      <c r="J30" s="67">
        <f>ROUND(J133, 2)</f>
        <v>0</v>
      </c>
      <c r="L30" s="32"/>
    </row>
    <row r="31" spans="2:12" s="1" customFormat="1" ht="6.95" customHeight="1">
      <c r="B31" s="32"/>
      <c r="D31" s="55"/>
      <c r="E31" s="55"/>
      <c r="F31" s="55"/>
      <c r="G31" s="55"/>
      <c r="H31" s="55"/>
      <c r="I31" s="55"/>
      <c r="J31" s="55"/>
      <c r="K31" s="55"/>
      <c r="L31" s="32"/>
    </row>
    <row r="32" spans="2:12" s="1" customFormat="1" ht="14.45" customHeight="1">
      <c r="B32" s="32"/>
      <c r="F32" s="99" t="s">
        <v>38</v>
      </c>
      <c r="I32" s="99" t="s">
        <v>37</v>
      </c>
      <c r="J32" s="99" t="s">
        <v>39</v>
      </c>
      <c r="L32" s="32"/>
    </row>
    <row r="33" spans="2:12" s="1" customFormat="1" ht="14.45" customHeight="1">
      <c r="B33" s="32"/>
      <c r="D33" s="100" t="s">
        <v>40</v>
      </c>
      <c r="E33" s="36" t="s">
        <v>41</v>
      </c>
      <c r="F33" s="101">
        <f>ROUND((SUM(BE133:BE372)),  2)</f>
        <v>0</v>
      </c>
      <c r="G33" s="102"/>
      <c r="H33" s="102"/>
      <c r="I33" s="103">
        <v>0.2</v>
      </c>
      <c r="J33" s="101">
        <f>ROUND(((SUM(BE133:BE372))*I33),  2)</f>
        <v>0</v>
      </c>
      <c r="L33" s="32"/>
    </row>
    <row r="34" spans="2:12" s="1" customFormat="1" ht="14.45" customHeight="1">
      <c r="B34" s="32"/>
      <c r="E34" s="36" t="s">
        <v>42</v>
      </c>
      <c r="F34" s="101">
        <f>ROUND((SUM(BF133:BF372)),  2)</f>
        <v>0</v>
      </c>
      <c r="G34" s="102"/>
      <c r="H34" s="102"/>
      <c r="I34" s="103">
        <v>0.2</v>
      </c>
      <c r="J34" s="101">
        <f>ROUND(((SUM(BF133:BF372))*I34),  2)</f>
        <v>0</v>
      </c>
      <c r="L34" s="32"/>
    </row>
    <row r="35" spans="2:12" s="1" customFormat="1" ht="14.45" hidden="1" customHeight="1">
      <c r="B35" s="32"/>
      <c r="E35" s="27" t="s">
        <v>43</v>
      </c>
      <c r="F35" s="87">
        <f>ROUND((SUM(BG133:BG372)),  2)</f>
        <v>0</v>
      </c>
      <c r="I35" s="104">
        <v>0.2</v>
      </c>
      <c r="J35" s="87">
        <f>0</f>
        <v>0</v>
      </c>
      <c r="L35" s="32"/>
    </row>
    <row r="36" spans="2:12" s="1" customFormat="1" ht="14.45" hidden="1" customHeight="1">
      <c r="B36" s="32"/>
      <c r="E36" s="27" t="s">
        <v>44</v>
      </c>
      <c r="F36" s="87">
        <f>ROUND((SUM(BH133:BH372)),  2)</f>
        <v>0</v>
      </c>
      <c r="I36" s="104">
        <v>0.2</v>
      </c>
      <c r="J36" s="87">
        <f>0</f>
        <v>0</v>
      </c>
      <c r="L36" s="32"/>
    </row>
    <row r="37" spans="2:12" s="1" customFormat="1" ht="14.45" hidden="1" customHeight="1">
      <c r="B37" s="32"/>
      <c r="E37" s="36" t="s">
        <v>45</v>
      </c>
      <c r="F37" s="101">
        <f>ROUND((SUM(BI133:BI372)),  2)</f>
        <v>0</v>
      </c>
      <c r="G37" s="102"/>
      <c r="H37" s="102"/>
      <c r="I37" s="103">
        <v>0</v>
      </c>
      <c r="J37" s="10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5"/>
      <c r="D39" s="106" t="s">
        <v>46</v>
      </c>
      <c r="E39" s="58"/>
      <c r="F39" s="58"/>
      <c r="G39" s="107" t="s">
        <v>47</v>
      </c>
      <c r="H39" s="108" t="s">
        <v>48</v>
      </c>
      <c r="I39" s="58"/>
      <c r="J39" s="109">
        <f>SUM(J30:J37)</f>
        <v>0</v>
      </c>
      <c r="K39" s="110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5" t="s">
        <v>51</v>
      </c>
      <c r="E61" s="34"/>
      <c r="F61" s="111" t="s">
        <v>52</v>
      </c>
      <c r="G61" s="45" t="s">
        <v>51</v>
      </c>
      <c r="H61" s="34"/>
      <c r="I61" s="34"/>
      <c r="J61" s="112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5" t="s">
        <v>51</v>
      </c>
      <c r="E76" s="34"/>
      <c r="F76" s="111" t="s">
        <v>52</v>
      </c>
      <c r="G76" s="45" t="s">
        <v>51</v>
      </c>
      <c r="H76" s="34"/>
      <c r="I76" s="34"/>
      <c r="J76" s="112" t="s">
        <v>52</v>
      </c>
      <c r="K76" s="34"/>
      <c r="L76" s="32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2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2"/>
    </row>
    <row r="82" spans="2:47" s="1" customFormat="1" ht="24.95" customHeight="1">
      <c r="B82" s="32"/>
      <c r="C82" s="21" t="s">
        <v>290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14</v>
      </c>
      <c r="L84" s="32"/>
    </row>
    <row r="85" spans="2:47" s="1" customFormat="1" ht="16.5" customHeight="1">
      <c r="B85" s="32"/>
      <c r="E85" s="255" t="str">
        <f>E7</f>
        <v>Rekonštrukcia bytovky DD a DSS</v>
      </c>
      <c r="F85" s="256"/>
      <c r="G85" s="256"/>
      <c r="H85" s="256"/>
      <c r="L85" s="32"/>
    </row>
    <row r="86" spans="2:47" s="1" customFormat="1" ht="12" customHeight="1">
      <c r="B86" s="32"/>
      <c r="C86" s="27" t="s">
        <v>143</v>
      </c>
      <c r="L86" s="32"/>
    </row>
    <row r="87" spans="2:47" s="1" customFormat="1" ht="16.5" customHeight="1">
      <c r="B87" s="32"/>
      <c r="E87" s="214" t="str">
        <f>E9</f>
        <v>IV. - Zdravotechnika</v>
      </c>
      <c r="F87" s="254"/>
      <c r="G87" s="254"/>
      <c r="H87" s="254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18</v>
      </c>
      <c r="F89" s="25" t="str">
        <f>F12</f>
        <v>A.H.Škultétyho 327/98, Veľký Krtíš</v>
      </c>
      <c r="I89" s="27" t="s">
        <v>20</v>
      </c>
      <c r="J89" s="54" t="str">
        <f>IF(J12="","",J12)</f>
        <v>12. 8. 2021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22</v>
      </c>
      <c r="F91" s="25" t="str">
        <f>E15</f>
        <v>DD a DDS Veľký Krtíš</v>
      </c>
      <c r="I91" s="27" t="s">
        <v>28</v>
      </c>
      <c r="J91" s="30" t="str">
        <f>E21</f>
        <v>Ing.Attila Farkaš</v>
      </c>
      <c r="L91" s="32"/>
    </row>
    <row r="92" spans="2:47" s="1" customFormat="1" ht="15.2" customHeight="1">
      <c r="B92" s="32"/>
      <c r="C92" s="27" t="s">
        <v>26</v>
      </c>
      <c r="F92" s="25" t="str">
        <f>IF(E18="","",E18)</f>
        <v>Vyplň údaj</v>
      </c>
      <c r="I92" s="27" t="s">
        <v>32</v>
      </c>
      <c r="J92" s="30" t="str">
        <f>E24</f>
        <v xml:space="preserve">Ing. Róbert Nagy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3" t="s">
        <v>291</v>
      </c>
      <c r="D94" s="105"/>
      <c r="E94" s="105"/>
      <c r="F94" s="105"/>
      <c r="G94" s="105"/>
      <c r="H94" s="105"/>
      <c r="I94" s="105"/>
      <c r="J94" s="114" t="s">
        <v>292</v>
      </c>
      <c r="K94" s="105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5" t="s">
        <v>293</v>
      </c>
      <c r="J96" s="67">
        <f>J133</f>
        <v>0</v>
      </c>
      <c r="L96" s="32"/>
      <c r="AU96" s="17" t="s">
        <v>294</v>
      </c>
    </row>
    <row r="97" spans="2:12" s="8" customFormat="1" ht="24.95" customHeight="1">
      <c r="B97" s="116"/>
      <c r="D97" s="117" t="s">
        <v>3339</v>
      </c>
      <c r="E97" s="118"/>
      <c r="F97" s="118"/>
      <c r="G97" s="118"/>
      <c r="H97" s="118"/>
      <c r="I97" s="118"/>
      <c r="J97" s="119">
        <f>J134</f>
        <v>0</v>
      </c>
      <c r="L97" s="116"/>
    </row>
    <row r="98" spans="2:12" s="9" customFormat="1" ht="19.899999999999999" customHeight="1">
      <c r="B98" s="120"/>
      <c r="D98" s="121" t="s">
        <v>3340</v>
      </c>
      <c r="E98" s="122"/>
      <c r="F98" s="122"/>
      <c r="G98" s="122"/>
      <c r="H98" s="122"/>
      <c r="I98" s="122"/>
      <c r="J98" s="123">
        <f>J135</f>
        <v>0</v>
      </c>
      <c r="L98" s="120"/>
    </row>
    <row r="99" spans="2:12" s="9" customFormat="1" ht="19.899999999999999" customHeight="1">
      <c r="B99" s="120"/>
      <c r="D99" s="121" t="s">
        <v>3341</v>
      </c>
      <c r="E99" s="122"/>
      <c r="F99" s="122"/>
      <c r="G99" s="122"/>
      <c r="H99" s="122"/>
      <c r="I99" s="122"/>
      <c r="J99" s="123">
        <f>J145</f>
        <v>0</v>
      </c>
      <c r="L99" s="120"/>
    </row>
    <row r="100" spans="2:12" s="9" customFormat="1" ht="19.899999999999999" customHeight="1">
      <c r="B100" s="120"/>
      <c r="D100" s="121" t="s">
        <v>3342</v>
      </c>
      <c r="E100" s="122"/>
      <c r="F100" s="122"/>
      <c r="G100" s="122"/>
      <c r="H100" s="122"/>
      <c r="I100" s="122"/>
      <c r="J100" s="123">
        <f>J147</f>
        <v>0</v>
      </c>
      <c r="L100" s="120"/>
    </row>
    <row r="101" spans="2:12" s="9" customFormat="1" ht="19.899999999999999" customHeight="1">
      <c r="B101" s="120"/>
      <c r="D101" s="121" t="s">
        <v>3343</v>
      </c>
      <c r="E101" s="122"/>
      <c r="F101" s="122"/>
      <c r="G101" s="122"/>
      <c r="H101" s="122"/>
      <c r="I101" s="122"/>
      <c r="J101" s="123">
        <f>J151</f>
        <v>0</v>
      </c>
      <c r="L101" s="120"/>
    </row>
    <row r="102" spans="2:12" s="9" customFormat="1" ht="19.899999999999999" customHeight="1">
      <c r="B102" s="120"/>
      <c r="D102" s="121" t="s">
        <v>3344</v>
      </c>
      <c r="E102" s="122"/>
      <c r="F102" s="122"/>
      <c r="G102" s="122"/>
      <c r="H102" s="122"/>
      <c r="I102" s="122"/>
      <c r="J102" s="123">
        <f>J158</f>
        <v>0</v>
      </c>
      <c r="L102" s="120"/>
    </row>
    <row r="103" spans="2:12" s="9" customFormat="1" ht="19.899999999999999" customHeight="1">
      <c r="B103" s="120"/>
      <c r="D103" s="121" t="s">
        <v>3345</v>
      </c>
      <c r="E103" s="122"/>
      <c r="F103" s="122"/>
      <c r="G103" s="122"/>
      <c r="H103" s="122"/>
      <c r="I103" s="122"/>
      <c r="J103" s="123">
        <f>J180</f>
        <v>0</v>
      </c>
      <c r="L103" s="120"/>
    </row>
    <row r="104" spans="2:12" s="8" customFormat="1" ht="24.95" customHeight="1">
      <c r="B104" s="116"/>
      <c r="D104" s="117" t="s">
        <v>3346</v>
      </c>
      <c r="E104" s="118"/>
      <c r="F104" s="118"/>
      <c r="G104" s="118"/>
      <c r="H104" s="118"/>
      <c r="I104" s="118"/>
      <c r="J104" s="119">
        <f>J182</f>
        <v>0</v>
      </c>
      <c r="L104" s="116"/>
    </row>
    <row r="105" spans="2:12" s="9" customFormat="1" ht="19.899999999999999" customHeight="1">
      <c r="B105" s="120"/>
      <c r="D105" s="121" t="s">
        <v>3347</v>
      </c>
      <c r="E105" s="122"/>
      <c r="F105" s="122"/>
      <c r="G105" s="122"/>
      <c r="H105" s="122"/>
      <c r="I105" s="122"/>
      <c r="J105" s="123">
        <f>J183</f>
        <v>0</v>
      </c>
      <c r="L105" s="120"/>
    </row>
    <row r="106" spans="2:12" s="9" customFormat="1" ht="19.899999999999999" customHeight="1">
      <c r="B106" s="120"/>
      <c r="D106" s="121" t="s">
        <v>3348</v>
      </c>
      <c r="E106" s="122"/>
      <c r="F106" s="122"/>
      <c r="G106" s="122"/>
      <c r="H106" s="122"/>
      <c r="I106" s="122"/>
      <c r="J106" s="123">
        <f>J187</f>
        <v>0</v>
      </c>
      <c r="L106" s="120"/>
    </row>
    <row r="107" spans="2:12" s="9" customFormat="1" ht="19.899999999999999" customHeight="1">
      <c r="B107" s="120"/>
      <c r="D107" s="121" t="s">
        <v>3349</v>
      </c>
      <c r="E107" s="122"/>
      <c r="F107" s="122"/>
      <c r="G107" s="122"/>
      <c r="H107" s="122"/>
      <c r="I107" s="122"/>
      <c r="J107" s="123">
        <f>J192</f>
        <v>0</v>
      </c>
      <c r="L107" s="120"/>
    </row>
    <row r="108" spans="2:12" s="9" customFormat="1" ht="19.899999999999999" customHeight="1">
      <c r="B108" s="120"/>
      <c r="D108" s="121" t="s">
        <v>3350</v>
      </c>
      <c r="E108" s="122"/>
      <c r="F108" s="122"/>
      <c r="G108" s="122"/>
      <c r="H108" s="122"/>
      <c r="I108" s="122"/>
      <c r="J108" s="123">
        <f>J210</f>
        <v>0</v>
      </c>
      <c r="L108" s="120"/>
    </row>
    <row r="109" spans="2:12" s="9" customFormat="1" ht="19.899999999999999" customHeight="1">
      <c r="B109" s="120"/>
      <c r="D109" s="121" t="s">
        <v>3351</v>
      </c>
      <c r="E109" s="122"/>
      <c r="F109" s="122"/>
      <c r="G109" s="122"/>
      <c r="H109" s="122"/>
      <c r="I109" s="122"/>
      <c r="J109" s="123">
        <f>J242</f>
        <v>0</v>
      </c>
      <c r="L109" s="120"/>
    </row>
    <row r="110" spans="2:12" s="9" customFormat="1" ht="19.899999999999999" customHeight="1">
      <c r="B110" s="120"/>
      <c r="D110" s="121" t="s">
        <v>3352</v>
      </c>
      <c r="E110" s="122"/>
      <c r="F110" s="122"/>
      <c r="G110" s="122"/>
      <c r="H110" s="122"/>
      <c r="I110" s="122"/>
      <c r="J110" s="123">
        <f>J310</f>
        <v>0</v>
      </c>
      <c r="L110" s="120"/>
    </row>
    <row r="111" spans="2:12" s="9" customFormat="1" ht="19.899999999999999" customHeight="1">
      <c r="B111" s="120"/>
      <c r="D111" s="121" t="s">
        <v>3353</v>
      </c>
      <c r="E111" s="122"/>
      <c r="F111" s="122"/>
      <c r="G111" s="122"/>
      <c r="H111" s="122"/>
      <c r="I111" s="122"/>
      <c r="J111" s="123">
        <f>J343</f>
        <v>0</v>
      </c>
      <c r="L111" s="120"/>
    </row>
    <row r="112" spans="2:12" s="9" customFormat="1" ht="19.899999999999999" customHeight="1">
      <c r="B112" s="120"/>
      <c r="D112" s="121" t="s">
        <v>3354</v>
      </c>
      <c r="E112" s="122"/>
      <c r="F112" s="122"/>
      <c r="G112" s="122"/>
      <c r="H112" s="122"/>
      <c r="I112" s="122"/>
      <c r="J112" s="123">
        <f>J349</f>
        <v>0</v>
      </c>
      <c r="L112" s="120"/>
    </row>
    <row r="113" spans="2:12" s="9" customFormat="1" ht="19.899999999999999" customHeight="1">
      <c r="B113" s="120"/>
      <c r="D113" s="121" t="s">
        <v>3355</v>
      </c>
      <c r="E113" s="122"/>
      <c r="F113" s="122"/>
      <c r="G113" s="122"/>
      <c r="H113" s="122"/>
      <c r="I113" s="122"/>
      <c r="J113" s="123">
        <f>J369</f>
        <v>0</v>
      </c>
      <c r="L113" s="120"/>
    </row>
    <row r="114" spans="2:12" s="1" customFormat="1" ht="21.75" customHeight="1">
      <c r="B114" s="32"/>
      <c r="L114" s="32"/>
    </row>
    <row r="115" spans="2:12" s="1" customFormat="1" ht="6.95" customHeight="1"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32"/>
    </row>
    <row r="119" spans="2:12" s="1" customFormat="1" ht="6.95" customHeight="1">
      <c r="B119" s="48"/>
      <c r="C119" s="49"/>
      <c r="D119" s="49"/>
      <c r="E119" s="49"/>
      <c r="F119" s="49"/>
      <c r="G119" s="49"/>
      <c r="H119" s="49"/>
      <c r="I119" s="49"/>
      <c r="J119" s="49"/>
      <c r="K119" s="49"/>
      <c r="L119" s="32"/>
    </row>
    <row r="120" spans="2:12" s="1" customFormat="1" ht="24.95" customHeight="1">
      <c r="B120" s="32"/>
      <c r="C120" s="21" t="s">
        <v>331</v>
      </c>
      <c r="L120" s="32"/>
    </row>
    <row r="121" spans="2:12" s="1" customFormat="1" ht="6.95" customHeight="1">
      <c r="B121" s="32"/>
      <c r="L121" s="32"/>
    </row>
    <row r="122" spans="2:12" s="1" customFormat="1" ht="12" customHeight="1">
      <c r="B122" s="32"/>
      <c r="C122" s="27" t="s">
        <v>14</v>
      </c>
      <c r="L122" s="32"/>
    </row>
    <row r="123" spans="2:12" s="1" customFormat="1" ht="16.5" customHeight="1">
      <c r="B123" s="32"/>
      <c r="E123" s="255" t="str">
        <f>E7</f>
        <v>Rekonštrukcia bytovky DD a DSS</v>
      </c>
      <c r="F123" s="256"/>
      <c r="G123" s="256"/>
      <c r="H123" s="256"/>
      <c r="L123" s="32"/>
    </row>
    <row r="124" spans="2:12" s="1" customFormat="1" ht="12" customHeight="1">
      <c r="B124" s="32"/>
      <c r="C124" s="27" t="s">
        <v>143</v>
      </c>
      <c r="L124" s="32"/>
    </row>
    <row r="125" spans="2:12" s="1" customFormat="1" ht="16.5" customHeight="1">
      <c r="B125" s="32"/>
      <c r="E125" s="214" t="str">
        <f>E9</f>
        <v>IV. - Zdravotechnika</v>
      </c>
      <c r="F125" s="254"/>
      <c r="G125" s="254"/>
      <c r="H125" s="254"/>
      <c r="L125" s="32"/>
    </row>
    <row r="126" spans="2:12" s="1" customFormat="1" ht="6.95" customHeight="1">
      <c r="B126" s="32"/>
      <c r="L126" s="32"/>
    </row>
    <row r="127" spans="2:12" s="1" customFormat="1" ht="12" customHeight="1">
      <c r="B127" s="32"/>
      <c r="C127" s="27" t="s">
        <v>18</v>
      </c>
      <c r="F127" s="25" t="str">
        <f>F12</f>
        <v>A.H.Škultétyho 327/98, Veľký Krtíš</v>
      </c>
      <c r="I127" s="27" t="s">
        <v>20</v>
      </c>
      <c r="J127" s="54" t="str">
        <f>IF(J12="","",J12)</f>
        <v>12. 8. 2021</v>
      </c>
      <c r="L127" s="32"/>
    </row>
    <row r="128" spans="2:12" s="1" customFormat="1" ht="6.95" customHeight="1">
      <c r="B128" s="32"/>
      <c r="L128" s="32"/>
    </row>
    <row r="129" spans="2:65" s="1" customFormat="1" ht="15.2" customHeight="1">
      <c r="B129" s="32"/>
      <c r="C129" s="27" t="s">
        <v>22</v>
      </c>
      <c r="F129" s="25" t="str">
        <f>E15</f>
        <v>DD a DDS Veľký Krtíš</v>
      </c>
      <c r="I129" s="27" t="s">
        <v>28</v>
      </c>
      <c r="J129" s="30" t="str">
        <f>E21</f>
        <v>Ing.Attila Farkaš</v>
      </c>
      <c r="L129" s="32"/>
    </row>
    <row r="130" spans="2:65" s="1" customFormat="1" ht="15.2" customHeight="1">
      <c r="B130" s="32"/>
      <c r="C130" s="27" t="s">
        <v>26</v>
      </c>
      <c r="F130" s="25" t="str">
        <f>IF(E18="","",E18)</f>
        <v>Vyplň údaj</v>
      </c>
      <c r="I130" s="27" t="s">
        <v>32</v>
      </c>
      <c r="J130" s="30" t="str">
        <f>E24</f>
        <v xml:space="preserve">Ing. Róbert Nagy </v>
      </c>
      <c r="L130" s="32"/>
    </row>
    <row r="131" spans="2:65" s="1" customFormat="1" ht="10.35" customHeight="1">
      <c r="B131" s="32"/>
      <c r="L131" s="32"/>
    </row>
    <row r="132" spans="2:65" s="10" customFormat="1" ht="29.25" customHeight="1">
      <c r="B132" s="124"/>
      <c r="C132" s="125" t="s">
        <v>332</v>
      </c>
      <c r="D132" s="126" t="s">
        <v>61</v>
      </c>
      <c r="E132" s="126" t="s">
        <v>57</v>
      </c>
      <c r="F132" s="126" t="s">
        <v>58</v>
      </c>
      <c r="G132" s="126" t="s">
        <v>333</v>
      </c>
      <c r="H132" s="126" t="s">
        <v>334</v>
      </c>
      <c r="I132" s="126" t="s">
        <v>335</v>
      </c>
      <c r="J132" s="127" t="s">
        <v>292</v>
      </c>
      <c r="K132" s="128" t="s">
        <v>336</v>
      </c>
      <c r="L132" s="124"/>
      <c r="M132" s="60" t="s">
        <v>1</v>
      </c>
      <c r="N132" s="61" t="s">
        <v>40</v>
      </c>
      <c r="O132" s="61" t="s">
        <v>337</v>
      </c>
      <c r="P132" s="61" t="s">
        <v>338</v>
      </c>
      <c r="Q132" s="61" t="s">
        <v>339</v>
      </c>
      <c r="R132" s="61" t="s">
        <v>340</v>
      </c>
      <c r="S132" s="61" t="s">
        <v>341</v>
      </c>
      <c r="T132" s="62" t="s">
        <v>342</v>
      </c>
    </row>
    <row r="133" spans="2:65" s="1" customFormat="1" ht="22.9" customHeight="1">
      <c r="B133" s="32"/>
      <c r="C133" s="65" t="s">
        <v>293</v>
      </c>
      <c r="J133" s="129">
        <f>BK133</f>
        <v>0</v>
      </c>
      <c r="L133" s="32"/>
      <c r="M133" s="63"/>
      <c r="N133" s="55"/>
      <c r="O133" s="55"/>
      <c r="P133" s="130">
        <f>P134+P182</f>
        <v>0</v>
      </c>
      <c r="Q133" s="55"/>
      <c r="R133" s="130">
        <f>R134+R182</f>
        <v>15.962500000000004</v>
      </c>
      <c r="S133" s="55"/>
      <c r="T133" s="131">
        <f>T134+T182</f>
        <v>0</v>
      </c>
      <c r="AT133" s="17" t="s">
        <v>75</v>
      </c>
      <c r="AU133" s="17" t="s">
        <v>294</v>
      </c>
      <c r="BK133" s="132">
        <f>BK134+BK182</f>
        <v>0</v>
      </c>
    </row>
    <row r="134" spans="2:65" s="11" customFormat="1" ht="25.9" customHeight="1">
      <c r="B134" s="133"/>
      <c r="D134" s="134" t="s">
        <v>75</v>
      </c>
      <c r="E134" s="135" t="s">
        <v>343</v>
      </c>
      <c r="F134" s="135" t="s">
        <v>3356</v>
      </c>
      <c r="I134" s="136"/>
      <c r="J134" s="137">
        <f>BK134</f>
        <v>0</v>
      </c>
      <c r="L134" s="133"/>
      <c r="M134" s="138"/>
      <c r="P134" s="139">
        <f>P135+P145+P147+P151+P158+P180</f>
        <v>0</v>
      </c>
      <c r="R134" s="139">
        <f>R135+R145+R147+R151+R158+R180</f>
        <v>13.861660000000004</v>
      </c>
      <c r="T134" s="140">
        <f>T135+T145+T147+T151+T158+T180</f>
        <v>0</v>
      </c>
      <c r="AR134" s="134" t="s">
        <v>84</v>
      </c>
      <c r="AT134" s="141" t="s">
        <v>75</v>
      </c>
      <c r="AU134" s="141" t="s">
        <v>76</v>
      </c>
      <c r="AY134" s="134" t="s">
        <v>345</v>
      </c>
      <c r="BK134" s="142">
        <f>BK135+BK145+BK147+BK151+BK158+BK180</f>
        <v>0</v>
      </c>
    </row>
    <row r="135" spans="2:65" s="11" customFormat="1" ht="22.9" customHeight="1">
      <c r="B135" s="133"/>
      <c r="D135" s="134" t="s">
        <v>75</v>
      </c>
      <c r="E135" s="143" t="s">
        <v>84</v>
      </c>
      <c r="F135" s="143" t="s">
        <v>3357</v>
      </c>
      <c r="I135" s="136"/>
      <c r="J135" s="144">
        <f>BK135</f>
        <v>0</v>
      </c>
      <c r="L135" s="133"/>
      <c r="M135" s="138"/>
      <c r="P135" s="139">
        <f>SUM(P136:P144)</f>
        <v>0</v>
      </c>
      <c r="R135" s="139">
        <f>SUM(R136:R144)</f>
        <v>3.75</v>
      </c>
      <c r="T135" s="140">
        <f>SUM(T136:T144)</f>
        <v>0</v>
      </c>
      <c r="AR135" s="134" t="s">
        <v>84</v>
      </c>
      <c r="AT135" s="141" t="s">
        <v>75</v>
      </c>
      <c r="AU135" s="141" t="s">
        <v>84</v>
      </c>
      <c r="AY135" s="134" t="s">
        <v>345</v>
      </c>
      <c r="BK135" s="142">
        <f>SUM(BK136:BK144)</f>
        <v>0</v>
      </c>
    </row>
    <row r="136" spans="2:65" s="1" customFormat="1" ht="33" customHeight="1">
      <c r="B136" s="32"/>
      <c r="C136" s="145" t="s">
        <v>84</v>
      </c>
      <c r="D136" s="145" t="s">
        <v>347</v>
      </c>
      <c r="E136" s="146" t="s">
        <v>3358</v>
      </c>
      <c r="F136" s="147" t="s">
        <v>409</v>
      </c>
      <c r="G136" s="148" t="s">
        <v>374</v>
      </c>
      <c r="H136" s="149">
        <v>3</v>
      </c>
      <c r="I136" s="150"/>
      <c r="J136" s="149">
        <f t="shared" ref="J136:J144" si="0">ROUND(I136*H136,3)</f>
        <v>0</v>
      </c>
      <c r="K136" s="151"/>
      <c r="L136" s="32"/>
      <c r="M136" s="152" t="s">
        <v>1</v>
      </c>
      <c r="N136" s="153" t="s">
        <v>42</v>
      </c>
      <c r="P136" s="154">
        <f t="shared" ref="P136:P144" si="1">O136*H136</f>
        <v>0</v>
      </c>
      <c r="Q136" s="154">
        <v>0</v>
      </c>
      <c r="R136" s="154">
        <f t="shared" ref="R136:R144" si="2">Q136*H136</f>
        <v>0</v>
      </c>
      <c r="S136" s="154">
        <v>0</v>
      </c>
      <c r="T136" s="155">
        <f t="shared" ref="T136:T144" si="3">S136*H136</f>
        <v>0</v>
      </c>
      <c r="AR136" s="156" t="s">
        <v>351</v>
      </c>
      <c r="AT136" s="156" t="s">
        <v>347</v>
      </c>
      <c r="AU136" s="156" t="s">
        <v>98</v>
      </c>
      <c r="AY136" s="17" t="s">
        <v>345</v>
      </c>
      <c r="BE136" s="157">
        <f t="shared" ref="BE136:BE144" si="4">IF(N136="základná",J136,0)</f>
        <v>0</v>
      </c>
      <c r="BF136" s="157">
        <f t="shared" ref="BF136:BF144" si="5">IF(N136="znížená",J136,0)</f>
        <v>0</v>
      </c>
      <c r="BG136" s="157">
        <f t="shared" ref="BG136:BG144" si="6">IF(N136="zákl. prenesená",J136,0)</f>
        <v>0</v>
      </c>
      <c r="BH136" s="157">
        <f t="shared" ref="BH136:BH144" si="7">IF(N136="zníž. prenesená",J136,0)</f>
        <v>0</v>
      </c>
      <c r="BI136" s="157">
        <f t="shared" ref="BI136:BI144" si="8">IF(N136="nulová",J136,0)</f>
        <v>0</v>
      </c>
      <c r="BJ136" s="17" t="s">
        <v>98</v>
      </c>
      <c r="BK136" s="158">
        <f t="shared" ref="BK136:BK144" si="9">ROUND(I136*H136,3)</f>
        <v>0</v>
      </c>
      <c r="BL136" s="17" t="s">
        <v>351</v>
      </c>
      <c r="BM136" s="156" t="s">
        <v>98</v>
      </c>
    </row>
    <row r="137" spans="2:65" s="1" customFormat="1" ht="24.2" customHeight="1">
      <c r="B137" s="32"/>
      <c r="C137" s="145" t="s">
        <v>98</v>
      </c>
      <c r="D137" s="145" t="s">
        <v>347</v>
      </c>
      <c r="E137" s="146" t="s">
        <v>3359</v>
      </c>
      <c r="F137" s="147" t="s">
        <v>3360</v>
      </c>
      <c r="G137" s="148" t="s">
        <v>374</v>
      </c>
      <c r="H137" s="149">
        <v>3</v>
      </c>
      <c r="I137" s="150"/>
      <c r="J137" s="149">
        <f t="shared" si="0"/>
        <v>0</v>
      </c>
      <c r="K137" s="151"/>
      <c r="L137" s="32"/>
      <c r="M137" s="152" t="s">
        <v>1</v>
      </c>
      <c r="N137" s="153" t="s">
        <v>42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AR137" s="156" t="s">
        <v>351</v>
      </c>
      <c r="AT137" s="156" t="s">
        <v>347</v>
      </c>
      <c r="AU137" s="156" t="s">
        <v>98</v>
      </c>
      <c r="AY137" s="17" t="s">
        <v>345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98</v>
      </c>
      <c r="BK137" s="158">
        <f t="shared" si="9"/>
        <v>0</v>
      </c>
      <c r="BL137" s="17" t="s">
        <v>351</v>
      </c>
      <c r="BM137" s="156" t="s">
        <v>351</v>
      </c>
    </row>
    <row r="138" spans="2:65" s="1" customFormat="1" ht="24.2" customHeight="1">
      <c r="B138" s="32"/>
      <c r="C138" s="145" t="s">
        <v>359</v>
      </c>
      <c r="D138" s="145" t="s">
        <v>347</v>
      </c>
      <c r="E138" s="146" t="s">
        <v>3361</v>
      </c>
      <c r="F138" s="147" t="s">
        <v>455</v>
      </c>
      <c r="G138" s="148" t="s">
        <v>374</v>
      </c>
      <c r="H138" s="149">
        <v>3</v>
      </c>
      <c r="I138" s="150"/>
      <c r="J138" s="149">
        <f t="shared" si="0"/>
        <v>0</v>
      </c>
      <c r="K138" s="151"/>
      <c r="L138" s="32"/>
      <c r="M138" s="152" t="s">
        <v>1</v>
      </c>
      <c r="N138" s="153" t="s">
        <v>42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AR138" s="156" t="s">
        <v>351</v>
      </c>
      <c r="AT138" s="156" t="s">
        <v>347</v>
      </c>
      <c r="AU138" s="156" t="s">
        <v>98</v>
      </c>
      <c r="AY138" s="17" t="s">
        <v>345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98</v>
      </c>
      <c r="BK138" s="158">
        <f t="shared" si="9"/>
        <v>0</v>
      </c>
      <c r="BL138" s="17" t="s">
        <v>351</v>
      </c>
      <c r="BM138" s="156" t="s">
        <v>388</v>
      </c>
    </row>
    <row r="139" spans="2:65" s="1" customFormat="1" ht="16.5" customHeight="1">
      <c r="B139" s="32"/>
      <c r="C139" s="145" t="s">
        <v>351</v>
      </c>
      <c r="D139" s="145" t="s">
        <v>347</v>
      </c>
      <c r="E139" s="146" t="s">
        <v>3362</v>
      </c>
      <c r="F139" s="147" t="s">
        <v>3363</v>
      </c>
      <c r="G139" s="148" t="s">
        <v>374</v>
      </c>
      <c r="H139" s="149">
        <v>3</v>
      </c>
      <c r="I139" s="150"/>
      <c r="J139" s="149">
        <f t="shared" si="0"/>
        <v>0</v>
      </c>
      <c r="K139" s="151"/>
      <c r="L139" s="32"/>
      <c r="M139" s="152" t="s">
        <v>1</v>
      </c>
      <c r="N139" s="153" t="s">
        <v>42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AR139" s="156" t="s">
        <v>351</v>
      </c>
      <c r="AT139" s="156" t="s">
        <v>347</v>
      </c>
      <c r="AU139" s="156" t="s">
        <v>98</v>
      </c>
      <c r="AY139" s="17" t="s">
        <v>345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98</v>
      </c>
      <c r="BK139" s="158">
        <f t="shared" si="9"/>
        <v>0</v>
      </c>
      <c r="BL139" s="17" t="s">
        <v>351</v>
      </c>
      <c r="BM139" s="156" t="s">
        <v>407</v>
      </c>
    </row>
    <row r="140" spans="2:65" s="1" customFormat="1" ht="24.2" customHeight="1">
      <c r="B140" s="32"/>
      <c r="C140" s="145" t="s">
        <v>380</v>
      </c>
      <c r="D140" s="145" t="s">
        <v>347</v>
      </c>
      <c r="E140" s="146" t="s">
        <v>3364</v>
      </c>
      <c r="F140" s="147" t="s">
        <v>459</v>
      </c>
      <c r="G140" s="148" t="s">
        <v>460</v>
      </c>
      <c r="H140" s="149">
        <v>3</v>
      </c>
      <c r="I140" s="150"/>
      <c r="J140" s="149">
        <f t="shared" si="0"/>
        <v>0</v>
      </c>
      <c r="K140" s="151"/>
      <c r="L140" s="32"/>
      <c r="M140" s="152" t="s">
        <v>1</v>
      </c>
      <c r="N140" s="153" t="s">
        <v>42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AR140" s="156" t="s">
        <v>351</v>
      </c>
      <c r="AT140" s="156" t="s">
        <v>347</v>
      </c>
      <c r="AU140" s="156" t="s">
        <v>98</v>
      </c>
      <c r="AY140" s="17" t="s">
        <v>345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98</v>
      </c>
      <c r="BK140" s="158">
        <f t="shared" si="9"/>
        <v>0</v>
      </c>
      <c r="BL140" s="17" t="s">
        <v>351</v>
      </c>
      <c r="BM140" s="156" t="s">
        <v>424</v>
      </c>
    </row>
    <row r="141" spans="2:65" s="1" customFormat="1" ht="24.2" customHeight="1">
      <c r="B141" s="32"/>
      <c r="C141" s="145" t="s">
        <v>388</v>
      </c>
      <c r="D141" s="145" t="s">
        <v>347</v>
      </c>
      <c r="E141" s="146" t="s">
        <v>3365</v>
      </c>
      <c r="F141" s="147" t="s">
        <v>465</v>
      </c>
      <c r="G141" s="148" t="s">
        <v>374</v>
      </c>
      <c r="H141" s="149">
        <v>0.5</v>
      </c>
      <c r="I141" s="150"/>
      <c r="J141" s="149">
        <f t="shared" si="0"/>
        <v>0</v>
      </c>
      <c r="K141" s="151"/>
      <c r="L141" s="32"/>
      <c r="M141" s="152" t="s">
        <v>1</v>
      </c>
      <c r="N141" s="153" t="s">
        <v>42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AR141" s="156" t="s">
        <v>351</v>
      </c>
      <c r="AT141" s="156" t="s">
        <v>347</v>
      </c>
      <c r="AU141" s="156" t="s">
        <v>98</v>
      </c>
      <c r="AY141" s="17" t="s">
        <v>345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7" t="s">
        <v>98</v>
      </c>
      <c r="BK141" s="158">
        <f t="shared" si="9"/>
        <v>0</v>
      </c>
      <c r="BL141" s="17" t="s">
        <v>351</v>
      </c>
      <c r="BM141" s="156" t="s">
        <v>432</v>
      </c>
    </row>
    <row r="142" spans="2:65" s="1" customFormat="1" ht="24.2" customHeight="1">
      <c r="B142" s="32"/>
      <c r="C142" s="187" t="s">
        <v>398</v>
      </c>
      <c r="D142" s="187" t="s">
        <v>641</v>
      </c>
      <c r="E142" s="188" t="s">
        <v>3366</v>
      </c>
      <c r="F142" s="189" t="s">
        <v>3367</v>
      </c>
      <c r="G142" s="190" t="s">
        <v>460</v>
      </c>
      <c r="H142" s="191">
        <v>0.9</v>
      </c>
      <c r="I142" s="192"/>
      <c r="J142" s="191">
        <f t="shared" si="0"/>
        <v>0</v>
      </c>
      <c r="K142" s="193"/>
      <c r="L142" s="194"/>
      <c r="M142" s="195" t="s">
        <v>1</v>
      </c>
      <c r="N142" s="196" t="s">
        <v>42</v>
      </c>
      <c r="P142" s="154">
        <f t="shared" si="1"/>
        <v>0</v>
      </c>
      <c r="Q142" s="154">
        <v>1</v>
      </c>
      <c r="R142" s="154">
        <f t="shared" si="2"/>
        <v>0.9</v>
      </c>
      <c r="S142" s="154">
        <v>0</v>
      </c>
      <c r="T142" s="155">
        <f t="shared" si="3"/>
        <v>0</v>
      </c>
      <c r="AR142" s="156" t="s">
        <v>407</v>
      </c>
      <c r="AT142" s="156" t="s">
        <v>641</v>
      </c>
      <c r="AU142" s="156" t="s">
        <v>98</v>
      </c>
      <c r="AY142" s="17" t="s">
        <v>345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98</v>
      </c>
      <c r="BK142" s="158">
        <f t="shared" si="9"/>
        <v>0</v>
      </c>
      <c r="BL142" s="17" t="s">
        <v>351</v>
      </c>
      <c r="BM142" s="156" t="s">
        <v>442</v>
      </c>
    </row>
    <row r="143" spans="2:65" s="1" customFormat="1" ht="24.2" customHeight="1">
      <c r="B143" s="32"/>
      <c r="C143" s="145" t="s">
        <v>407</v>
      </c>
      <c r="D143" s="145" t="s">
        <v>347</v>
      </c>
      <c r="E143" s="146" t="s">
        <v>3368</v>
      </c>
      <c r="F143" s="147" t="s">
        <v>3369</v>
      </c>
      <c r="G143" s="148" t="s">
        <v>374</v>
      </c>
      <c r="H143" s="149">
        <v>1.6</v>
      </c>
      <c r="I143" s="150"/>
      <c r="J143" s="149">
        <f t="shared" si="0"/>
        <v>0</v>
      </c>
      <c r="K143" s="151"/>
      <c r="L143" s="32"/>
      <c r="M143" s="152" t="s">
        <v>1</v>
      </c>
      <c r="N143" s="153" t="s">
        <v>42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AR143" s="156" t="s">
        <v>351</v>
      </c>
      <c r="AT143" s="156" t="s">
        <v>347</v>
      </c>
      <c r="AU143" s="156" t="s">
        <v>98</v>
      </c>
      <c r="AY143" s="17" t="s">
        <v>345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98</v>
      </c>
      <c r="BK143" s="158">
        <f t="shared" si="9"/>
        <v>0</v>
      </c>
      <c r="BL143" s="17" t="s">
        <v>351</v>
      </c>
      <c r="BM143" s="156" t="s">
        <v>453</v>
      </c>
    </row>
    <row r="144" spans="2:65" s="1" customFormat="1" ht="24.2" customHeight="1">
      <c r="B144" s="32"/>
      <c r="C144" s="187" t="s">
        <v>417</v>
      </c>
      <c r="D144" s="187" t="s">
        <v>641</v>
      </c>
      <c r="E144" s="188" t="s">
        <v>3370</v>
      </c>
      <c r="F144" s="189" t="s">
        <v>3371</v>
      </c>
      <c r="G144" s="190" t="s">
        <v>460</v>
      </c>
      <c r="H144" s="191">
        <v>2.85</v>
      </c>
      <c r="I144" s="192"/>
      <c r="J144" s="191">
        <f t="shared" si="0"/>
        <v>0</v>
      </c>
      <c r="K144" s="193"/>
      <c r="L144" s="194"/>
      <c r="M144" s="195" t="s">
        <v>1</v>
      </c>
      <c r="N144" s="196" t="s">
        <v>42</v>
      </c>
      <c r="P144" s="154">
        <f t="shared" si="1"/>
        <v>0</v>
      </c>
      <c r="Q144" s="154">
        <v>1</v>
      </c>
      <c r="R144" s="154">
        <f t="shared" si="2"/>
        <v>2.85</v>
      </c>
      <c r="S144" s="154">
        <v>0</v>
      </c>
      <c r="T144" s="155">
        <f t="shared" si="3"/>
        <v>0</v>
      </c>
      <c r="AR144" s="156" t="s">
        <v>407</v>
      </c>
      <c r="AT144" s="156" t="s">
        <v>641</v>
      </c>
      <c r="AU144" s="156" t="s">
        <v>98</v>
      </c>
      <c r="AY144" s="17" t="s">
        <v>345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7" t="s">
        <v>98</v>
      </c>
      <c r="BK144" s="158">
        <f t="shared" si="9"/>
        <v>0</v>
      </c>
      <c r="BL144" s="17" t="s">
        <v>351</v>
      </c>
      <c r="BM144" s="156" t="s">
        <v>463</v>
      </c>
    </row>
    <row r="145" spans="2:65" s="11" customFormat="1" ht="22.9" customHeight="1">
      <c r="B145" s="133"/>
      <c r="D145" s="134" t="s">
        <v>75</v>
      </c>
      <c r="E145" s="143" t="s">
        <v>359</v>
      </c>
      <c r="F145" s="143" t="s">
        <v>3372</v>
      </c>
      <c r="I145" s="136"/>
      <c r="J145" s="144">
        <f>BK145</f>
        <v>0</v>
      </c>
      <c r="L145" s="133"/>
      <c r="M145" s="138"/>
      <c r="P145" s="139">
        <f>P146</f>
        <v>0</v>
      </c>
      <c r="R145" s="139">
        <f>R146</f>
        <v>0.61799999999999999</v>
      </c>
      <c r="T145" s="140">
        <f>T146</f>
        <v>0</v>
      </c>
      <c r="AR145" s="134" t="s">
        <v>84</v>
      </c>
      <c r="AT145" s="141" t="s">
        <v>75</v>
      </c>
      <c r="AU145" s="141" t="s">
        <v>84</v>
      </c>
      <c r="AY145" s="134" t="s">
        <v>345</v>
      </c>
      <c r="BK145" s="142">
        <f>BK146</f>
        <v>0</v>
      </c>
    </row>
    <row r="146" spans="2:65" s="1" customFormat="1" ht="24.2" customHeight="1">
      <c r="B146" s="32"/>
      <c r="C146" s="145" t="s">
        <v>424</v>
      </c>
      <c r="D146" s="145" t="s">
        <v>347</v>
      </c>
      <c r="E146" s="146" t="s">
        <v>3373</v>
      </c>
      <c r="F146" s="147" t="s">
        <v>3374</v>
      </c>
      <c r="G146" s="148" t="s">
        <v>623</v>
      </c>
      <c r="H146" s="149">
        <v>12</v>
      </c>
      <c r="I146" s="150"/>
      <c r="J146" s="149">
        <f>ROUND(I146*H146,3)</f>
        <v>0</v>
      </c>
      <c r="K146" s="151"/>
      <c r="L146" s="32"/>
      <c r="M146" s="152" t="s">
        <v>1</v>
      </c>
      <c r="N146" s="153" t="s">
        <v>42</v>
      </c>
      <c r="P146" s="154">
        <f>O146*H146</f>
        <v>0</v>
      </c>
      <c r="Q146" s="154">
        <v>5.1499999999999997E-2</v>
      </c>
      <c r="R146" s="154">
        <f>Q146*H146</f>
        <v>0.61799999999999999</v>
      </c>
      <c r="S146" s="154">
        <v>0</v>
      </c>
      <c r="T146" s="155">
        <f>S146*H146</f>
        <v>0</v>
      </c>
      <c r="AR146" s="156" t="s">
        <v>351</v>
      </c>
      <c r="AT146" s="156" t="s">
        <v>347</v>
      </c>
      <c r="AU146" s="156" t="s">
        <v>98</v>
      </c>
      <c r="AY146" s="17" t="s">
        <v>345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7" t="s">
        <v>98</v>
      </c>
      <c r="BK146" s="158">
        <f>ROUND(I146*H146,3)</f>
        <v>0</v>
      </c>
      <c r="BL146" s="17" t="s">
        <v>351</v>
      </c>
      <c r="BM146" s="156" t="s">
        <v>7</v>
      </c>
    </row>
    <row r="147" spans="2:65" s="11" customFormat="1" ht="22.9" customHeight="1">
      <c r="B147" s="133"/>
      <c r="D147" s="134" t="s">
        <v>75</v>
      </c>
      <c r="E147" s="143" t="s">
        <v>351</v>
      </c>
      <c r="F147" s="143" t="s">
        <v>3375</v>
      </c>
      <c r="I147" s="136"/>
      <c r="J147" s="144">
        <f>BK147</f>
        <v>0</v>
      </c>
      <c r="L147" s="133"/>
      <c r="M147" s="138"/>
      <c r="P147" s="139">
        <f>SUM(P148:P150)</f>
        <v>0</v>
      </c>
      <c r="R147" s="139">
        <f>SUM(R148:R150)</f>
        <v>3.3920400000000033</v>
      </c>
      <c r="T147" s="140">
        <f>SUM(T148:T150)</f>
        <v>0</v>
      </c>
      <c r="AR147" s="134" t="s">
        <v>84</v>
      </c>
      <c r="AT147" s="141" t="s">
        <v>75</v>
      </c>
      <c r="AU147" s="141" t="s">
        <v>84</v>
      </c>
      <c r="AY147" s="134" t="s">
        <v>345</v>
      </c>
      <c r="BK147" s="142">
        <f>SUM(BK148:BK150)</f>
        <v>0</v>
      </c>
    </row>
    <row r="148" spans="2:65" s="1" customFormat="1" ht="33" customHeight="1">
      <c r="B148" s="32"/>
      <c r="C148" s="145" t="s">
        <v>428</v>
      </c>
      <c r="D148" s="145" t="s">
        <v>347</v>
      </c>
      <c r="E148" s="146" t="s">
        <v>3376</v>
      </c>
      <c r="F148" s="147" t="s">
        <v>3377</v>
      </c>
      <c r="G148" s="148" t="s">
        <v>623</v>
      </c>
      <c r="H148" s="149">
        <v>41</v>
      </c>
      <c r="I148" s="150"/>
      <c r="J148" s="149">
        <f>ROUND(I148*H148,3)</f>
        <v>0</v>
      </c>
      <c r="K148" s="151"/>
      <c r="L148" s="32"/>
      <c r="M148" s="152" t="s">
        <v>1</v>
      </c>
      <c r="N148" s="153" t="s">
        <v>42</v>
      </c>
      <c r="P148" s="154">
        <f>O148*H148</f>
        <v>0</v>
      </c>
      <c r="Q148" s="154">
        <v>4.5620000000000001E-2</v>
      </c>
      <c r="R148" s="154">
        <f>Q148*H148</f>
        <v>1.87042</v>
      </c>
      <c r="S148" s="154">
        <v>0</v>
      </c>
      <c r="T148" s="155">
        <f>S148*H148</f>
        <v>0</v>
      </c>
      <c r="AR148" s="156" t="s">
        <v>351</v>
      </c>
      <c r="AT148" s="156" t="s">
        <v>347</v>
      </c>
      <c r="AU148" s="156" t="s">
        <v>98</v>
      </c>
      <c r="AY148" s="17" t="s">
        <v>345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7" t="s">
        <v>98</v>
      </c>
      <c r="BK148" s="158">
        <f>ROUND(I148*H148,3)</f>
        <v>0</v>
      </c>
      <c r="BL148" s="17" t="s">
        <v>351</v>
      </c>
      <c r="BM148" s="156" t="s">
        <v>487</v>
      </c>
    </row>
    <row r="149" spans="2:65" s="1" customFormat="1" ht="24.2" customHeight="1">
      <c r="B149" s="32"/>
      <c r="C149" s="145" t="s">
        <v>432</v>
      </c>
      <c r="D149" s="145" t="s">
        <v>347</v>
      </c>
      <c r="E149" s="146" t="s">
        <v>3378</v>
      </c>
      <c r="F149" s="147" t="s">
        <v>3379</v>
      </c>
      <c r="G149" s="148" t="s">
        <v>3380</v>
      </c>
      <c r="H149" s="149">
        <v>6</v>
      </c>
      <c r="I149" s="150"/>
      <c r="J149" s="149">
        <f>ROUND(I149*H149,3)</f>
        <v>0</v>
      </c>
      <c r="K149" s="151"/>
      <c r="L149" s="32"/>
      <c r="M149" s="152" t="s">
        <v>1</v>
      </c>
      <c r="N149" s="153" t="s">
        <v>42</v>
      </c>
      <c r="P149" s="154">
        <f>O149*H149</f>
        <v>0</v>
      </c>
      <c r="Q149" s="154">
        <v>4.5620000000000001E-2</v>
      </c>
      <c r="R149" s="154">
        <f>Q149*H149</f>
        <v>0.27372000000000002</v>
      </c>
      <c r="S149" s="154">
        <v>0</v>
      </c>
      <c r="T149" s="155">
        <f>S149*H149</f>
        <v>0</v>
      </c>
      <c r="AR149" s="156" t="s">
        <v>351</v>
      </c>
      <c r="AT149" s="156" t="s">
        <v>347</v>
      </c>
      <c r="AU149" s="156" t="s">
        <v>98</v>
      </c>
      <c r="AY149" s="17" t="s">
        <v>345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17" t="s">
        <v>98</v>
      </c>
      <c r="BK149" s="158">
        <f>ROUND(I149*H149,3)</f>
        <v>0</v>
      </c>
      <c r="BL149" s="17" t="s">
        <v>351</v>
      </c>
      <c r="BM149" s="156" t="s">
        <v>498</v>
      </c>
    </row>
    <row r="150" spans="2:65" s="1" customFormat="1" ht="33" customHeight="1">
      <c r="B150" s="32"/>
      <c r="C150" s="145" t="s">
        <v>437</v>
      </c>
      <c r="D150" s="145" t="s">
        <v>347</v>
      </c>
      <c r="E150" s="146" t="s">
        <v>3381</v>
      </c>
      <c r="F150" s="147" t="s">
        <v>3382</v>
      </c>
      <c r="G150" s="148" t="s">
        <v>374</v>
      </c>
      <c r="H150" s="149">
        <v>0.66</v>
      </c>
      <c r="I150" s="150"/>
      <c r="J150" s="149">
        <f>ROUND(I150*H150,3)</f>
        <v>0</v>
      </c>
      <c r="K150" s="151"/>
      <c r="L150" s="32"/>
      <c r="M150" s="152" t="s">
        <v>1</v>
      </c>
      <c r="N150" s="153" t="s">
        <v>42</v>
      </c>
      <c r="P150" s="154">
        <f>O150*H150</f>
        <v>0</v>
      </c>
      <c r="Q150" s="154">
        <v>1.8907575757575801</v>
      </c>
      <c r="R150" s="154">
        <f>Q150*H150</f>
        <v>1.2479000000000029</v>
      </c>
      <c r="S150" s="154">
        <v>0</v>
      </c>
      <c r="T150" s="155">
        <f>S150*H150</f>
        <v>0</v>
      </c>
      <c r="AR150" s="156" t="s">
        <v>351</v>
      </c>
      <c r="AT150" s="156" t="s">
        <v>347</v>
      </c>
      <c r="AU150" s="156" t="s">
        <v>98</v>
      </c>
      <c r="AY150" s="17" t="s">
        <v>345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98</v>
      </c>
      <c r="BK150" s="158">
        <f>ROUND(I150*H150,3)</f>
        <v>0</v>
      </c>
      <c r="BL150" s="17" t="s">
        <v>351</v>
      </c>
      <c r="BM150" s="156" t="s">
        <v>513</v>
      </c>
    </row>
    <row r="151" spans="2:65" s="11" customFormat="1" ht="22.9" customHeight="1">
      <c r="B151" s="133"/>
      <c r="D151" s="134" t="s">
        <v>75</v>
      </c>
      <c r="E151" s="143" t="s">
        <v>388</v>
      </c>
      <c r="F151" s="143" t="s">
        <v>3383</v>
      </c>
      <c r="I151" s="136"/>
      <c r="J151" s="144">
        <f>BK151</f>
        <v>0</v>
      </c>
      <c r="L151" s="133"/>
      <c r="M151" s="138"/>
      <c r="P151" s="139">
        <f>SUM(P152:P157)</f>
        <v>0</v>
      </c>
      <c r="R151" s="139">
        <f>SUM(R152:R157)</f>
        <v>6.0890199999999997</v>
      </c>
      <c r="T151" s="140">
        <f>SUM(T152:T157)</f>
        <v>0</v>
      </c>
      <c r="AR151" s="134" t="s">
        <v>84</v>
      </c>
      <c r="AT151" s="141" t="s">
        <v>75</v>
      </c>
      <c r="AU151" s="141" t="s">
        <v>84</v>
      </c>
      <c r="AY151" s="134" t="s">
        <v>345</v>
      </c>
      <c r="BK151" s="142">
        <f>SUM(BK152:BK157)</f>
        <v>0</v>
      </c>
    </row>
    <row r="152" spans="2:65" s="1" customFormat="1" ht="33" customHeight="1">
      <c r="B152" s="32"/>
      <c r="C152" s="145" t="s">
        <v>442</v>
      </c>
      <c r="D152" s="145" t="s">
        <v>347</v>
      </c>
      <c r="E152" s="146" t="s">
        <v>3384</v>
      </c>
      <c r="F152" s="147" t="s">
        <v>3385</v>
      </c>
      <c r="G152" s="148" t="s">
        <v>623</v>
      </c>
      <c r="H152" s="149">
        <v>42</v>
      </c>
      <c r="I152" s="150"/>
      <c r="J152" s="149">
        <f t="shared" ref="J152:J157" si="10">ROUND(I152*H152,3)</f>
        <v>0</v>
      </c>
      <c r="K152" s="151"/>
      <c r="L152" s="32"/>
      <c r="M152" s="152" t="s">
        <v>1</v>
      </c>
      <c r="N152" s="153" t="s">
        <v>42</v>
      </c>
      <c r="P152" s="154">
        <f t="shared" ref="P152:P157" si="11">O152*H152</f>
        <v>0</v>
      </c>
      <c r="Q152" s="154">
        <v>3.79E-3</v>
      </c>
      <c r="R152" s="154">
        <f t="shared" ref="R152:R157" si="12">Q152*H152</f>
        <v>0.15917999999999999</v>
      </c>
      <c r="S152" s="154">
        <v>0</v>
      </c>
      <c r="T152" s="155">
        <f t="shared" ref="T152:T157" si="13">S152*H152</f>
        <v>0</v>
      </c>
      <c r="AR152" s="156" t="s">
        <v>351</v>
      </c>
      <c r="AT152" s="156" t="s">
        <v>347</v>
      </c>
      <c r="AU152" s="156" t="s">
        <v>98</v>
      </c>
      <c r="AY152" s="17" t="s">
        <v>345</v>
      </c>
      <c r="BE152" s="157">
        <f t="shared" ref="BE152:BE157" si="14">IF(N152="základná",J152,0)</f>
        <v>0</v>
      </c>
      <c r="BF152" s="157">
        <f t="shared" ref="BF152:BF157" si="15">IF(N152="znížená",J152,0)</f>
        <v>0</v>
      </c>
      <c r="BG152" s="157">
        <f t="shared" ref="BG152:BG157" si="16">IF(N152="zákl. prenesená",J152,0)</f>
        <v>0</v>
      </c>
      <c r="BH152" s="157">
        <f t="shared" ref="BH152:BH157" si="17">IF(N152="zníž. prenesená",J152,0)</f>
        <v>0</v>
      </c>
      <c r="BI152" s="157">
        <f t="shared" ref="BI152:BI157" si="18">IF(N152="nulová",J152,0)</f>
        <v>0</v>
      </c>
      <c r="BJ152" s="17" t="s">
        <v>98</v>
      </c>
      <c r="BK152" s="158">
        <f t="shared" ref="BK152:BK157" si="19">ROUND(I152*H152,3)</f>
        <v>0</v>
      </c>
      <c r="BL152" s="17" t="s">
        <v>351</v>
      </c>
      <c r="BM152" s="156" t="s">
        <v>525</v>
      </c>
    </row>
    <row r="153" spans="2:65" s="1" customFormat="1" ht="24.2" customHeight="1">
      <c r="B153" s="32"/>
      <c r="C153" s="145" t="s">
        <v>448</v>
      </c>
      <c r="D153" s="145" t="s">
        <v>347</v>
      </c>
      <c r="E153" s="146" t="s">
        <v>3386</v>
      </c>
      <c r="F153" s="147" t="s">
        <v>3387</v>
      </c>
      <c r="G153" s="148" t="s">
        <v>623</v>
      </c>
      <c r="H153" s="149">
        <v>22</v>
      </c>
      <c r="I153" s="150"/>
      <c r="J153" s="149">
        <f t="shared" si="10"/>
        <v>0</v>
      </c>
      <c r="K153" s="151"/>
      <c r="L153" s="32"/>
      <c r="M153" s="152" t="s">
        <v>1</v>
      </c>
      <c r="N153" s="153" t="s">
        <v>42</v>
      </c>
      <c r="P153" s="154">
        <f t="shared" si="11"/>
        <v>0</v>
      </c>
      <c r="Q153" s="154">
        <v>3.0400000000000002E-3</v>
      </c>
      <c r="R153" s="154">
        <f t="shared" si="12"/>
        <v>6.6880000000000009E-2</v>
      </c>
      <c r="S153" s="154">
        <v>0</v>
      </c>
      <c r="T153" s="155">
        <f t="shared" si="13"/>
        <v>0</v>
      </c>
      <c r="AR153" s="156" t="s">
        <v>351</v>
      </c>
      <c r="AT153" s="156" t="s">
        <v>347</v>
      </c>
      <c r="AU153" s="156" t="s">
        <v>98</v>
      </c>
      <c r="AY153" s="17" t="s">
        <v>345</v>
      </c>
      <c r="BE153" s="157">
        <f t="shared" si="14"/>
        <v>0</v>
      </c>
      <c r="BF153" s="157">
        <f t="shared" si="15"/>
        <v>0</v>
      </c>
      <c r="BG153" s="157">
        <f t="shared" si="16"/>
        <v>0</v>
      </c>
      <c r="BH153" s="157">
        <f t="shared" si="17"/>
        <v>0</v>
      </c>
      <c r="BI153" s="157">
        <f t="shared" si="18"/>
        <v>0</v>
      </c>
      <c r="BJ153" s="17" t="s">
        <v>98</v>
      </c>
      <c r="BK153" s="158">
        <f t="shared" si="19"/>
        <v>0</v>
      </c>
      <c r="BL153" s="17" t="s">
        <v>351</v>
      </c>
      <c r="BM153" s="156" t="s">
        <v>535</v>
      </c>
    </row>
    <row r="154" spans="2:65" s="1" customFormat="1" ht="24.2" customHeight="1">
      <c r="B154" s="32"/>
      <c r="C154" s="145" t="s">
        <v>453</v>
      </c>
      <c r="D154" s="145" t="s">
        <v>347</v>
      </c>
      <c r="E154" s="146" t="s">
        <v>3388</v>
      </c>
      <c r="F154" s="147" t="s">
        <v>3389</v>
      </c>
      <c r="G154" s="148" t="s">
        <v>350</v>
      </c>
      <c r="H154" s="149">
        <v>14.3</v>
      </c>
      <c r="I154" s="150"/>
      <c r="J154" s="149">
        <f t="shared" si="10"/>
        <v>0</v>
      </c>
      <c r="K154" s="151"/>
      <c r="L154" s="32"/>
      <c r="M154" s="152" t="s">
        <v>1</v>
      </c>
      <c r="N154" s="153" t="s">
        <v>42</v>
      </c>
      <c r="P154" s="154">
        <f t="shared" si="11"/>
        <v>0</v>
      </c>
      <c r="Q154" s="154">
        <v>7.5520279720279707E-2</v>
      </c>
      <c r="R154" s="154">
        <f t="shared" si="12"/>
        <v>1.0799399999999999</v>
      </c>
      <c r="S154" s="154">
        <v>0</v>
      </c>
      <c r="T154" s="155">
        <f t="shared" si="13"/>
        <v>0</v>
      </c>
      <c r="AR154" s="156" t="s">
        <v>351</v>
      </c>
      <c r="AT154" s="156" t="s">
        <v>347</v>
      </c>
      <c r="AU154" s="156" t="s">
        <v>98</v>
      </c>
      <c r="AY154" s="17" t="s">
        <v>345</v>
      </c>
      <c r="BE154" s="157">
        <f t="shared" si="14"/>
        <v>0</v>
      </c>
      <c r="BF154" s="157">
        <f t="shared" si="15"/>
        <v>0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7" t="s">
        <v>98</v>
      </c>
      <c r="BK154" s="158">
        <f t="shared" si="19"/>
        <v>0</v>
      </c>
      <c r="BL154" s="17" t="s">
        <v>351</v>
      </c>
      <c r="BM154" s="156" t="s">
        <v>544</v>
      </c>
    </row>
    <row r="155" spans="2:65" s="1" customFormat="1" ht="33" customHeight="1">
      <c r="B155" s="32"/>
      <c r="C155" s="145" t="s">
        <v>457</v>
      </c>
      <c r="D155" s="145" t="s">
        <v>347</v>
      </c>
      <c r="E155" s="146" t="s">
        <v>3390</v>
      </c>
      <c r="F155" s="147" t="s">
        <v>1200</v>
      </c>
      <c r="G155" s="148" t="s">
        <v>374</v>
      </c>
      <c r="H155" s="149">
        <v>1.32</v>
      </c>
      <c r="I155" s="150"/>
      <c r="J155" s="149">
        <f t="shared" si="10"/>
        <v>0</v>
      </c>
      <c r="K155" s="151"/>
      <c r="L155" s="32"/>
      <c r="M155" s="152" t="s">
        <v>1</v>
      </c>
      <c r="N155" s="153" t="s">
        <v>42</v>
      </c>
      <c r="P155" s="154">
        <f t="shared" si="11"/>
        <v>0</v>
      </c>
      <c r="Q155" s="154">
        <v>2.0952500000000001</v>
      </c>
      <c r="R155" s="154">
        <f t="shared" si="12"/>
        <v>2.76573</v>
      </c>
      <c r="S155" s="154">
        <v>0</v>
      </c>
      <c r="T155" s="155">
        <f t="shared" si="13"/>
        <v>0</v>
      </c>
      <c r="AR155" s="156" t="s">
        <v>351</v>
      </c>
      <c r="AT155" s="156" t="s">
        <v>347</v>
      </c>
      <c r="AU155" s="156" t="s">
        <v>98</v>
      </c>
      <c r="AY155" s="17" t="s">
        <v>345</v>
      </c>
      <c r="BE155" s="157">
        <f t="shared" si="14"/>
        <v>0</v>
      </c>
      <c r="BF155" s="157">
        <f t="shared" si="15"/>
        <v>0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7" t="s">
        <v>98</v>
      </c>
      <c r="BK155" s="158">
        <f t="shared" si="19"/>
        <v>0</v>
      </c>
      <c r="BL155" s="17" t="s">
        <v>351</v>
      </c>
      <c r="BM155" s="156" t="s">
        <v>554</v>
      </c>
    </row>
    <row r="156" spans="2:65" s="1" customFormat="1" ht="24.2" customHeight="1">
      <c r="B156" s="32"/>
      <c r="C156" s="145" t="s">
        <v>463</v>
      </c>
      <c r="D156" s="145" t="s">
        <v>347</v>
      </c>
      <c r="E156" s="146" t="s">
        <v>3391</v>
      </c>
      <c r="F156" s="147" t="s">
        <v>3392</v>
      </c>
      <c r="G156" s="148" t="s">
        <v>374</v>
      </c>
      <c r="H156" s="149">
        <v>1</v>
      </c>
      <c r="I156" s="150"/>
      <c r="J156" s="149">
        <f t="shared" si="10"/>
        <v>0</v>
      </c>
      <c r="K156" s="151"/>
      <c r="L156" s="32"/>
      <c r="M156" s="152" t="s">
        <v>1</v>
      </c>
      <c r="N156" s="153" t="s">
        <v>42</v>
      </c>
      <c r="P156" s="154">
        <f t="shared" si="11"/>
        <v>0</v>
      </c>
      <c r="Q156" s="154">
        <v>2.004</v>
      </c>
      <c r="R156" s="154">
        <f t="shared" si="12"/>
        <v>2.004</v>
      </c>
      <c r="S156" s="154">
        <v>0</v>
      </c>
      <c r="T156" s="155">
        <f t="shared" si="13"/>
        <v>0</v>
      </c>
      <c r="AR156" s="156" t="s">
        <v>351</v>
      </c>
      <c r="AT156" s="156" t="s">
        <v>347</v>
      </c>
      <c r="AU156" s="156" t="s">
        <v>98</v>
      </c>
      <c r="AY156" s="17" t="s">
        <v>345</v>
      </c>
      <c r="BE156" s="157">
        <f t="shared" si="14"/>
        <v>0</v>
      </c>
      <c r="BF156" s="157">
        <f t="shared" si="15"/>
        <v>0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7" t="s">
        <v>98</v>
      </c>
      <c r="BK156" s="158">
        <f t="shared" si="19"/>
        <v>0</v>
      </c>
      <c r="BL156" s="17" t="s">
        <v>351</v>
      </c>
      <c r="BM156" s="156" t="s">
        <v>579</v>
      </c>
    </row>
    <row r="157" spans="2:65" s="1" customFormat="1" ht="33" customHeight="1">
      <c r="B157" s="32"/>
      <c r="C157" s="145" t="s">
        <v>471</v>
      </c>
      <c r="D157" s="145" t="s">
        <v>347</v>
      </c>
      <c r="E157" s="146" t="s">
        <v>3393</v>
      </c>
      <c r="F157" s="147" t="s">
        <v>3394</v>
      </c>
      <c r="G157" s="148" t="s">
        <v>350</v>
      </c>
      <c r="H157" s="149">
        <v>0.66</v>
      </c>
      <c r="I157" s="150"/>
      <c r="J157" s="149">
        <f t="shared" si="10"/>
        <v>0</v>
      </c>
      <c r="K157" s="151"/>
      <c r="L157" s="32"/>
      <c r="M157" s="152" t="s">
        <v>1</v>
      </c>
      <c r="N157" s="153" t="s">
        <v>42</v>
      </c>
      <c r="P157" s="154">
        <f t="shared" si="11"/>
        <v>0</v>
      </c>
      <c r="Q157" s="154">
        <v>2.0136363636363602E-2</v>
      </c>
      <c r="R157" s="154">
        <f t="shared" si="12"/>
        <v>1.3289999999999977E-2</v>
      </c>
      <c r="S157" s="154">
        <v>0</v>
      </c>
      <c r="T157" s="155">
        <f t="shared" si="13"/>
        <v>0</v>
      </c>
      <c r="AR157" s="156" t="s">
        <v>351</v>
      </c>
      <c r="AT157" s="156" t="s">
        <v>347</v>
      </c>
      <c r="AU157" s="156" t="s">
        <v>98</v>
      </c>
      <c r="AY157" s="17" t="s">
        <v>345</v>
      </c>
      <c r="BE157" s="157">
        <f t="shared" si="14"/>
        <v>0</v>
      </c>
      <c r="BF157" s="157">
        <f t="shared" si="15"/>
        <v>0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7" t="s">
        <v>98</v>
      </c>
      <c r="BK157" s="158">
        <f t="shared" si="19"/>
        <v>0</v>
      </c>
      <c r="BL157" s="17" t="s">
        <v>351</v>
      </c>
      <c r="BM157" s="156" t="s">
        <v>594</v>
      </c>
    </row>
    <row r="158" spans="2:65" s="11" customFormat="1" ht="22.9" customHeight="1">
      <c r="B158" s="133"/>
      <c r="D158" s="134" t="s">
        <v>75</v>
      </c>
      <c r="E158" s="143" t="s">
        <v>417</v>
      </c>
      <c r="F158" s="143" t="s">
        <v>3395</v>
      </c>
      <c r="I158" s="136"/>
      <c r="J158" s="144">
        <f>BK158</f>
        <v>0</v>
      </c>
      <c r="L158" s="133"/>
      <c r="M158" s="138"/>
      <c r="P158" s="139">
        <f>SUM(P159:P179)</f>
        <v>0</v>
      </c>
      <c r="R158" s="139">
        <f>SUM(R159:R179)</f>
        <v>1.26E-2</v>
      </c>
      <c r="T158" s="140">
        <f>SUM(T159:T179)</f>
        <v>0</v>
      </c>
      <c r="AR158" s="134" t="s">
        <v>84</v>
      </c>
      <c r="AT158" s="141" t="s">
        <v>75</v>
      </c>
      <c r="AU158" s="141" t="s">
        <v>84</v>
      </c>
      <c r="AY158" s="134" t="s">
        <v>345</v>
      </c>
      <c r="BK158" s="142">
        <f>SUM(BK159:BK179)</f>
        <v>0</v>
      </c>
    </row>
    <row r="159" spans="2:65" s="1" customFormat="1" ht="37.9" customHeight="1">
      <c r="B159" s="32"/>
      <c r="C159" s="145" t="s">
        <v>7</v>
      </c>
      <c r="D159" s="145" t="s">
        <v>347</v>
      </c>
      <c r="E159" s="146" t="s">
        <v>3396</v>
      </c>
      <c r="F159" s="147" t="s">
        <v>3397</v>
      </c>
      <c r="G159" s="148" t="s">
        <v>374</v>
      </c>
      <c r="H159" s="149">
        <v>1.32</v>
      </c>
      <c r="I159" s="150"/>
      <c r="J159" s="149">
        <f t="shared" ref="J159:J179" si="20">ROUND(I159*H159,3)</f>
        <v>0</v>
      </c>
      <c r="K159" s="151"/>
      <c r="L159" s="32"/>
      <c r="M159" s="152" t="s">
        <v>1</v>
      </c>
      <c r="N159" s="153" t="s">
        <v>42</v>
      </c>
      <c r="P159" s="154">
        <f t="shared" ref="P159:P179" si="21">O159*H159</f>
        <v>0</v>
      </c>
      <c r="Q159" s="154">
        <v>0</v>
      </c>
      <c r="R159" s="154">
        <f t="shared" ref="R159:R179" si="22">Q159*H159</f>
        <v>0</v>
      </c>
      <c r="S159" s="154">
        <v>0</v>
      </c>
      <c r="T159" s="155">
        <f t="shared" ref="T159:T179" si="23">S159*H159</f>
        <v>0</v>
      </c>
      <c r="AR159" s="156" t="s">
        <v>351</v>
      </c>
      <c r="AT159" s="156" t="s">
        <v>347</v>
      </c>
      <c r="AU159" s="156" t="s">
        <v>98</v>
      </c>
      <c r="AY159" s="17" t="s">
        <v>345</v>
      </c>
      <c r="BE159" s="157">
        <f t="shared" ref="BE159:BE179" si="24">IF(N159="základná",J159,0)</f>
        <v>0</v>
      </c>
      <c r="BF159" s="157">
        <f t="shared" ref="BF159:BF179" si="25">IF(N159="znížená",J159,0)</f>
        <v>0</v>
      </c>
      <c r="BG159" s="157">
        <f t="shared" ref="BG159:BG179" si="26">IF(N159="zákl. prenesená",J159,0)</f>
        <v>0</v>
      </c>
      <c r="BH159" s="157">
        <f t="shared" ref="BH159:BH179" si="27">IF(N159="zníž. prenesená",J159,0)</f>
        <v>0</v>
      </c>
      <c r="BI159" s="157">
        <f t="shared" ref="BI159:BI179" si="28">IF(N159="nulová",J159,0)</f>
        <v>0</v>
      </c>
      <c r="BJ159" s="17" t="s">
        <v>98</v>
      </c>
      <c r="BK159" s="158">
        <f t="shared" ref="BK159:BK179" si="29">ROUND(I159*H159,3)</f>
        <v>0</v>
      </c>
      <c r="BL159" s="17" t="s">
        <v>351</v>
      </c>
      <c r="BM159" s="156" t="s">
        <v>615</v>
      </c>
    </row>
    <row r="160" spans="2:65" s="1" customFormat="1" ht="37.9" customHeight="1">
      <c r="B160" s="32"/>
      <c r="C160" s="145" t="s">
        <v>482</v>
      </c>
      <c r="D160" s="145" t="s">
        <v>347</v>
      </c>
      <c r="E160" s="146" t="s">
        <v>3398</v>
      </c>
      <c r="F160" s="147" t="s">
        <v>1615</v>
      </c>
      <c r="G160" s="148" t="s">
        <v>350</v>
      </c>
      <c r="H160" s="149">
        <v>6.6</v>
      </c>
      <c r="I160" s="150"/>
      <c r="J160" s="149">
        <f t="shared" si="20"/>
        <v>0</v>
      </c>
      <c r="K160" s="151"/>
      <c r="L160" s="32"/>
      <c r="M160" s="152" t="s">
        <v>1</v>
      </c>
      <c r="N160" s="153" t="s">
        <v>42</v>
      </c>
      <c r="P160" s="154">
        <f t="shared" si="21"/>
        <v>0</v>
      </c>
      <c r="Q160" s="154">
        <v>0</v>
      </c>
      <c r="R160" s="154">
        <f t="shared" si="22"/>
        <v>0</v>
      </c>
      <c r="S160" s="154">
        <v>0</v>
      </c>
      <c r="T160" s="155">
        <f t="shared" si="23"/>
        <v>0</v>
      </c>
      <c r="AR160" s="156" t="s">
        <v>351</v>
      </c>
      <c r="AT160" s="156" t="s">
        <v>347</v>
      </c>
      <c r="AU160" s="156" t="s">
        <v>98</v>
      </c>
      <c r="AY160" s="17" t="s">
        <v>345</v>
      </c>
      <c r="BE160" s="157">
        <f t="shared" si="24"/>
        <v>0</v>
      </c>
      <c r="BF160" s="157">
        <f t="shared" si="25"/>
        <v>0</v>
      </c>
      <c r="BG160" s="157">
        <f t="shared" si="26"/>
        <v>0</v>
      </c>
      <c r="BH160" s="157">
        <f t="shared" si="27"/>
        <v>0</v>
      </c>
      <c r="BI160" s="157">
        <f t="shared" si="28"/>
        <v>0</v>
      </c>
      <c r="BJ160" s="17" t="s">
        <v>98</v>
      </c>
      <c r="BK160" s="158">
        <f t="shared" si="29"/>
        <v>0</v>
      </c>
      <c r="BL160" s="17" t="s">
        <v>351</v>
      </c>
      <c r="BM160" s="156" t="s">
        <v>628</v>
      </c>
    </row>
    <row r="161" spans="2:65" s="1" customFormat="1" ht="24.2" customHeight="1">
      <c r="B161" s="32"/>
      <c r="C161" s="145" t="s">
        <v>487</v>
      </c>
      <c r="D161" s="145" t="s">
        <v>347</v>
      </c>
      <c r="E161" s="146" t="s">
        <v>3399</v>
      </c>
      <c r="F161" s="147" t="s">
        <v>3400</v>
      </c>
      <c r="G161" s="148" t="s">
        <v>597</v>
      </c>
      <c r="H161" s="149">
        <v>160</v>
      </c>
      <c r="I161" s="150"/>
      <c r="J161" s="149">
        <f t="shared" si="20"/>
        <v>0</v>
      </c>
      <c r="K161" s="151"/>
      <c r="L161" s="32"/>
      <c r="M161" s="152" t="s">
        <v>1</v>
      </c>
      <c r="N161" s="153" t="s">
        <v>42</v>
      </c>
      <c r="P161" s="154">
        <f t="shared" si="21"/>
        <v>0</v>
      </c>
      <c r="Q161" s="154">
        <v>0</v>
      </c>
      <c r="R161" s="154">
        <f t="shared" si="22"/>
        <v>0</v>
      </c>
      <c r="S161" s="154">
        <v>0</v>
      </c>
      <c r="T161" s="155">
        <f t="shared" si="23"/>
        <v>0</v>
      </c>
      <c r="AR161" s="156" t="s">
        <v>351</v>
      </c>
      <c r="AT161" s="156" t="s">
        <v>347</v>
      </c>
      <c r="AU161" s="156" t="s">
        <v>98</v>
      </c>
      <c r="AY161" s="17" t="s">
        <v>345</v>
      </c>
      <c r="BE161" s="157">
        <f t="shared" si="24"/>
        <v>0</v>
      </c>
      <c r="BF161" s="157">
        <f t="shared" si="25"/>
        <v>0</v>
      </c>
      <c r="BG161" s="157">
        <f t="shared" si="26"/>
        <v>0</v>
      </c>
      <c r="BH161" s="157">
        <f t="shared" si="27"/>
        <v>0</v>
      </c>
      <c r="BI161" s="157">
        <f t="shared" si="28"/>
        <v>0</v>
      </c>
      <c r="BJ161" s="17" t="s">
        <v>98</v>
      </c>
      <c r="BK161" s="158">
        <f t="shared" si="29"/>
        <v>0</v>
      </c>
      <c r="BL161" s="17" t="s">
        <v>351</v>
      </c>
      <c r="BM161" s="156" t="s">
        <v>647</v>
      </c>
    </row>
    <row r="162" spans="2:65" s="1" customFormat="1" ht="24.2" customHeight="1">
      <c r="B162" s="32"/>
      <c r="C162" s="145" t="s">
        <v>494</v>
      </c>
      <c r="D162" s="145" t="s">
        <v>347</v>
      </c>
      <c r="E162" s="146" t="s">
        <v>3401</v>
      </c>
      <c r="F162" s="147" t="s">
        <v>3402</v>
      </c>
      <c r="G162" s="148" t="s">
        <v>597</v>
      </c>
      <c r="H162" s="149">
        <v>68</v>
      </c>
      <c r="I162" s="150"/>
      <c r="J162" s="149">
        <f t="shared" si="20"/>
        <v>0</v>
      </c>
      <c r="K162" s="151"/>
      <c r="L162" s="32"/>
      <c r="M162" s="152" t="s">
        <v>1</v>
      </c>
      <c r="N162" s="153" t="s">
        <v>42</v>
      </c>
      <c r="P162" s="154">
        <f t="shared" si="21"/>
        <v>0</v>
      </c>
      <c r="Q162" s="154">
        <v>0</v>
      </c>
      <c r="R162" s="154">
        <f t="shared" si="22"/>
        <v>0</v>
      </c>
      <c r="S162" s="154">
        <v>0</v>
      </c>
      <c r="T162" s="155">
        <f t="shared" si="23"/>
        <v>0</v>
      </c>
      <c r="AR162" s="156" t="s">
        <v>351</v>
      </c>
      <c r="AT162" s="156" t="s">
        <v>347</v>
      </c>
      <c r="AU162" s="156" t="s">
        <v>98</v>
      </c>
      <c r="AY162" s="17" t="s">
        <v>345</v>
      </c>
      <c r="BE162" s="157">
        <f t="shared" si="24"/>
        <v>0</v>
      </c>
      <c r="BF162" s="157">
        <f t="shared" si="25"/>
        <v>0</v>
      </c>
      <c r="BG162" s="157">
        <f t="shared" si="26"/>
        <v>0</v>
      </c>
      <c r="BH162" s="157">
        <f t="shared" si="27"/>
        <v>0</v>
      </c>
      <c r="BI162" s="157">
        <f t="shared" si="28"/>
        <v>0</v>
      </c>
      <c r="BJ162" s="17" t="s">
        <v>98</v>
      </c>
      <c r="BK162" s="158">
        <f t="shared" si="29"/>
        <v>0</v>
      </c>
      <c r="BL162" s="17" t="s">
        <v>351</v>
      </c>
      <c r="BM162" s="156" t="s">
        <v>657</v>
      </c>
    </row>
    <row r="163" spans="2:65" s="1" customFormat="1" ht="24.2" customHeight="1">
      <c r="B163" s="32"/>
      <c r="C163" s="145" t="s">
        <v>498</v>
      </c>
      <c r="D163" s="145" t="s">
        <v>347</v>
      </c>
      <c r="E163" s="146" t="s">
        <v>3403</v>
      </c>
      <c r="F163" s="147" t="s">
        <v>3404</v>
      </c>
      <c r="G163" s="148" t="s">
        <v>597</v>
      </c>
      <c r="H163" s="149">
        <v>12</v>
      </c>
      <c r="I163" s="150"/>
      <c r="J163" s="149">
        <f t="shared" si="20"/>
        <v>0</v>
      </c>
      <c r="K163" s="151"/>
      <c r="L163" s="32"/>
      <c r="M163" s="152" t="s">
        <v>1</v>
      </c>
      <c r="N163" s="153" t="s">
        <v>42</v>
      </c>
      <c r="P163" s="154">
        <f t="shared" si="21"/>
        <v>0</v>
      </c>
      <c r="Q163" s="154">
        <v>0</v>
      </c>
      <c r="R163" s="154">
        <f t="shared" si="22"/>
        <v>0</v>
      </c>
      <c r="S163" s="154">
        <v>0</v>
      </c>
      <c r="T163" s="155">
        <f t="shared" si="23"/>
        <v>0</v>
      </c>
      <c r="AR163" s="156" t="s">
        <v>351</v>
      </c>
      <c r="AT163" s="156" t="s">
        <v>347</v>
      </c>
      <c r="AU163" s="156" t="s">
        <v>98</v>
      </c>
      <c r="AY163" s="17" t="s">
        <v>345</v>
      </c>
      <c r="BE163" s="157">
        <f t="shared" si="24"/>
        <v>0</v>
      </c>
      <c r="BF163" s="157">
        <f t="shared" si="25"/>
        <v>0</v>
      </c>
      <c r="BG163" s="157">
        <f t="shared" si="26"/>
        <v>0</v>
      </c>
      <c r="BH163" s="157">
        <f t="shared" si="27"/>
        <v>0</v>
      </c>
      <c r="BI163" s="157">
        <f t="shared" si="28"/>
        <v>0</v>
      </c>
      <c r="BJ163" s="17" t="s">
        <v>98</v>
      </c>
      <c r="BK163" s="158">
        <f t="shared" si="29"/>
        <v>0</v>
      </c>
      <c r="BL163" s="17" t="s">
        <v>351</v>
      </c>
      <c r="BM163" s="156" t="s">
        <v>667</v>
      </c>
    </row>
    <row r="164" spans="2:65" s="1" customFormat="1" ht="24.2" customHeight="1">
      <c r="B164" s="32"/>
      <c r="C164" s="145" t="s">
        <v>509</v>
      </c>
      <c r="D164" s="145" t="s">
        <v>347</v>
      </c>
      <c r="E164" s="146" t="s">
        <v>3405</v>
      </c>
      <c r="F164" s="147" t="s">
        <v>3406</v>
      </c>
      <c r="G164" s="148" t="s">
        <v>623</v>
      </c>
      <c r="H164" s="149">
        <v>8</v>
      </c>
      <c r="I164" s="150"/>
      <c r="J164" s="149">
        <f t="shared" si="20"/>
        <v>0</v>
      </c>
      <c r="K164" s="151"/>
      <c r="L164" s="32"/>
      <c r="M164" s="152" t="s">
        <v>1</v>
      </c>
      <c r="N164" s="153" t="s">
        <v>42</v>
      </c>
      <c r="P164" s="154">
        <f t="shared" si="21"/>
        <v>0</v>
      </c>
      <c r="Q164" s="154">
        <v>0</v>
      </c>
      <c r="R164" s="154">
        <f t="shared" si="22"/>
        <v>0</v>
      </c>
      <c r="S164" s="154">
        <v>0</v>
      </c>
      <c r="T164" s="155">
        <f t="shared" si="23"/>
        <v>0</v>
      </c>
      <c r="AR164" s="156" t="s">
        <v>351</v>
      </c>
      <c r="AT164" s="156" t="s">
        <v>347</v>
      </c>
      <c r="AU164" s="156" t="s">
        <v>98</v>
      </c>
      <c r="AY164" s="17" t="s">
        <v>345</v>
      </c>
      <c r="BE164" s="157">
        <f t="shared" si="24"/>
        <v>0</v>
      </c>
      <c r="BF164" s="157">
        <f t="shared" si="25"/>
        <v>0</v>
      </c>
      <c r="BG164" s="157">
        <f t="shared" si="26"/>
        <v>0</v>
      </c>
      <c r="BH164" s="157">
        <f t="shared" si="27"/>
        <v>0</v>
      </c>
      <c r="BI164" s="157">
        <f t="shared" si="28"/>
        <v>0</v>
      </c>
      <c r="BJ164" s="17" t="s">
        <v>98</v>
      </c>
      <c r="BK164" s="158">
        <f t="shared" si="29"/>
        <v>0</v>
      </c>
      <c r="BL164" s="17" t="s">
        <v>351</v>
      </c>
      <c r="BM164" s="156" t="s">
        <v>677</v>
      </c>
    </row>
    <row r="165" spans="2:65" s="1" customFormat="1" ht="24.2" customHeight="1">
      <c r="B165" s="32"/>
      <c r="C165" s="145" t="s">
        <v>513</v>
      </c>
      <c r="D165" s="145" t="s">
        <v>347</v>
      </c>
      <c r="E165" s="146" t="s">
        <v>3407</v>
      </c>
      <c r="F165" s="147" t="s">
        <v>3408</v>
      </c>
      <c r="G165" s="148" t="s">
        <v>623</v>
      </c>
      <c r="H165" s="149">
        <v>4</v>
      </c>
      <c r="I165" s="150"/>
      <c r="J165" s="149">
        <f t="shared" si="20"/>
        <v>0</v>
      </c>
      <c r="K165" s="151"/>
      <c r="L165" s="32"/>
      <c r="M165" s="152" t="s">
        <v>1</v>
      </c>
      <c r="N165" s="153" t="s">
        <v>42</v>
      </c>
      <c r="P165" s="154">
        <f t="shared" si="21"/>
        <v>0</v>
      </c>
      <c r="Q165" s="154">
        <v>0</v>
      </c>
      <c r="R165" s="154">
        <f t="shared" si="22"/>
        <v>0</v>
      </c>
      <c r="S165" s="154">
        <v>0</v>
      </c>
      <c r="T165" s="155">
        <f t="shared" si="23"/>
        <v>0</v>
      </c>
      <c r="AR165" s="156" t="s">
        <v>351</v>
      </c>
      <c r="AT165" s="156" t="s">
        <v>347</v>
      </c>
      <c r="AU165" s="156" t="s">
        <v>98</v>
      </c>
      <c r="AY165" s="17" t="s">
        <v>345</v>
      </c>
      <c r="BE165" s="157">
        <f t="shared" si="24"/>
        <v>0</v>
      </c>
      <c r="BF165" s="157">
        <f t="shared" si="25"/>
        <v>0</v>
      </c>
      <c r="BG165" s="157">
        <f t="shared" si="26"/>
        <v>0</v>
      </c>
      <c r="BH165" s="157">
        <f t="shared" si="27"/>
        <v>0</v>
      </c>
      <c r="BI165" s="157">
        <f t="shared" si="28"/>
        <v>0</v>
      </c>
      <c r="BJ165" s="17" t="s">
        <v>98</v>
      </c>
      <c r="BK165" s="158">
        <f t="shared" si="29"/>
        <v>0</v>
      </c>
      <c r="BL165" s="17" t="s">
        <v>351</v>
      </c>
      <c r="BM165" s="156" t="s">
        <v>687</v>
      </c>
    </row>
    <row r="166" spans="2:65" s="1" customFormat="1" ht="33" customHeight="1">
      <c r="B166" s="32"/>
      <c r="C166" s="145" t="s">
        <v>519</v>
      </c>
      <c r="D166" s="145" t="s">
        <v>347</v>
      </c>
      <c r="E166" s="146" t="s">
        <v>3409</v>
      </c>
      <c r="F166" s="147" t="s">
        <v>3410</v>
      </c>
      <c r="G166" s="148" t="s">
        <v>623</v>
      </c>
      <c r="H166" s="149">
        <v>41</v>
      </c>
      <c r="I166" s="150"/>
      <c r="J166" s="149">
        <f t="shared" si="20"/>
        <v>0</v>
      </c>
      <c r="K166" s="151"/>
      <c r="L166" s="32"/>
      <c r="M166" s="152" t="s">
        <v>1</v>
      </c>
      <c r="N166" s="153" t="s">
        <v>42</v>
      </c>
      <c r="P166" s="154">
        <f t="shared" si="21"/>
        <v>0</v>
      </c>
      <c r="Q166" s="154">
        <v>0</v>
      </c>
      <c r="R166" s="154">
        <f t="shared" si="22"/>
        <v>0</v>
      </c>
      <c r="S166" s="154">
        <v>0</v>
      </c>
      <c r="T166" s="155">
        <f t="shared" si="23"/>
        <v>0</v>
      </c>
      <c r="AR166" s="156" t="s">
        <v>351</v>
      </c>
      <c r="AT166" s="156" t="s">
        <v>347</v>
      </c>
      <c r="AU166" s="156" t="s">
        <v>98</v>
      </c>
      <c r="AY166" s="17" t="s">
        <v>345</v>
      </c>
      <c r="BE166" s="157">
        <f t="shared" si="24"/>
        <v>0</v>
      </c>
      <c r="BF166" s="157">
        <f t="shared" si="25"/>
        <v>0</v>
      </c>
      <c r="BG166" s="157">
        <f t="shared" si="26"/>
        <v>0</v>
      </c>
      <c r="BH166" s="157">
        <f t="shared" si="27"/>
        <v>0</v>
      </c>
      <c r="BI166" s="157">
        <f t="shared" si="28"/>
        <v>0</v>
      </c>
      <c r="BJ166" s="17" t="s">
        <v>98</v>
      </c>
      <c r="BK166" s="158">
        <f t="shared" si="29"/>
        <v>0</v>
      </c>
      <c r="BL166" s="17" t="s">
        <v>351</v>
      </c>
      <c r="BM166" s="156" t="s">
        <v>699</v>
      </c>
    </row>
    <row r="167" spans="2:65" s="1" customFormat="1" ht="24.2" customHeight="1">
      <c r="B167" s="32"/>
      <c r="C167" s="145" t="s">
        <v>525</v>
      </c>
      <c r="D167" s="145" t="s">
        <v>347</v>
      </c>
      <c r="E167" s="146" t="s">
        <v>3411</v>
      </c>
      <c r="F167" s="147" t="s">
        <v>3412</v>
      </c>
      <c r="G167" s="148" t="s">
        <v>1746</v>
      </c>
      <c r="H167" s="149">
        <v>300</v>
      </c>
      <c r="I167" s="150"/>
      <c r="J167" s="149">
        <f t="shared" si="20"/>
        <v>0</v>
      </c>
      <c r="K167" s="151"/>
      <c r="L167" s="32"/>
      <c r="M167" s="152" t="s">
        <v>1</v>
      </c>
      <c r="N167" s="153" t="s">
        <v>42</v>
      </c>
      <c r="P167" s="154">
        <f t="shared" si="21"/>
        <v>0</v>
      </c>
      <c r="Q167" s="154">
        <v>1.0000000000000001E-5</v>
      </c>
      <c r="R167" s="154">
        <f t="shared" si="22"/>
        <v>3.0000000000000001E-3</v>
      </c>
      <c r="S167" s="154">
        <v>0</v>
      </c>
      <c r="T167" s="155">
        <f t="shared" si="23"/>
        <v>0</v>
      </c>
      <c r="AR167" s="156" t="s">
        <v>351</v>
      </c>
      <c r="AT167" s="156" t="s">
        <v>347</v>
      </c>
      <c r="AU167" s="156" t="s">
        <v>98</v>
      </c>
      <c r="AY167" s="17" t="s">
        <v>345</v>
      </c>
      <c r="BE167" s="157">
        <f t="shared" si="24"/>
        <v>0</v>
      </c>
      <c r="BF167" s="157">
        <f t="shared" si="25"/>
        <v>0</v>
      </c>
      <c r="BG167" s="157">
        <f t="shared" si="26"/>
        <v>0</v>
      </c>
      <c r="BH167" s="157">
        <f t="shared" si="27"/>
        <v>0</v>
      </c>
      <c r="BI167" s="157">
        <f t="shared" si="28"/>
        <v>0</v>
      </c>
      <c r="BJ167" s="17" t="s">
        <v>98</v>
      </c>
      <c r="BK167" s="158">
        <f t="shared" si="29"/>
        <v>0</v>
      </c>
      <c r="BL167" s="17" t="s">
        <v>351</v>
      </c>
      <c r="BM167" s="156" t="s">
        <v>711</v>
      </c>
    </row>
    <row r="168" spans="2:65" s="1" customFormat="1" ht="24.2" customHeight="1">
      <c r="B168" s="32"/>
      <c r="C168" s="145" t="s">
        <v>530</v>
      </c>
      <c r="D168" s="145" t="s">
        <v>347</v>
      </c>
      <c r="E168" s="146" t="s">
        <v>3413</v>
      </c>
      <c r="F168" s="147" t="s">
        <v>3414</v>
      </c>
      <c r="G168" s="148" t="s">
        <v>1746</v>
      </c>
      <c r="H168" s="149">
        <v>240</v>
      </c>
      <c r="I168" s="150"/>
      <c r="J168" s="149">
        <f t="shared" si="20"/>
        <v>0</v>
      </c>
      <c r="K168" s="151"/>
      <c r="L168" s="32"/>
      <c r="M168" s="152" t="s">
        <v>1</v>
      </c>
      <c r="N168" s="153" t="s">
        <v>42</v>
      </c>
      <c r="P168" s="154">
        <f t="shared" si="21"/>
        <v>0</v>
      </c>
      <c r="Q168" s="154">
        <v>3.0000000000000001E-5</v>
      </c>
      <c r="R168" s="154">
        <f t="shared" si="22"/>
        <v>7.1999999999999998E-3</v>
      </c>
      <c r="S168" s="154">
        <v>0</v>
      </c>
      <c r="T168" s="155">
        <f t="shared" si="23"/>
        <v>0</v>
      </c>
      <c r="AR168" s="156" t="s">
        <v>351</v>
      </c>
      <c r="AT168" s="156" t="s">
        <v>347</v>
      </c>
      <c r="AU168" s="156" t="s">
        <v>98</v>
      </c>
      <c r="AY168" s="17" t="s">
        <v>345</v>
      </c>
      <c r="BE168" s="157">
        <f t="shared" si="24"/>
        <v>0</v>
      </c>
      <c r="BF168" s="157">
        <f t="shared" si="25"/>
        <v>0</v>
      </c>
      <c r="BG168" s="157">
        <f t="shared" si="26"/>
        <v>0</v>
      </c>
      <c r="BH168" s="157">
        <f t="shared" si="27"/>
        <v>0</v>
      </c>
      <c r="BI168" s="157">
        <f t="shared" si="28"/>
        <v>0</v>
      </c>
      <c r="BJ168" s="17" t="s">
        <v>98</v>
      </c>
      <c r="BK168" s="158">
        <f t="shared" si="29"/>
        <v>0</v>
      </c>
      <c r="BL168" s="17" t="s">
        <v>351</v>
      </c>
      <c r="BM168" s="156" t="s">
        <v>724</v>
      </c>
    </row>
    <row r="169" spans="2:65" s="1" customFormat="1" ht="24.2" customHeight="1">
      <c r="B169" s="32"/>
      <c r="C169" s="145" t="s">
        <v>535</v>
      </c>
      <c r="D169" s="145" t="s">
        <v>347</v>
      </c>
      <c r="E169" s="146" t="s">
        <v>3415</v>
      </c>
      <c r="F169" s="147" t="s">
        <v>3416</v>
      </c>
      <c r="G169" s="148" t="s">
        <v>1746</v>
      </c>
      <c r="H169" s="149">
        <v>60</v>
      </c>
      <c r="I169" s="150"/>
      <c r="J169" s="149">
        <f t="shared" si="20"/>
        <v>0</v>
      </c>
      <c r="K169" s="151"/>
      <c r="L169" s="32"/>
      <c r="M169" s="152" t="s">
        <v>1</v>
      </c>
      <c r="N169" s="153" t="s">
        <v>42</v>
      </c>
      <c r="P169" s="154">
        <f t="shared" si="21"/>
        <v>0</v>
      </c>
      <c r="Q169" s="154">
        <v>4.0000000000000003E-5</v>
      </c>
      <c r="R169" s="154">
        <f t="shared" si="22"/>
        <v>2.4000000000000002E-3</v>
      </c>
      <c r="S169" s="154">
        <v>0</v>
      </c>
      <c r="T169" s="155">
        <f t="shared" si="23"/>
        <v>0</v>
      </c>
      <c r="AR169" s="156" t="s">
        <v>351</v>
      </c>
      <c r="AT169" s="156" t="s">
        <v>347</v>
      </c>
      <c r="AU169" s="156" t="s">
        <v>98</v>
      </c>
      <c r="AY169" s="17" t="s">
        <v>345</v>
      </c>
      <c r="BE169" s="157">
        <f t="shared" si="24"/>
        <v>0</v>
      </c>
      <c r="BF169" s="157">
        <f t="shared" si="25"/>
        <v>0</v>
      </c>
      <c r="BG169" s="157">
        <f t="shared" si="26"/>
        <v>0</v>
      </c>
      <c r="BH169" s="157">
        <f t="shared" si="27"/>
        <v>0</v>
      </c>
      <c r="BI169" s="157">
        <f t="shared" si="28"/>
        <v>0</v>
      </c>
      <c r="BJ169" s="17" t="s">
        <v>98</v>
      </c>
      <c r="BK169" s="158">
        <f t="shared" si="29"/>
        <v>0</v>
      </c>
      <c r="BL169" s="17" t="s">
        <v>351</v>
      </c>
      <c r="BM169" s="156" t="s">
        <v>734</v>
      </c>
    </row>
    <row r="170" spans="2:65" s="1" customFormat="1" ht="24.2" customHeight="1">
      <c r="B170" s="32"/>
      <c r="C170" s="145" t="s">
        <v>540</v>
      </c>
      <c r="D170" s="145" t="s">
        <v>347</v>
      </c>
      <c r="E170" s="146" t="s">
        <v>3417</v>
      </c>
      <c r="F170" s="147" t="s">
        <v>1766</v>
      </c>
      <c r="G170" s="148" t="s">
        <v>374</v>
      </c>
      <c r="H170" s="149">
        <v>0.5</v>
      </c>
      <c r="I170" s="150"/>
      <c r="J170" s="149">
        <f t="shared" si="20"/>
        <v>0</v>
      </c>
      <c r="K170" s="151"/>
      <c r="L170" s="32"/>
      <c r="M170" s="152" t="s">
        <v>1</v>
      </c>
      <c r="N170" s="153" t="s">
        <v>42</v>
      </c>
      <c r="P170" s="154">
        <f t="shared" si="21"/>
        <v>0</v>
      </c>
      <c r="Q170" s="154">
        <v>0</v>
      </c>
      <c r="R170" s="154">
        <f t="shared" si="22"/>
        <v>0</v>
      </c>
      <c r="S170" s="154">
        <v>0</v>
      </c>
      <c r="T170" s="155">
        <f t="shared" si="23"/>
        <v>0</v>
      </c>
      <c r="AR170" s="156" t="s">
        <v>351</v>
      </c>
      <c r="AT170" s="156" t="s">
        <v>347</v>
      </c>
      <c r="AU170" s="156" t="s">
        <v>98</v>
      </c>
      <c r="AY170" s="17" t="s">
        <v>345</v>
      </c>
      <c r="BE170" s="157">
        <f t="shared" si="24"/>
        <v>0</v>
      </c>
      <c r="BF170" s="157">
        <f t="shared" si="25"/>
        <v>0</v>
      </c>
      <c r="BG170" s="157">
        <f t="shared" si="26"/>
        <v>0</v>
      </c>
      <c r="BH170" s="157">
        <f t="shared" si="27"/>
        <v>0</v>
      </c>
      <c r="BI170" s="157">
        <f t="shared" si="28"/>
        <v>0</v>
      </c>
      <c r="BJ170" s="17" t="s">
        <v>98</v>
      </c>
      <c r="BK170" s="158">
        <f t="shared" si="29"/>
        <v>0</v>
      </c>
      <c r="BL170" s="17" t="s">
        <v>351</v>
      </c>
      <c r="BM170" s="156" t="s">
        <v>742</v>
      </c>
    </row>
    <row r="171" spans="2:65" s="1" customFormat="1" ht="24.2" customHeight="1">
      <c r="B171" s="32"/>
      <c r="C171" s="145" t="s">
        <v>544</v>
      </c>
      <c r="D171" s="145" t="s">
        <v>347</v>
      </c>
      <c r="E171" s="146" t="s">
        <v>3418</v>
      </c>
      <c r="F171" s="147" t="s">
        <v>3419</v>
      </c>
      <c r="G171" s="148" t="s">
        <v>623</v>
      </c>
      <c r="H171" s="149">
        <v>13</v>
      </c>
      <c r="I171" s="150"/>
      <c r="J171" s="149">
        <f t="shared" si="20"/>
        <v>0</v>
      </c>
      <c r="K171" s="151"/>
      <c r="L171" s="32"/>
      <c r="M171" s="152" t="s">
        <v>1</v>
      </c>
      <c r="N171" s="153" t="s">
        <v>42</v>
      </c>
      <c r="P171" s="154">
        <f t="shared" si="21"/>
        <v>0</v>
      </c>
      <c r="Q171" s="154">
        <v>0</v>
      </c>
      <c r="R171" s="154">
        <f t="shared" si="22"/>
        <v>0</v>
      </c>
      <c r="S171" s="154">
        <v>0</v>
      </c>
      <c r="T171" s="155">
        <f t="shared" si="23"/>
        <v>0</v>
      </c>
      <c r="AR171" s="156" t="s">
        <v>351</v>
      </c>
      <c r="AT171" s="156" t="s">
        <v>347</v>
      </c>
      <c r="AU171" s="156" t="s">
        <v>98</v>
      </c>
      <c r="AY171" s="17" t="s">
        <v>345</v>
      </c>
      <c r="BE171" s="157">
        <f t="shared" si="24"/>
        <v>0</v>
      </c>
      <c r="BF171" s="157">
        <f t="shared" si="25"/>
        <v>0</v>
      </c>
      <c r="BG171" s="157">
        <f t="shared" si="26"/>
        <v>0</v>
      </c>
      <c r="BH171" s="157">
        <f t="shared" si="27"/>
        <v>0</v>
      </c>
      <c r="BI171" s="157">
        <f t="shared" si="28"/>
        <v>0</v>
      </c>
      <c r="BJ171" s="17" t="s">
        <v>98</v>
      </c>
      <c r="BK171" s="158">
        <f t="shared" si="29"/>
        <v>0</v>
      </c>
      <c r="BL171" s="17" t="s">
        <v>351</v>
      </c>
      <c r="BM171" s="156" t="s">
        <v>750</v>
      </c>
    </row>
    <row r="172" spans="2:65" s="1" customFormat="1" ht="37.9" customHeight="1">
      <c r="B172" s="32"/>
      <c r="C172" s="145" t="s">
        <v>549</v>
      </c>
      <c r="D172" s="145" t="s">
        <v>347</v>
      </c>
      <c r="E172" s="146" t="s">
        <v>3420</v>
      </c>
      <c r="F172" s="147" t="s">
        <v>3421</v>
      </c>
      <c r="G172" s="148" t="s">
        <v>597</v>
      </c>
      <c r="H172" s="149">
        <v>83</v>
      </c>
      <c r="I172" s="150"/>
      <c r="J172" s="149">
        <f t="shared" si="20"/>
        <v>0</v>
      </c>
      <c r="K172" s="151"/>
      <c r="L172" s="32"/>
      <c r="M172" s="152" t="s">
        <v>1</v>
      </c>
      <c r="N172" s="153" t="s">
        <v>42</v>
      </c>
      <c r="P172" s="154">
        <f t="shared" si="21"/>
        <v>0</v>
      </c>
      <c r="Q172" s="154">
        <v>0</v>
      </c>
      <c r="R172" s="154">
        <f t="shared" si="22"/>
        <v>0</v>
      </c>
      <c r="S172" s="154">
        <v>0</v>
      </c>
      <c r="T172" s="155">
        <f t="shared" si="23"/>
        <v>0</v>
      </c>
      <c r="AR172" s="156" t="s">
        <v>351</v>
      </c>
      <c r="AT172" s="156" t="s">
        <v>347</v>
      </c>
      <c r="AU172" s="156" t="s">
        <v>98</v>
      </c>
      <c r="AY172" s="17" t="s">
        <v>345</v>
      </c>
      <c r="BE172" s="157">
        <f t="shared" si="24"/>
        <v>0</v>
      </c>
      <c r="BF172" s="157">
        <f t="shared" si="25"/>
        <v>0</v>
      </c>
      <c r="BG172" s="157">
        <f t="shared" si="26"/>
        <v>0</v>
      </c>
      <c r="BH172" s="157">
        <f t="shared" si="27"/>
        <v>0</v>
      </c>
      <c r="BI172" s="157">
        <f t="shared" si="28"/>
        <v>0</v>
      </c>
      <c r="BJ172" s="17" t="s">
        <v>98</v>
      </c>
      <c r="BK172" s="158">
        <f t="shared" si="29"/>
        <v>0</v>
      </c>
      <c r="BL172" s="17" t="s">
        <v>351</v>
      </c>
      <c r="BM172" s="156" t="s">
        <v>765</v>
      </c>
    </row>
    <row r="173" spans="2:65" s="1" customFormat="1" ht="37.9" customHeight="1">
      <c r="B173" s="32"/>
      <c r="C173" s="145" t="s">
        <v>554</v>
      </c>
      <c r="D173" s="145" t="s">
        <v>347</v>
      </c>
      <c r="E173" s="146" t="s">
        <v>3422</v>
      </c>
      <c r="F173" s="147" t="s">
        <v>3423</v>
      </c>
      <c r="G173" s="148" t="s">
        <v>597</v>
      </c>
      <c r="H173" s="149">
        <v>28</v>
      </c>
      <c r="I173" s="150"/>
      <c r="J173" s="149">
        <f t="shared" si="20"/>
        <v>0</v>
      </c>
      <c r="K173" s="151"/>
      <c r="L173" s="32"/>
      <c r="M173" s="152" t="s">
        <v>1</v>
      </c>
      <c r="N173" s="153" t="s">
        <v>42</v>
      </c>
      <c r="P173" s="154">
        <f t="shared" si="21"/>
        <v>0</v>
      </c>
      <c r="Q173" s="154">
        <v>0</v>
      </c>
      <c r="R173" s="154">
        <f t="shared" si="22"/>
        <v>0</v>
      </c>
      <c r="S173" s="154">
        <v>0</v>
      </c>
      <c r="T173" s="155">
        <f t="shared" si="23"/>
        <v>0</v>
      </c>
      <c r="AR173" s="156" t="s">
        <v>351</v>
      </c>
      <c r="AT173" s="156" t="s">
        <v>347</v>
      </c>
      <c r="AU173" s="156" t="s">
        <v>98</v>
      </c>
      <c r="AY173" s="17" t="s">
        <v>345</v>
      </c>
      <c r="BE173" s="157">
        <f t="shared" si="24"/>
        <v>0</v>
      </c>
      <c r="BF173" s="157">
        <f t="shared" si="25"/>
        <v>0</v>
      </c>
      <c r="BG173" s="157">
        <f t="shared" si="26"/>
        <v>0</v>
      </c>
      <c r="BH173" s="157">
        <f t="shared" si="27"/>
        <v>0</v>
      </c>
      <c r="BI173" s="157">
        <f t="shared" si="28"/>
        <v>0</v>
      </c>
      <c r="BJ173" s="17" t="s">
        <v>98</v>
      </c>
      <c r="BK173" s="158">
        <f t="shared" si="29"/>
        <v>0</v>
      </c>
      <c r="BL173" s="17" t="s">
        <v>351</v>
      </c>
      <c r="BM173" s="156" t="s">
        <v>777</v>
      </c>
    </row>
    <row r="174" spans="2:65" s="1" customFormat="1" ht="37.9" customHeight="1">
      <c r="B174" s="32"/>
      <c r="C174" s="145" t="s">
        <v>567</v>
      </c>
      <c r="D174" s="145" t="s">
        <v>347</v>
      </c>
      <c r="E174" s="146" t="s">
        <v>3424</v>
      </c>
      <c r="F174" s="147" t="s">
        <v>3425</v>
      </c>
      <c r="G174" s="148" t="s">
        <v>597</v>
      </c>
      <c r="H174" s="149">
        <v>17</v>
      </c>
      <c r="I174" s="150"/>
      <c r="J174" s="149">
        <f t="shared" si="20"/>
        <v>0</v>
      </c>
      <c r="K174" s="151"/>
      <c r="L174" s="32"/>
      <c r="M174" s="152" t="s">
        <v>1</v>
      </c>
      <c r="N174" s="153" t="s">
        <v>42</v>
      </c>
      <c r="P174" s="154">
        <f t="shared" si="21"/>
        <v>0</v>
      </c>
      <c r="Q174" s="154">
        <v>0</v>
      </c>
      <c r="R174" s="154">
        <f t="shared" si="22"/>
        <v>0</v>
      </c>
      <c r="S174" s="154">
        <v>0</v>
      </c>
      <c r="T174" s="155">
        <f t="shared" si="23"/>
        <v>0</v>
      </c>
      <c r="AR174" s="156" t="s">
        <v>351</v>
      </c>
      <c r="AT174" s="156" t="s">
        <v>347</v>
      </c>
      <c r="AU174" s="156" t="s">
        <v>98</v>
      </c>
      <c r="AY174" s="17" t="s">
        <v>345</v>
      </c>
      <c r="BE174" s="157">
        <f t="shared" si="24"/>
        <v>0</v>
      </c>
      <c r="BF174" s="157">
        <f t="shared" si="25"/>
        <v>0</v>
      </c>
      <c r="BG174" s="157">
        <f t="shared" si="26"/>
        <v>0</v>
      </c>
      <c r="BH174" s="157">
        <f t="shared" si="27"/>
        <v>0</v>
      </c>
      <c r="BI174" s="157">
        <f t="shared" si="28"/>
        <v>0</v>
      </c>
      <c r="BJ174" s="17" t="s">
        <v>98</v>
      </c>
      <c r="BK174" s="158">
        <f t="shared" si="29"/>
        <v>0</v>
      </c>
      <c r="BL174" s="17" t="s">
        <v>351</v>
      </c>
      <c r="BM174" s="156" t="s">
        <v>788</v>
      </c>
    </row>
    <row r="175" spans="2:65" s="1" customFormat="1" ht="24.2" customHeight="1">
      <c r="B175" s="32"/>
      <c r="C175" s="145" t="s">
        <v>579</v>
      </c>
      <c r="D175" s="145" t="s">
        <v>347</v>
      </c>
      <c r="E175" s="146" t="s">
        <v>3426</v>
      </c>
      <c r="F175" s="147" t="s">
        <v>3427</v>
      </c>
      <c r="G175" s="148" t="s">
        <v>597</v>
      </c>
      <c r="H175" s="149">
        <v>44</v>
      </c>
      <c r="I175" s="150"/>
      <c r="J175" s="149">
        <f t="shared" si="20"/>
        <v>0</v>
      </c>
      <c r="K175" s="151"/>
      <c r="L175" s="32"/>
      <c r="M175" s="152" t="s">
        <v>1</v>
      </c>
      <c r="N175" s="153" t="s">
        <v>42</v>
      </c>
      <c r="P175" s="154">
        <f t="shared" si="21"/>
        <v>0</v>
      </c>
      <c r="Q175" s="154">
        <v>0</v>
      </c>
      <c r="R175" s="154">
        <f t="shared" si="22"/>
        <v>0</v>
      </c>
      <c r="S175" s="154">
        <v>0</v>
      </c>
      <c r="T175" s="155">
        <f t="shared" si="23"/>
        <v>0</v>
      </c>
      <c r="AR175" s="156" t="s">
        <v>351</v>
      </c>
      <c r="AT175" s="156" t="s">
        <v>347</v>
      </c>
      <c r="AU175" s="156" t="s">
        <v>98</v>
      </c>
      <c r="AY175" s="17" t="s">
        <v>345</v>
      </c>
      <c r="BE175" s="157">
        <f t="shared" si="24"/>
        <v>0</v>
      </c>
      <c r="BF175" s="157">
        <f t="shared" si="25"/>
        <v>0</v>
      </c>
      <c r="BG175" s="157">
        <f t="shared" si="26"/>
        <v>0</v>
      </c>
      <c r="BH175" s="157">
        <f t="shared" si="27"/>
        <v>0</v>
      </c>
      <c r="BI175" s="157">
        <f t="shared" si="28"/>
        <v>0</v>
      </c>
      <c r="BJ175" s="17" t="s">
        <v>98</v>
      </c>
      <c r="BK175" s="158">
        <f t="shared" si="29"/>
        <v>0</v>
      </c>
      <c r="BL175" s="17" t="s">
        <v>351</v>
      </c>
      <c r="BM175" s="156" t="s">
        <v>797</v>
      </c>
    </row>
    <row r="176" spans="2:65" s="1" customFormat="1" ht="21.75" customHeight="1">
      <c r="B176" s="32"/>
      <c r="C176" s="145" t="s">
        <v>584</v>
      </c>
      <c r="D176" s="145" t="s">
        <v>347</v>
      </c>
      <c r="E176" s="146" t="s">
        <v>3428</v>
      </c>
      <c r="F176" s="147" t="s">
        <v>1994</v>
      </c>
      <c r="G176" s="148" t="s">
        <v>460</v>
      </c>
      <c r="H176" s="149">
        <v>16.605</v>
      </c>
      <c r="I176" s="150"/>
      <c r="J176" s="149">
        <f t="shared" si="20"/>
        <v>0</v>
      </c>
      <c r="K176" s="151"/>
      <c r="L176" s="32"/>
      <c r="M176" s="152" t="s">
        <v>1</v>
      </c>
      <c r="N176" s="153" t="s">
        <v>42</v>
      </c>
      <c r="P176" s="154">
        <f t="shared" si="21"/>
        <v>0</v>
      </c>
      <c r="Q176" s="154">
        <v>0</v>
      </c>
      <c r="R176" s="154">
        <f t="shared" si="22"/>
        <v>0</v>
      </c>
      <c r="S176" s="154">
        <v>0</v>
      </c>
      <c r="T176" s="155">
        <f t="shared" si="23"/>
        <v>0</v>
      </c>
      <c r="AR176" s="156" t="s">
        <v>351</v>
      </c>
      <c r="AT176" s="156" t="s">
        <v>347</v>
      </c>
      <c r="AU176" s="156" t="s">
        <v>98</v>
      </c>
      <c r="AY176" s="17" t="s">
        <v>345</v>
      </c>
      <c r="BE176" s="157">
        <f t="shared" si="24"/>
        <v>0</v>
      </c>
      <c r="BF176" s="157">
        <f t="shared" si="25"/>
        <v>0</v>
      </c>
      <c r="BG176" s="157">
        <f t="shared" si="26"/>
        <v>0</v>
      </c>
      <c r="BH176" s="157">
        <f t="shared" si="27"/>
        <v>0</v>
      </c>
      <c r="BI176" s="157">
        <f t="shared" si="28"/>
        <v>0</v>
      </c>
      <c r="BJ176" s="17" t="s">
        <v>98</v>
      </c>
      <c r="BK176" s="158">
        <f t="shared" si="29"/>
        <v>0</v>
      </c>
      <c r="BL176" s="17" t="s">
        <v>351</v>
      </c>
      <c r="BM176" s="156" t="s">
        <v>811</v>
      </c>
    </row>
    <row r="177" spans="2:65" s="1" customFormat="1" ht="24.2" customHeight="1">
      <c r="B177" s="32"/>
      <c r="C177" s="145" t="s">
        <v>594</v>
      </c>
      <c r="D177" s="145" t="s">
        <v>347</v>
      </c>
      <c r="E177" s="146" t="s">
        <v>3429</v>
      </c>
      <c r="F177" s="147" t="s">
        <v>3430</v>
      </c>
      <c r="G177" s="148" t="s">
        <v>460</v>
      </c>
      <c r="H177" s="149">
        <v>107.676</v>
      </c>
      <c r="I177" s="150"/>
      <c r="J177" s="149">
        <f t="shared" si="20"/>
        <v>0</v>
      </c>
      <c r="K177" s="151"/>
      <c r="L177" s="32"/>
      <c r="M177" s="152" t="s">
        <v>1</v>
      </c>
      <c r="N177" s="153" t="s">
        <v>42</v>
      </c>
      <c r="P177" s="154">
        <f t="shared" si="21"/>
        <v>0</v>
      </c>
      <c r="Q177" s="154">
        <v>0</v>
      </c>
      <c r="R177" s="154">
        <f t="shared" si="22"/>
        <v>0</v>
      </c>
      <c r="S177" s="154">
        <v>0</v>
      </c>
      <c r="T177" s="155">
        <f t="shared" si="23"/>
        <v>0</v>
      </c>
      <c r="AR177" s="156" t="s">
        <v>351</v>
      </c>
      <c r="AT177" s="156" t="s">
        <v>347</v>
      </c>
      <c r="AU177" s="156" t="s">
        <v>98</v>
      </c>
      <c r="AY177" s="17" t="s">
        <v>345</v>
      </c>
      <c r="BE177" s="157">
        <f t="shared" si="24"/>
        <v>0</v>
      </c>
      <c r="BF177" s="157">
        <f t="shared" si="25"/>
        <v>0</v>
      </c>
      <c r="BG177" s="157">
        <f t="shared" si="26"/>
        <v>0</v>
      </c>
      <c r="BH177" s="157">
        <f t="shared" si="27"/>
        <v>0</v>
      </c>
      <c r="BI177" s="157">
        <f t="shared" si="28"/>
        <v>0</v>
      </c>
      <c r="BJ177" s="17" t="s">
        <v>98</v>
      </c>
      <c r="BK177" s="158">
        <f t="shared" si="29"/>
        <v>0</v>
      </c>
      <c r="BL177" s="17" t="s">
        <v>351</v>
      </c>
      <c r="BM177" s="156" t="s">
        <v>821</v>
      </c>
    </row>
    <row r="178" spans="2:65" s="1" customFormat="1" ht="24.2" customHeight="1">
      <c r="B178" s="32"/>
      <c r="C178" s="145" t="s">
        <v>601</v>
      </c>
      <c r="D178" s="145" t="s">
        <v>347</v>
      </c>
      <c r="E178" s="146" t="s">
        <v>3431</v>
      </c>
      <c r="F178" s="147" t="s">
        <v>2003</v>
      </c>
      <c r="G178" s="148" t="s">
        <v>460</v>
      </c>
      <c r="H178" s="149">
        <v>16.605</v>
      </c>
      <c r="I178" s="150"/>
      <c r="J178" s="149">
        <f t="shared" si="20"/>
        <v>0</v>
      </c>
      <c r="K178" s="151"/>
      <c r="L178" s="32"/>
      <c r="M178" s="152" t="s">
        <v>1</v>
      </c>
      <c r="N178" s="153" t="s">
        <v>42</v>
      </c>
      <c r="P178" s="154">
        <f t="shared" si="21"/>
        <v>0</v>
      </c>
      <c r="Q178" s="154">
        <v>0</v>
      </c>
      <c r="R178" s="154">
        <f t="shared" si="22"/>
        <v>0</v>
      </c>
      <c r="S178" s="154">
        <v>0</v>
      </c>
      <c r="T178" s="155">
        <f t="shared" si="23"/>
        <v>0</v>
      </c>
      <c r="AR178" s="156" t="s">
        <v>351</v>
      </c>
      <c r="AT178" s="156" t="s">
        <v>347</v>
      </c>
      <c r="AU178" s="156" t="s">
        <v>98</v>
      </c>
      <c r="AY178" s="17" t="s">
        <v>345</v>
      </c>
      <c r="BE178" s="157">
        <f t="shared" si="24"/>
        <v>0</v>
      </c>
      <c r="BF178" s="157">
        <f t="shared" si="25"/>
        <v>0</v>
      </c>
      <c r="BG178" s="157">
        <f t="shared" si="26"/>
        <v>0</v>
      </c>
      <c r="BH178" s="157">
        <f t="shared" si="27"/>
        <v>0</v>
      </c>
      <c r="BI178" s="157">
        <f t="shared" si="28"/>
        <v>0</v>
      </c>
      <c r="BJ178" s="17" t="s">
        <v>98</v>
      </c>
      <c r="BK178" s="158">
        <f t="shared" si="29"/>
        <v>0</v>
      </c>
      <c r="BL178" s="17" t="s">
        <v>351</v>
      </c>
      <c r="BM178" s="156" t="s">
        <v>830</v>
      </c>
    </row>
    <row r="179" spans="2:65" s="1" customFormat="1" ht="24.2" customHeight="1">
      <c r="B179" s="32"/>
      <c r="C179" s="145" t="s">
        <v>615</v>
      </c>
      <c r="D179" s="145" t="s">
        <v>347</v>
      </c>
      <c r="E179" s="146" t="s">
        <v>3432</v>
      </c>
      <c r="F179" s="147" t="s">
        <v>3433</v>
      </c>
      <c r="G179" s="148" t="s">
        <v>460</v>
      </c>
      <c r="H179" s="149">
        <v>16.605</v>
      </c>
      <c r="I179" s="150"/>
      <c r="J179" s="149">
        <f t="shared" si="20"/>
        <v>0</v>
      </c>
      <c r="K179" s="151"/>
      <c r="L179" s="32"/>
      <c r="M179" s="152" t="s">
        <v>1</v>
      </c>
      <c r="N179" s="153" t="s">
        <v>42</v>
      </c>
      <c r="P179" s="154">
        <f t="shared" si="21"/>
        <v>0</v>
      </c>
      <c r="Q179" s="154">
        <v>0</v>
      </c>
      <c r="R179" s="154">
        <f t="shared" si="22"/>
        <v>0</v>
      </c>
      <c r="S179" s="154">
        <v>0</v>
      </c>
      <c r="T179" s="155">
        <f t="shared" si="23"/>
        <v>0</v>
      </c>
      <c r="AR179" s="156" t="s">
        <v>351</v>
      </c>
      <c r="AT179" s="156" t="s">
        <v>347</v>
      </c>
      <c r="AU179" s="156" t="s">
        <v>98</v>
      </c>
      <c r="AY179" s="17" t="s">
        <v>345</v>
      </c>
      <c r="BE179" s="157">
        <f t="shared" si="24"/>
        <v>0</v>
      </c>
      <c r="BF179" s="157">
        <f t="shared" si="25"/>
        <v>0</v>
      </c>
      <c r="BG179" s="157">
        <f t="shared" si="26"/>
        <v>0</v>
      </c>
      <c r="BH179" s="157">
        <f t="shared" si="27"/>
        <v>0</v>
      </c>
      <c r="BI179" s="157">
        <f t="shared" si="28"/>
        <v>0</v>
      </c>
      <c r="BJ179" s="17" t="s">
        <v>98</v>
      </c>
      <c r="BK179" s="158">
        <f t="shared" si="29"/>
        <v>0</v>
      </c>
      <c r="BL179" s="17" t="s">
        <v>351</v>
      </c>
      <c r="BM179" s="156" t="s">
        <v>838</v>
      </c>
    </row>
    <row r="180" spans="2:65" s="11" customFormat="1" ht="22.9" customHeight="1">
      <c r="B180" s="133"/>
      <c r="D180" s="134" t="s">
        <v>75</v>
      </c>
      <c r="E180" s="143" t="s">
        <v>983</v>
      </c>
      <c r="F180" s="143" t="s">
        <v>3434</v>
      </c>
      <c r="I180" s="136"/>
      <c r="J180" s="144">
        <f>BK180</f>
        <v>0</v>
      </c>
      <c r="L180" s="133"/>
      <c r="M180" s="138"/>
      <c r="P180" s="139">
        <f>P181</f>
        <v>0</v>
      </c>
      <c r="R180" s="139">
        <f>R181</f>
        <v>0</v>
      </c>
      <c r="T180" s="140">
        <f>T181</f>
        <v>0</v>
      </c>
      <c r="AR180" s="134" t="s">
        <v>84</v>
      </c>
      <c r="AT180" s="141" t="s">
        <v>75</v>
      </c>
      <c r="AU180" s="141" t="s">
        <v>84</v>
      </c>
      <c r="AY180" s="134" t="s">
        <v>345</v>
      </c>
      <c r="BK180" s="142">
        <f>BK181</f>
        <v>0</v>
      </c>
    </row>
    <row r="181" spans="2:65" s="1" customFormat="1" ht="24.2" customHeight="1">
      <c r="B181" s="32"/>
      <c r="C181" s="145" t="s">
        <v>620</v>
      </c>
      <c r="D181" s="145" t="s">
        <v>347</v>
      </c>
      <c r="E181" s="146" t="s">
        <v>3435</v>
      </c>
      <c r="F181" s="147" t="s">
        <v>2016</v>
      </c>
      <c r="G181" s="148" t="s">
        <v>460</v>
      </c>
      <c r="H181" s="149">
        <v>13.862</v>
      </c>
      <c r="I181" s="150"/>
      <c r="J181" s="149">
        <f>ROUND(I181*H181,3)</f>
        <v>0</v>
      </c>
      <c r="K181" s="151"/>
      <c r="L181" s="32"/>
      <c r="M181" s="152" t="s">
        <v>1</v>
      </c>
      <c r="N181" s="153" t="s">
        <v>42</v>
      </c>
      <c r="P181" s="154">
        <f>O181*H181</f>
        <v>0</v>
      </c>
      <c r="Q181" s="154">
        <v>0</v>
      </c>
      <c r="R181" s="154">
        <f>Q181*H181</f>
        <v>0</v>
      </c>
      <c r="S181" s="154">
        <v>0</v>
      </c>
      <c r="T181" s="155">
        <f>S181*H181</f>
        <v>0</v>
      </c>
      <c r="AR181" s="156" t="s">
        <v>351</v>
      </c>
      <c r="AT181" s="156" t="s">
        <v>347</v>
      </c>
      <c r="AU181" s="156" t="s">
        <v>98</v>
      </c>
      <c r="AY181" s="17" t="s">
        <v>345</v>
      </c>
      <c r="BE181" s="157">
        <f>IF(N181="základná",J181,0)</f>
        <v>0</v>
      </c>
      <c r="BF181" s="157">
        <f>IF(N181="znížená",J181,0)</f>
        <v>0</v>
      </c>
      <c r="BG181" s="157">
        <f>IF(N181="zákl. prenesená",J181,0)</f>
        <v>0</v>
      </c>
      <c r="BH181" s="157">
        <f>IF(N181="zníž. prenesená",J181,0)</f>
        <v>0</v>
      </c>
      <c r="BI181" s="157">
        <f>IF(N181="nulová",J181,0)</f>
        <v>0</v>
      </c>
      <c r="BJ181" s="17" t="s">
        <v>98</v>
      </c>
      <c r="BK181" s="158">
        <f>ROUND(I181*H181,3)</f>
        <v>0</v>
      </c>
      <c r="BL181" s="17" t="s">
        <v>351</v>
      </c>
      <c r="BM181" s="156" t="s">
        <v>880</v>
      </c>
    </row>
    <row r="182" spans="2:65" s="11" customFormat="1" ht="25.9" customHeight="1">
      <c r="B182" s="133"/>
      <c r="D182" s="134" t="s">
        <v>75</v>
      </c>
      <c r="E182" s="135" t="s">
        <v>2018</v>
      </c>
      <c r="F182" s="135" t="s">
        <v>3436</v>
      </c>
      <c r="I182" s="136"/>
      <c r="J182" s="137">
        <f>BK182</f>
        <v>0</v>
      </c>
      <c r="L182" s="133"/>
      <c r="M182" s="138"/>
      <c r="P182" s="139">
        <f>P183+P187+P192+P210+P242+P310+P343+P349+P369</f>
        <v>0</v>
      </c>
      <c r="R182" s="139">
        <f>R183+R187+R192+R210+R242+R310+R343+R349+R369</f>
        <v>2.1008400000000003</v>
      </c>
      <c r="T182" s="140">
        <f>T183+T187+T192+T210+T242+T310+T343+T349+T369</f>
        <v>0</v>
      </c>
      <c r="AR182" s="134" t="s">
        <v>98</v>
      </c>
      <c r="AT182" s="141" t="s">
        <v>75</v>
      </c>
      <c r="AU182" s="141" t="s">
        <v>76</v>
      </c>
      <c r="AY182" s="134" t="s">
        <v>345</v>
      </c>
      <c r="BK182" s="142">
        <f>BK183+BK187+BK192+BK210+BK242+BK310+BK343+BK349+BK369</f>
        <v>0</v>
      </c>
    </row>
    <row r="183" spans="2:65" s="11" customFormat="1" ht="22.9" customHeight="1">
      <c r="B183" s="133"/>
      <c r="D183" s="134" t="s">
        <v>75</v>
      </c>
      <c r="E183" s="143" t="s">
        <v>2020</v>
      </c>
      <c r="F183" s="143" t="s">
        <v>3437</v>
      </c>
      <c r="I183" s="136"/>
      <c r="J183" s="144">
        <f>BK183</f>
        <v>0</v>
      </c>
      <c r="L183" s="133"/>
      <c r="M183" s="138"/>
      <c r="P183" s="139">
        <f>SUM(P184:P186)</f>
        <v>0</v>
      </c>
      <c r="R183" s="139">
        <f>SUM(R184:R186)</f>
        <v>1.3729999999999999E-2</v>
      </c>
      <c r="T183" s="140">
        <f>SUM(T184:T186)</f>
        <v>0</v>
      </c>
      <c r="AR183" s="134" t="s">
        <v>98</v>
      </c>
      <c r="AT183" s="141" t="s">
        <v>75</v>
      </c>
      <c r="AU183" s="141" t="s">
        <v>84</v>
      </c>
      <c r="AY183" s="134" t="s">
        <v>345</v>
      </c>
      <c r="BK183" s="142">
        <f>SUM(BK184:BK186)</f>
        <v>0</v>
      </c>
    </row>
    <row r="184" spans="2:65" s="1" customFormat="1" ht="37.9" customHeight="1">
      <c r="B184" s="32"/>
      <c r="C184" s="145" t="s">
        <v>628</v>
      </c>
      <c r="D184" s="145" t="s">
        <v>347</v>
      </c>
      <c r="E184" s="146" t="s">
        <v>3438</v>
      </c>
      <c r="F184" s="147" t="s">
        <v>3439</v>
      </c>
      <c r="G184" s="148" t="s">
        <v>350</v>
      </c>
      <c r="H184" s="149">
        <v>6.6</v>
      </c>
      <c r="I184" s="150"/>
      <c r="J184" s="149">
        <f>ROUND(I184*H184,3)</f>
        <v>0</v>
      </c>
      <c r="K184" s="151"/>
      <c r="L184" s="32"/>
      <c r="M184" s="152" t="s">
        <v>1</v>
      </c>
      <c r="N184" s="153" t="s">
        <v>42</v>
      </c>
      <c r="P184" s="154">
        <f>O184*H184</f>
        <v>0</v>
      </c>
      <c r="Q184" s="154">
        <v>8.0303030303030301E-5</v>
      </c>
      <c r="R184" s="154">
        <f>Q184*H184</f>
        <v>5.2999999999999998E-4</v>
      </c>
      <c r="S184" s="154">
        <v>0</v>
      </c>
      <c r="T184" s="155">
        <f>S184*H184</f>
        <v>0</v>
      </c>
      <c r="AR184" s="156" t="s">
        <v>453</v>
      </c>
      <c r="AT184" s="156" t="s">
        <v>347</v>
      </c>
      <c r="AU184" s="156" t="s">
        <v>98</v>
      </c>
      <c r="AY184" s="17" t="s">
        <v>345</v>
      </c>
      <c r="BE184" s="157">
        <f>IF(N184="základná",J184,0)</f>
        <v>0</v>
      </c>
      <c r="BF184" s="157">
        <f>IF(N184="znížená",J184,0)</f>
        <v>0</v>
      </c>
      <c r="BG184" s="157">
        <f>IF(N184="zákl. prenesená",J184,0)</f>
        <v>0</v>
      </c>
      <c r="BH184" s="157">
        <f>IF(N184="zníž. prenesená",J184,0)</f>
        <v>0</v>
      </c>
      <c r="BI184" s="157">
        <f>IF(N184="nulová",J184,0)</f>
        <v>0</v>
      </c>
      <c r="BJ184" s="17" t="s">
        <v>98</v>
      </c>
      <c r="BK184" s="158">
        <f>ROUND(I184*H184,3)</f>
        <v>0</v>
      </c>
      <c r="BL184" s="17" t="s">
        <v>453</v>
      </c>
      <c r="BM184" s="156" t="s">
        <v>890</v>
      </c>
    </row>
    <row r="185" spans="2:65" s="1" customFormat="1" ht="44.25" customHeight="1">
      <c r="B185" s="32"/>
      <c r="C185" s="187" t="s">
        <v>640</v>
      </c>
      <c r="D185" s="187" t="s">
        <v>641</v>
      </c>
      <c r="E185" s="188" t="s">
        <v>3440</v>
      </c>
      <c r="F185" s="189" t="s">
        <v>3441</v>
      </c>
      <c r="G185" s="190" t="s">
        <v>350</v>
      </c>
      <c r="H185" s="191">
        <v>6.6</v>
      </c>
      <c r="I185" s="192"/>
      <c r="J185" s="191">
        <f>ROUND(I185*H185,3)</f>
        <v>0</v>
      </c>
      <c r="K185" s="193"/>
      <c r="L185" s="194"/>
      <c r="M185" s="195" t="s">
        <v>1</v>
      </c>
      <c r="N185" s="196" t="s">
        <v>42</v>
      </c>
      <c r="P185" s="154">
        <f>O185*H185</f>
        <v>0</v>
      </c>
      <c r="Q185" s="154">
        <v>2E-3</v>
      </c>
      <c r="R185" s="154">
        <f>Q185*H185</f>
        <v>1.32E-2</v>
      </c>
      <c r="S185" s="154">
        <v>0</v>
      </c>
      <c r="T185" s="155">
        <f>S185*H185</f>
        <v>0</v>
      </c>
      <c r="AR185" s="156" t="s">
        <v>544</v>
      </c>
      <c r="AT185" s="156" t="s">
        <v>641</v>
      </c>
      <c r="AU185" s="156" t="s">
        <v>98</v>
      </c>
      <c r="AY185" s="17" t="s">
        <v>345</v>
      </c>
      <c r="BE185" s="157">
        <f>IF(N185="základná",J185,0)</f>
        <v>0</v>
      </c>
      <c r="BF185" s="157">
        <f>IF(N185="znížená",J185,0)</f>
        <v>0</v>
      </c>
      <c r="BG185" s="157">
        <f>IF(N185="zákl. prenesená",J185,0)</f>
        <v>0</v>
      </c>
      <c r="BH185" s="157">
        <f>IF(N185="zníž. prenesená",J185,0)</f>
        <v>0</v>
      </c>
      <c r="BI185" s="157">
        <f>IF(N185="nulová",J185,0)</f>
        <v>0</v>
      </c>
      <c r="BJ185" s="17" t="s">
        <v>98</v>
      </c>
      <c r="BK185" s="158">
        <f>ROUND(I185*H185,3)</f>
        <v>0</v>
      </c>
      <c r="BL185" s="17" t="s">
        <v>453</v>
      </c>
      <c r="BM185" s="156" t="s">
        <v>900</v>
      </c>
    </row>
    <row r="186" spans="2:65" s="1" customFormat="1" ht="24.2" customHeight="1">
      <c r="B186" s="32"/>
      <c r="C186" s="145" t="s">
        <v>647</v>
      </c>
      <c r="D186" s="145" t="s">
        <v>347</v>
      </c>
      <c r="E186" s="146" t="s">
        <v>3442</v>
      </c>
      <c r="F186" s="147" t="s">
        <v>3443</v>
      </c>
      <c r="G186" s="148" t="s">
        <v>2069</v>
      </c>
      <c r="H186" s="150"/>
      <c r="I186" s="150"/>
      <c r="J186" s="149">
        <f>ROUND(I186*H186,3)</f>
        <v>0</v>
      </c>
      <c r="K186" s="151"/>
      <c r="L186" s="32"/>
      <c r="M186" s="152" t="s">
        <v>1</v>
      </c>
      <c r="N186" s="153" t="s">
        <v>42</v>
      </c>
      <c r="P186" s="154">
        <f>O186*H186</f>
        <v>0</v>
      </c>
      <c r="Q186" s="154">
        <v>0</v>
      </c>
      <c r="R186" s="154">
        <f>Q186*H186</f>
        <v>0</v>
      </c>
      <c r="S186" s="154">
        <v>0</v>
      </c>
      <c r="T186" s="155">
        <f>S186*H186</f>
        <v>0</v>
      </c>
      <c r="AR186" s="156" t="s">
        <v>453</v>
      </c>
      <c r="AT186" s="156" t="s">
        <v>347</v>
      </c>
      <c r="AU186" s="156" t="s">
        <v>98</v>
      </c>
      <c r="AY186" s="17" t="s">
        <v>345</v>
      </c>
      <c r="BE186" s="157">
        <f>IF(N186="základná",J186,0)</f>
        <v>0</v>
      </c>
      <c r="BF186" s="157">
        <f>IF(N186="znížená",J186,0)</f>
        <v>0</v>
      </c>
      <c r="BG186" s="157">
        <f>IF(N186="zákl. prenesená",J186,0)</f>
        <v>0</v>
      </c>
      <c r="BH186" s="157">
        <f>IF(N186="zníž. prenesená",J186,0)</f>
        <v>0</v>
      </c>
      <c r="BI186" s="157">
        <f>IF(N186="nulová",J186,0)</f>
        <v>0</v>
      </c>
      <c r="BJ186" s="17" t="s">
        <v>98</v>
      </c>
      <c r="BK186" s="158">
        <f>ROUND(I186*H186,3)</f>
        <v>0</v>
      </c>
      <c r="BL186" s="17" t="s">
        <v>453</v>
      </c>
      <c r="BM186" s="156" t="s">
        <v>908</v>
      </c>
    </row>
    <row r="187" spans="2:65" s="11" customFormat="1" ht="22.9" customHeight="1">
      <c r="B187" s="133"/>
      <c r="D187" s="134" t="s">
        <v>75</v>
      </c>
      <c r="E187" s="143" t="s">
        <v>2071</v>
      </c>
      <c r="F187" s="143" t="s">
        <v>3444</v>
      </c>
      <c r="I187" s="136"/>
      <c r="J187" s="144">
        <f>BK187</f>
        <v>0</v>
      </c>
      <c r="L187" s="133"/>
      <c r="M187" s="138"/>
      <c r="P187" s="139">
        <f>SUM(P188:P191)</f>
        <v>0</v>
      </c>
      <c r="R187" s="139">
        <f>SUM(R188:R191)</f>
        <v>8.7299999999999999E-3</v>
      </c>
      <c r="T187" s="140">
        <f>SUM(T188:T191)</f>
        <v>0</v>
      </c>
      <c r="AR187" s="134" t="s">
        <v>98</v>
      </c>
      <c r="AT187" s="141" t="s">
        <v>75</v>
      </c>
      <c r="AU187" s="141" t="s">
        <v>84</v>
      </c>
      <c r="AY187" s="134" t="s">
        <v>345</v>
      </c>
      <c r="BK187" s="142">
        <f>SUM(BK188:BK191)</f>
        <v>0</v>
      </c>
    </row>
    <row r="188" spans="2:65" s="1" customFormat="1" ht="24.2" customHeight="1">
      <c r="B188" s="32"/>
      <c r="C188" s="145" t="s">
        <v>652</v>
      </c>
      <c r="D188" s="145" t="s">
        <v>347</v>
      </c>
      <c r="E188" s="146" t="s">
        <v>3445</v>
      </c>
      <c r="F188" s="147" t="s">
        <v>2080</v>
      </c>
      <c r="G188" s="148" t="s">
        <v>350</v>
      </c>
      <c r="H188" s="149">
        <v>3</v>
      </c>
      <c r="I188" s="150"/>
      <c r="J188" s="149">
        <f>ROUND(I188*H188,3)</f>
        <v>0</v>
      </c>
      <c r="K188" s="151"/>
      <c r="L188" s="32"/>
      <c r="M188" s="152" t="s">
        <v>1</v>
      </c>
      <c r="N188" s="153" t="s">
        <v>42</v>
      </c>
      <c r="P188" s="154">
        <f>O188*H188</f>
        <v>0</v>
      </c>
      <c r="Q188" s="154">
        <v>0</v>
      </c>
      <c r="R188" s="154">
        <f>Q188*H188</f>
        <v>0</v>
      </c>
      <c r="S188" s="154">
        <v>0</v>
      </c>
      <c r="T188" s="155">
        <f>S188*H188</f>
        <v>0</v>
      </c>
      <c r="AR188" s="156" t="s">
        <v>453</v>
      </c>
      <c r="AT188" s="156" t="s">
        <v>347</v>
      </c>
      <c r="AU188" s="156" t="s">
        <v>98</v>
      </c>
      <c r="AY188" s="17" t="s">
        <v>345</v>
      </c>
      <c r="BE188" s="157">
        <f>IF(N188="základná",J188,0)</f>
        <v>0</v>
      </c>
      <c r="BF188" s="157">
        <f>IF(N188="znížená",J188,0)</f>
        <v>0</v>
      </c>
      <c r="BG188" s="157">
        <f>IF(N188="zákl. prenesená",J188,0)</f>
        <v>0</v>
      </c>
      <c r="BH188" s="157">
        <f>IF(N188="zníž. prenesená",J188,0)</f>
        <v>0</v>
      </c>
      <c r="BI188" s="157">
        <f>IF(N188="nulová",J188,0)</f>
        <v>0</v>
      </c>
      <c r="BJ188" s="17" t="s">
        <v>98</v>
      </c>
      <c r="BK188" s="158">
        <f>ROUND(I188*H188,3)</f>
        <v>0</v>
      </c>
      <c r="BL188" s="17" t="s">
        <v>453</v>
      </c>
      <c r="BM188" s="156" t="s">
        <v>919</v>
      </c>
    </row>
    <row r="189" spans="2:65" s="1" customFormat="1" ht="37.9" customHeight="1">
      <c r="B189" s="32"/>
      <c r="C189" s="145" t="s">
        <v>657</v>
      </c>
      <c r="D189" s="145" t="s">
        <v>347</v>
      </c>
      <c r="E189" s="146" t="s">
        <v>3446</v>
      </c>
      <c r="F189" s="147" t="s">
        <v>3447</v>
      </c>
      <c r="G189" s="148" t="s">
        <v>350</v>
      </c>
      <c r="H189" s="149">
        <v>3</v>
      </c>
      <c r="I189" s="150"/>
      <c r="J189" s="149">
        <f>ROUND(I189*H189,3)</f>
        <v>0</v>
      </c>
      <c r="K189" s="151"/>
      <c r="L189" s="32"/>
      <c r="M189" s="152" t="s">
        <v>1</v>
      </c>
      <c r="N189" s="153" t="s">
        <v>42</v>
      </c>
      <c r="P189" s="154">
        <f>O189*H189</f>
        <v>0</v>
      </c>
      <c r="Q189" s="154">
        <v>7.1000000000000002E-4</v>
      </c>
      <c r="R189" s="154">
        <f>Q189*H189</f>
        <v>2.1299999999999999E-3</v>
      </c>
      <c r="S189" s="154">
        <v>0</v>
      </c>
      <c r="T189" s="155">
        <f>S189*H189</f>
        <v>0</v>
      </c>
      <c r="AR189" s="156" t="s">
        <v>453</v>
      </c>
      <c r="AT189" s="156" t="s">
        <v>347</v>
      </c>
      <c r="AU189" s="156" t="s">
        <v>98</v>
      </c>
      <c r="AY189" s="17" t="s">
        <v>345</v>
      </c>
      <c r="BE189" s="157">
        <f>IF(N189="základná",J189,0)</f>
        <v>0</v>
      </c>
      <c r="BF189" s="157">
        <f>IF(N189="znížená",J189,0)</f>
        <v>0</v>
      </c>
      <c r="BG189" s="157">
        <f>IF(N189="zákl. prenesená",J189,0)</f>
        <v>0</v>
      </c>
      <c r="BH189" s="157">
        <f>IF(N189="zníž. prenesená",J189,0)</f>
        <v>0</v>
      </c>
      <c r="BI189" s="157">
        <f>IF(N189="nulová",J189,0)</f>
        <v>0</v>
      </c>
      <c r="BJ189" s="17" t="s">
        <v>98</v>
      </c>
      <c r="BK189" s="158">
        <f>ROUND(I189*H189,3)</f>
        <v>0</v>
      </c>
      <c r="BL189" s="17" t="s">
        <v>453</v>
      </c>
      <c r="BM189" s="156" t="s">
        <v>930</v>
      </c>
    </row>
    <row r="190" spans="2:65" s="1" customFormat="1" ht="44.25" customHeight="1">
      <c r="B190" s="32"/>
      <c r="C190" s="187" t="s">
        <v>662</v>
      </c>
      <c r="D190" s="187" t="s">
        <v>641</v>
      </c>
      <c r="E190" s="188" t="s">
        <v>3448</v>
      </c>
      <c r="F190" s="189" t="s">
        <v>3449</v>
      </c>
      <c r="G190" s="190" t="s">
        <v>350</v>
      </c>
      <c r="H190" s="191">
        <v>3</v>
      </c>
      <c r="I190" s="192"/>
      <c r="J190" s="191">
        <f>ROUND(I190*H190,3)</f>
        <v>0</v>
      </c>
      <c r="K190" s="193"/>
      <c r="L190" s="194"/>
      <c r="M190" s="195" t="s">
        <v>1</v>
      </c>
      <c r="N190" s="196" t="s">
        <v>42</v>
      </c>
      <c r="P190" s="154">
        <f>O190*H190</f>
        <v>0</v>
      </c>
      <c r="Q190" s="154">
        <v>2.2000000000000001E-3</v>
      </c>
      <c r="R190" s="154">
        <f>Q190*H190</f>
        <v>6.6E-3</v>
      </c>
      <c r="S190" s="154">
        <v>0</v>
      </c>
      <c r="T190" s="155">
        <f>S190*H190</f>
        <v>0</v>
      </c>
      <c r="AR190" s="156" t="s">
        <v>544</v>
      </c>
      <c r="AT190" s="156" t="s">
        <v>641</v>
      </c>
      <c r="AU190" s="156" t="s">
        <v>98</v>
      </c>
      <c r="AY190" s="17" t="s">
        <v>345</v>
      </c>
      <c r="BE190" s="157">
        <f>IF(N190="základná",J190,0)</f>
        <v>0</v>
      </c>
      <c r="BF190" s="157">
        <f>IF(N190="znížená",J190,0)</f>
        <v>0</v>
      </c>
      <c r="BG190" s="157">
        <f>IF(N190="zákl. prenesená",J190,0)</f>
        <v>0</v>
      </c>
      <c r="BH190" s="157">
        <f>IF(N190="zníž. prenesená",J190,0)</f>
        <v>0</v>
      </c>
      <c r="BI190" s="157">
        <f>IF(N190="nulová",J190,0)</f>
        <v>0</v>
      </c>
      <c r="BJ190" s="17" t="s">
        <v>98</v>
      </c>
      <c r="BK190" s="158">
        <f>ROUND(I190*H190,3)</f>
        <v>0</v>
      </c>
      <c r="BL190" s="17" t="s">
        <v>453</v>
      </c>
      <c r="BM190" s="156" t="s">
        <v>944</v>
      </c>
    </row>
    <row r="191" spans="2:65" s="1" customFormat="1" ht="24.2" customHeight="1">
      <c r="B191" s="32"/>
      <c r="C191" s="145" t="s">
        <v>667</v>
      </c>
      <c r="D191" s="145" t="s">
        <v>347</v>
      </c>
      <c r="E191" s="146" t="s">
        <v>3450</v>
      </c>
      <c r="F191" s="147" t="s">
        <v>2287</v>
      </c>
      <c r="G191" s="148" t="s">
        <v>2069</v>
      </c>
      <c r="H191" s="150"/>
      <c r="I191" s="150"/>
      <c r="J191" s="149">
        <f>ROUND(I191*H191,3)</f>
        <v>0</v>
      </c>
      <c r="K191" s="151"/>
      <c r="L191" s="32"/>
      <c r="M191" s="152" t="s">
        <v>1</v>
      </c>
      <c r="N191" s="153" t="s">
        <v>42</v>
      </c>
      <c r="P191" s="154">
        <f>O191*H191</f>
        <v>0</v>
      </c>
      <c r="Q191" s="154">
        <v>0</v>
      </c>
      <c r="R191" s="154">
        <f>Q191*H191</f>
        <v>0</v>
      </c>
      <c r="S191" s="154">
        <v>0</v>
      </c>
      <c r="T191" s="155">
        <f>S191*H191</f>
        <v>0</v>
      </c>
      <c r="AR191" s="156" t="s">
        <v>453</v>
      </c>
      <c r="AT191" s="156" t="s">
        <v>347</v>
      </c>
      <c r="AU191" s="156" t="s">
        <v>98</v>
      </c>
      <c r="AY191" s="17" t="s">
        <v>345</v>
      </c>
      <c r="BE191" s="157">
        <f>IF(N191="základná",J191,0)</f>
        <v>0</v>
      </c>
      <c r="BF191" s="157">
        <f>IF(N191="znížená",J191,0)</f>
        <v>0</v>
      </c>
      <c r="BG191" s="157">
        <f>IF(N191="zákl. prenesená",J191,0)</f>
        <v>0</v>
      </c>
      <c r="BH191" s="157">
        <f>IF(N191="zníž. prenesená",J191,0)</f>
        <v>0</v>
      </c>
      <c r="BI191" s="157">
        <f>IF(N191="nulová",J191,0)</f>
        <v>0</v>
      </c>
      <c r="BJ191" s="17" t="s">
        <v>98</v>
      </c>
      <c r="BK191" s="158">
        <f>ROUND(I191*H191,3)</f>
        <v>0</v>
      </c>
      <c r="BL191" s="17" t="s">
        <v>453</v>
      </c>
      <c r="BM191" s="156" t="s">
        <v>952</v>
      </c>
    </row>
    <row r="192" spans="2:65" s="11" customFormat="1" ht="22.9" customHeight="1">
      <c r="B192" s="133"/>
      <c r="D192" s="134" t="s">
        <v>75</v>
      </c>
      <c r="E192" s="143" t="s">
        <v>2289</v>
      </c>
      <c r="F192" s="143" t="s">
        <v>3451</v>
      </c>
      <c r="I192" s="136"/>
      <c r="J192" s="144">
        <f>BK192</f>
        <v>0</v>
      </c>
      <c r="L192" s="133"/>
      <c r="M192" s="138"/>
      <c r="P192" s="139">
        <f>SUM(P193:P209)</f>
        <v>0</v>
      </c>
      <c r="R192" s="139">
        <f>SUM(R193:R209)</f>
        <v>7.1259999999999935E-2</v>
      </c>
      <c r="T192" s="140">
        <f>SUM(T193:T209)</f>
        <v>0</v>
      </c>
      <c r="AR192" s="134" t="s">
        <v>98</v>
      </c>
      <c r="AT192" s="141" t="s">
        <v>75</v>
      </c>
      <c r="AU192" s="141" t="s">
        <v>84</v>
      </c>
      <c r="AY192" s="134" t="s">
        <v>345</v>
      </c>
      <c r="BK192" s="142">
        <f>SUM(BK193:BK209)</f>
        <v>0</v>
      </c>
    </row>
    <row r="193" spans="2:65" s="1" customFormat="1" ht="24.2" customHeight="1">
      <c r="B193" s="32"/>
      <c r="C193" s="145" t="s">
        <v>672</v>
      </c>
      <c r="D193" s="145" t="s">
        <v>347</v>
      </c>
      <c r="E193" s="146" t="s">
        <v>3452</v>
      </c>
      <c r="F193" s="147" t="s">
        <v>3453</v>
      </c>
      <c r="G193" s="148" t="s">
        <v>597</v>
      </c>
      <c r="H193" s="149">
        <v>174</v>
      </c>
      <c r="I193" s="150"/>
      <c r="J193" s="149">
        <f t="shared" ref="J193:J209" si="30">ROUND(I193*H193,3)</f>
        <v>0</v>
      </c>
      <c r="K193" s="151"/>
      <c r="L193" s="32"/>
      <c r="M193" s="152" t="s">
        <v>1</v>
      </c>
      <c r="N193" s="153" t="s">
        <v>42</v>
      </c>
      <c r="P193" s="154">
        <f t="shared" ref="P193:P209" si="31">O193*H193</f>
        <v>0</v>
      </c>
      <c r="Q193" s="154">
        <v>0</v>
      </c>
      <c r="R193" s="154">
        <f t="shared" ref="R193:R209" si="32">Q193*H193</f>
        <v>0</v>
      </c>
      <c r="S193" s="154">
        <v>0</v>
      </c>
      <c r="T193" s="155">
        <f t="shared" ref="T193:T209" si="33">S193*H193</f>
        <v>0</v>
      </c>
      <c r="AR193" s="156" t="s">
        <v>453</v>
      </c>
      <c r="AT193" s="156" t="s">
        <v>347</v>
      </c>
      <c r="AU193" s="156" t="s">
        <v>98</v>
      </c>
      <c r="AY193" s="17" t="s">
        <v>345</v>
      </c>
      <c r="BE193" s="157">
        <f t="shared" ref="BE193:BE209" si="34">IF(N193="základná",J193,0)</f>
        <v>0</v>
      </c>
      <c r="BF193" s="157">
        <f t="shared" ref="BF193:BF209" si="35">IF(N193="znížená",J193,0)</f>
        <v>0</v>
      </c>
      <c r="BG193" s="157">
        <f t="shared" ref="BG193:BG209" si="36">IF(N193="zákl. prenesená",J193,0)</f>
        <v>0</v>
      </c>
      <c r="BH193" s="157">
        <f t="shared" ref="BH193:BH209" si="37">IF(N193="zníž. prenesená",J193,0)</f>
        <v>0</v>
      </c>
      <c r="BI193" s="157">
        <f t="shared" ref="BI193:BI209" si="38">IF(N193="nulová",J193,0)</f>
        <v>0</v>
      </c>
      <c r="BJ193" s="17" t="s">
        <v>98</v>
      </c>
      <c r="BK193" s="158">
        <f t="shared" ref="BK193:BK209" si="39">ROUND(I193*H193,3)</f>
        <v>0</v>
      </c>
      <c r="BL193" s="17" t="s">
        <v>453</v>
      </c>
      <c r="BM193" s="156" t="s">
        <v>978</v>
      </c>
    </row>
    <row r="194" spans="2:65" s="1" customFormat="1" ht="24.2" customHeight="1">
      <c r="B194" s="32"/>
      <c r="C194" s="187" t="s">
        <v>677</v>
      </c>
      <c r="D194" s="187" t="s">
        <v>641</v>
      </c>
      <c r="E194" s="188" t="s">
        <v>3454</v>
      </c>
      <c r="F194" s="189" t="s">
        <v>3455</v>
      </c>
      <c r="G194" s="190" t="s">
        <v>597</v>
      </c>
      <c r="H194" s="191">
        <v>35</v>
      </c>
      <c r="I194" s="192"/>
      <c r="J194" s="191">
        <f t="shared" si="30"/>
        <v>0</v>
      </c>
      <c r="K194" s="193"/>
      <c r="L194" s="194"/>
      <c r="M194" s="195" t="s">
        <v>1</v>
      </c>
      <c r="N194" s="196" t="s">
        <v>42</v>
      </c>
      <c r="P194" s="154">
        <f t="shared" si="31"/>
        <v>0</v>
      </c>
      <c r="Q194" s="154">
        <v>4.0000000000000003E-5</v>
      </c>
      <c r="R194" s="154">
        <f t="shared" si="32"/>
        <v>1.4000000000000002E-3</v>
      </c>
      <c r="S194" s="154">
        <v>0</v>
      </c>
      <c r="T194" s="155">
        <f t="shared" si="33"/>
        <v>0</v>
      </c>
      <c r="AR194" s="156" t="s">
        <v>544</v>
      </c>
      <c r="AT194" s="156" t="s">
        <v>641</v>
      </c>
      <c r="AU194" s="156" t="s">
        <v>98</v>
      </c>
      <c r="AY194" s="17" t="s">
        <v>345</v>
      </c>
      <c r="BE194" s="157">
        <f t="shared" si="34"/>
        <v>0</v>
      </c>
      <c r="BF194" s="157">
        <f t="shared" si="35"/>
        <v>0</v>
      </c>
      <c r="BG194" s="157">
        <f t="shared" si="36"/>
        <v>0</v>
      </c>
      <c r="BH194" s="157">
        <f t="shared" si="37"/>
        <v>0</v>
      </c>
      <c r="BI194" s="157">
        <f t="shared" si="38"/>
        <v>0</v>
      </c>
      <c r="BJ194" s="17" t="s">
        <v>98</v>
      </c>
      <c r="BK194" s="158">
        <f t="shared" si="39"/>
        <v>0</v>
      </c>
      <c r="BL194" s="17" t="s">
        <v>453</v>
      </c>
      <c r="BM194" s="156" t="s">
        <v>988</v>
      </c>
    </row>
    <row r="195" spans="2:65" s="1" customFormat="1" ht="24.2" customHeight="1">
      <c r="B195" s="32"/>
      <c r="C195" s="187" t="s">
        <v>682</v>
      </c>
      <c r="D195" s="187" t="s">
        <v>641</v>
      </c>
      <c r="E195" s="188" t="s">
        <v>3456</v>
      </c>
      <c r="F195" s="189" t="s">
        <v>3457</v>
      </c>
      <c r="G195" s="190" t="s">
        <v>597</v>
      </c>
      <c r="H195" s="191">
        <v>61</v>
      </c>
      <c r="I195" s="192"/>
      <c r="J195" s="191">
        <f t="shared" si="30"/>
        <v>0</v>
      </c>
      <c r="K195" s="193"/>
      <c r="L195" s="194"/>
      <c r="M195" s="195" t="s">
        <v>1</v>
      </c>
      <c r="N195" s="196" t="s">
        <v>42</v>
      </c>
      <c r="P195" s="154">
        <f t="shared" si="31"/>
        <v>0</v>
      </c>
      <c r="Q195" s="154">
        <v>1.0000000000000001E-5</v>
      </c>
      <c r="R195" s="154">
        <f t="shared" si="32"/>
        <v>6.1000000000000008E-4</v>
      </c>
      <c r="S195" s="154">
        <v>0</v>
      </c>
      <c r="T195" s="155">
        <f t="shared" si="33"/>
        <v>0</v>
      </c>
      <c r="AR195" s="156" t="s">
        <v>544</v>
      </c>
      <c r="AT195" s="156" t="s">
        <v>641</v>
      </c>
      <c r="AU195" s="156" t="s">
        <v>98</v>
      </c>
      <c r="AY195" s="17" t="s">
        <v>345</v>
      </c>
      <c r="BE195" s="157">
        <f t="shared" si="34"/>
        <v>0</v>
      </c>
      <c r="BF195" s="157">
        <f t="shared" si="35"/>
        <v>0</v>
      </c>
      <c r="BG195" s="157">
        <f t="shared" si="36"/>
        <v>0</v>
      </c>
      <c r="BH195" s="157">
        <f t="shared" si="37"/>
        <v>0</v>
      </c>
      <c r="BI195" s="157">
        <f t="shared" si="38"/>
        <v>0</v>
      </c>
      <c r="BJ195" s="17" t="s">
        <v>98</v>
      </c>
      <c r="BK195" s="158">
        <f t="shared" si="39"/>
        <v>0</v>
      </c>
      <c r="BL195" s="17" t="s">
        <v>453</v>
      </c>
      <c r="BM195" s="156" t="s">
        <v>998</v>
      </c>
    </row>
    <row r="196" spans="2:65" s="1" customFormat="1" ht="24.2" customHeight="1">
      <c r="B196" s="32"/>
      <c r="C196" s="187" t="s">
        <v>687</v>
      </c>
      <c r="D196" s="187" t="s">
        <v>641</v>
      </c>
      <c r="E196" s="188" t="s">
        <v>3458</v>
      </c>
      <c r="F196" s="189" t="s">
        <v>3459</v>
      </c>
      <c r="G196" s="190" t="s">
        <v>597</v>
      </c>
      <c r="H196" s="191">
        <v>45</v>
      </c>
      <c r="I196" s="192"/>
      <c r="J196" s="191">
        <f t="shared" si="30"/>
        <v>0</v>
      </c>
      <c r="K196" s="193"/>
      <c r="L196" s="194"/>
      <c r="M196" s="195" t="s">
        <v>1</v>
      </c>
      <c r="N196" s="196" t="s">
        <v>42</v>
      </c>
      <c r="P196" s="154">
        <f t="shared" si="31"/>
        <v>0</v>
      </c>
      <c r="Q196" s="154">
        <v>9.0000000000000006E-5</v>
      </c>
      <c r="R196" s="154">
        <f t="shared" si="32"/>
        <v>4.0500000000000006E-3</v>
      </c>
      <c r="S196" s="154">
        <v>0</v>
      </c>
      <c r="T196" s="155">
        <f t="shared" si="33"/>
        <v>0</v>
      </c>
      <c r="AR196" s="156" t="s">
        <v>544</v>
      </c>
      <c r="AT196" s="156" t="s">
        <v>641</v>
      </c>
      <c r="AU196" s="156" t="s">
        <v>98</v>
      </c>
      <c r="AY196" s="17" t="s">
        <v>345</v>
      </c>
      <c r="BE196" s="157">
        <f t="shared" si="34"/>
        <v>0</v>
      </c>
      <c r="BF196" s="157">
        <f t="shared" si="35"/>
        <v>0</v>
      </c>
      <c r="BG196" s="157">
        <f t="shared" si="36"/>
        <v>0</v>
      </c>
      <c r="BH196" s="157">
        <f t="shared" si="37"/>
        <v>0</v>
      </c>
      <c r="BI196" s="157">
        <f t="shared" si="38"/>
        <v>0</v>
      </c>
      <c r="BJ196" s="17" t="s">
        <v>98</v>
      </c>
      <c r="BK196" s="158">
        <f t="shared" si="39"/>
        <v>0</v>
      </c>
      <c r="BL196" s="17" t="s">
        <v>453</v>
      </c>
      <c r="BM196" s="156" t="s">
        <v>1007</v>
      </c>
    </row>
    <row r="197" spans="2:65" s="1" customFormat="1" ht="24.2" customHeight="1">
      <c r="B197" s="32"/>
      <c r="C197" s="187" t="s">
        <v>692</v>
      </c>
      <c r="D197" s="187" t="s">
        <v>641</v>
      </c>
      <c r="E197" s="188" t="s">
        <v>3460</v>
      </c>
      <c r="F197" s="189" t="s">
        <v>3461</v>
      </c>
      <c r="G197" s="190" t="s">
        <v>597</v>
      </c>
      <c r="H197" s="191">
        <v>33</v>
      </c>
      <c r="I197" s="192"/>
      <c r="J197" s="191">
        <f t="shared" si="30"/>
        <v>0</v>
      </c>
      <c r="K197" s="193"/>
      <c r="L197" s="194"/>
      <c r="M197" s="195" t="s">
        <v>1</v>
      </c>
      <c r="N197" s="196" t="s">
        <v>42</v>
      </c>
      <c r="P197" s="154">
        <f t="shared" si="31"/>
        <v>0</v>
      </c>
      <c r="Q197" s="154">
        <v>8.0000000000000007E-5</v>
      </c>
      <c r="R197" s="154">
        <f t="shared" si="32"/>
        <v>2.6400000000000004E-3</v>
      </c>
      <c r="S197" s="154">
        <v>0</v>
      </c>
      <c r="T197" s="155">
        <f t="shared" si="33"/>
        <v>0</v>
      </c>
      <c r="AR197" s="156" t="s">
        <v>544</v>
      </c>
      <c r="AT197" s="156" t="s">
        <v>641</v>
      </c>
      <c r="AU197" s="156" t="s">
        <v>98</v>
      </c>
      <c r="AY197" s="17" t="s">
        <v>345</v>
      </c>
      <c r="BE197" s="157">
        <f t="shared" si="34"/>
        <v>0</v>
      </c>
      <c r="BF197" s="157">
        <f t="shared" si="35"/>
        <v>0</v>
      </c>
      <c r="BG197" s="157">
        <f t="shared" si="36"/>
        <v>0</v>
      </c>
      <c r="BH197" s="157">
        <f t="shared" si="37"/>
        <v>0</v>
      </c>
      <c r="BI197" s="157">
        <f t="shared" si="38"/>
        <v>0</v>
      </c>
      <c r="BJ197" s="17" t="s">
        <v>98</v>
      </c>
      <c r="BK197" s="158">
        <f t="shared" si="39"/>
        <v>0</v>
      </c>
      <c r="BL197" s="17" t="s">
        <v>453</v>
      </c>
      <c r="BM197" s="156" t="s">
        <v>1016</v>
      </c>
    </row>
    <row r="198" spans="2:65" s="1" customFormat="1" ht="24.2" customHeight="1">
      <c r="B198" s="32"/>
      <c r="C198" s="145" t="s">
        <v>699</v>
      </c>
      <c r="D198" s="145" t="s">
        <v>347</v>
      </c>
      <c r="E198" s="146" t="s">
        <v>3462</v>
      </c>
      <c r="F198" s="147" t="s">
        <v>3463</v>
      </c>
      <c r="G198" s="148" t="s">
        <v>597</v>
      </c>
      <c r="H198" s="149">
        <v>5</v>
      </c>
      <c r="I198" s="150"/>
      <c r="J198" s="149">
        <f t="shared" si="30"/>
        <v>0</v>
      </c>
      <c r="K198" s="151"/>
      <c r="L198" s="32"/>
      <c r="M198" s="152" t="s">
        <v>1</v>
      </c>
      <c r="N198" s="153" t="s">
        <v>42</v>
      </c>
      <c r="P198" s="154">
        <f t="shared" si="31"/>
        <v>0</v>
      </c>
      <c r="Q198" s="154">
        <v>0</v>
      </c>
      <c r="R198" s="154">
        <f t="shared" si="32"/>
        <v>0</v>
      </c>
      <c r="S198" s="154">
        <v>0</v>
      </c>
      <c r="T198" s="155">
        <f t="shared" si="33"/>
        <v>0</v>
      </c>
      <c r="AR198" s="156" t="s">
        <v>453</v>
      </c>
      <c r="AT198" s="156" t="s">
        <v>347</v>
      </c>
      <c r="AU198" s="156" t="s">
        <v>98</v>
      </c>
      <c r="AY198" s="17" t="s">
        <v>345</v>
      </c>
      <c r="BE198" s="157">
        <f t="shared" si="34"/>
        <v>0</v>
      </c>
      <c r="BF198" s="157">
        <f t="shared" si="35"/>
        <v>0</v>
      </c>
      <c r="BG198" s="157">
        <f t="shared" si="36"/>
        <v>0</v>
      </c>
      <c r="BH198" s="157">
        <f t="shared" si="37"/>
        <v>0</v>
      </c>
      <c r="BI198" s="157">
        <f t="shared" si="38"/>
        <v>0</v>
      </c>
      <c r="BJ198" s="17" t="s">
        <v>98</v>
      </c>
      <c r="BK198" s="158">
        <f t="shared" si="39"/>
        <v>0</v>
      </c>
      <c r="BL198" s="17" t="s">
        <v>453</v>
      </c>
      <c r="BM198" s="156" t="s">
        <v>1030</v>
      </c>
    </row>
    <row r="199" spans="2:65" s="1" customFormat="1" ht="24.2" customHeight="1">
      <c r="B199" s="32"/>
      <c r="C199" s="187" t="s">
        <v>705</v>
      </c>
      <c r="D199" s="187" t="s">
        <v>641</v>
      </c>
      <c r="E199" s="188" t="s">
        <v>3464</v>
      </c>
      <c r="F199" s="189" t="s">
        <v>3465</v>
      </c>
      <c r="G199" s="190" t="s">
        <v>597</v>
      </c>
      <c r="H199" s="191">
        <v>5.0999999999999996</v>
      </c>
      <c r="I199" s="192"/>
      <c r="J199" s="191">
        <f t="shared" si="30"/>
        <v>0</v>
      </c>
      <c r="K199" s="193"/>
      <c r="L199" s="194"/>
      <c r="M199" s="195" t="s">
        <v>1</v>
      </c>
      <c r="N199" s="196" t="s">
        <v>42</v>
      </c>
      <c r="P199" s="154">
        <f t="shared" si="31"/>
        <v>0</v>
      </c>
      <c r="Q199" s="154">
        <v>2.0980392156862699E-4</v>
      </c>
      <c r="R199" s="154">
        <f t="shared" si="32"/>
        <v>1.0699999999999976E-3</v>
      </c>
      <c r="S199" s="154">
        <v>0</v>
      </c>
      <c r="T199" s="155">
        <f t="shared" si="33"/>
        <v>0</v>
      </c>
      <c r="AR199" s="156" t="s">
        <v>544</v>
      </c>
      <c r="AT199" s="156" t="s">
        <v>641</v>
      </c>
      <c r="AU199" s="156" t="s">
        <v>98</v>
      </c>
      <c r="AY199" s="17" t="s">
        <v>345</v>
      </c>
      <c r="BE199" s="157">
        <f t="shared" si="34"/>
        <v>0</v>
      </c>
      <c r="BF199" s="157">
        <f t="shared" si="35"/>
        <v>0</v>
      </c>
      <c r="BG199" s="157">
        <f t="shared" si="36"/>
        <v>0</v>
      </c>
      <c r="BH199" s="157">
        <f t="shared" si="37"/>
        <v>0</v>
      </c>
      <c r="BI199" s="157">
        <f t="shared" si="38"/>
        <v>0</v>
      </c>
      <c r="BJ199" s="17" t="s">
        <v>98</v>
      </c>
      <c r="BK199" s="158">
        <f t="shared" si="39"/>
        <v>0</v>
      </c>
      <c r="BL199" s="17" t="s">
        <v>453</v>
      </c>
      <c r="BM199" s="156" t="s">
        <v>1050</v>
      </c>
    </row>
    <row r="200" spans="2:65" s="1" customFormat="1" ht="24.2" customHeight="1">
      <c r="B200" s="32"/>
      <c r="C200" s="145" t="s">
        <v>711</v>
      </c>
      <c r="D200" s="145" t="s">
        <v>347</v>
      </c>
      <c r="E200" s="146" t="s">
        <v>3466</v>
      </c>
      <c r="F200" s="147" t="s">
        <v>3467</v>
      </c>
      <c r="G200" s="148" t="s">
        <v>597</v>
      </c>
      <c r="H200" s="149">
        <v>207</v>
      </c>
      <c r="I200" s="150"/>
      <c r="J200" s="149">
        <f t="shared" si="30"/>
        <v>0</v>
      </c>
      <c r="K200" s="151"/>
      <c r="L200" s="32"/>
      <c r="M200" s="152" t="s">
        <v>1</v>
      </c>
      <c r="N200" s="153" t="s">
        <v>42</v>
      </c>
      <c r="P200" s="154">
        <f t="shared" si="31"/>
        <v>0</v>
      </c>
      <c r="Q200" s="154">
        <v>2.0000000000000002E-5</v>
      </c>
      <c r="R200" s="154">
        <f t="shared" si="32"/>
        <v>4.1400000000000005E-3</v>
      </c>
      <c r="S200" s="154">
        <v>0</v>
      </c>
      <c r="T200" s="155">
        <f t="shared" si="33"/>
        <v>0</v>
      </c>
      <c r="AR200" s="156" t="s">
        <v>453</v>
      </c>
      <c r="AT200" s="156" t="s">
        <v>347</v>
      </c>
      <c r="AU200" s="156" t="s">
        <v>98</v>
      </c>
      <c r="AY200" s="17" t="s">
        <v>345</v>
      </c>
      <c r="BE200" s="157">
        <f t="shared" si="34"/>
        <v>0</v>
      </c>
      <c r="BF200" s="157">
        <f t="shared" si="35"/>
        <v>0</v>
      </c>
      <c r="BG200" s="157">
        <f t="shared" si="36"/>
        <v>0</v>
      </c>
      <c r="BH200" s="157">
        <f t="shared" si="37"/>
        <v>0</v>
      </c>
      <c r="BI200" s="157">
        <f t="shared" si="38"/>
        <v>0</v>
      </c>
      <c r="BJ200" s="17" t="s">
        <v>98</v>
      </c>
      <c r="BK200" s="158">
        <f t="shared" si="39"/>
        <v>0</v>
      </c>
      <c r="BL200" s="17" t="s">
        <v>453</v>
      </c>
      <c r="BM200" s="156" t="s">
        <v>1060</v>
      </c>
    </row>
    <row r="201" spans="2:65" s="1" customFormat="1" ht="24.2" customHeight="1">
      <c r="B201" s="32"/>
      <c r="C201" s="187" t="s">
        <v>719</v>
      </c>
      <c r="D201" s="187" t="s">
        <v>641</v>
      </c>
      <c r="E201" s="188" t="s">
        <v>3468</v>
      </c>
      <c r="F201" s="189" t="s">
        <v>3469</v>
      </c>
      <c r="G201" s="190" t="s">
        <v>597</v>
      </c>
      <c r="H201" s="191">
        <v>93.84</v>
      </c>
      <c r="I201" s="192"/>
      <c r="J201" s="191">
        <f t="shared" si="30"/>
        <v>0</v>
      </c>
      <c r="K201" s="193"/>
      <c r="L201" s="194"/>
      <c r="M201" s="195" t="s">
        <v>1</v>
      </c>
      <c r="N201" s="196" t="s">
        <v>42</v>
      </c>
      <c r="P201" s="154">
        <f t="shared" si="31"/>
        <v>0</v>
      </c>
      <c r="Q201" s="154">
        <v>1.4002557544756999E-4</v>
      </c>
      <c r="R201" s="154">
        <f t="shared" si="32"/>
        <v>1.3139999999999969E-2</v>
      </c>
      <c r="S201" s="154">
        <v>0</v>
      </c>
      <c r="T201" s="155">
        <f t="shared" si="33"/>
        <v>0</v>
      </c>
      <c r="AR201" s="156" t="s">
        <v>544</v>
      </c>
      <c r="AT201" s="156" t="s">
        <v>641</v>
      </c>
      <c r="AU201" s="156" t="s">
        <v>98</v>
      </c>
      <c r="AY201" s="17" t="s">
        <v>345</v>
      </c>
      <c r="BE201" s="157">
        <f t="shared" si="34"/>
        <v>0</v>
      </c>
      <c r="BF201" s="157">
        <f t="shared" si="35"/>
        <v>0</v>
      </c>
      <c r="BG201" s="157">
        <f t="shared" si="36"/>
        <v>0</v>
      </c>
      <c r="BH201" s="157">
        <f t="shared" si="37"/>
        <v>0</v>
      </c>
      <c r="BI201" s="157">
        <f t="shared" si="38"/>
        <v>0</v>
      </c>
      <c r="BJ201" s="17" t="s">
        <v>98</v>
      </c>
      <c r="BK201" s="158">
        <f t="shared" si="39"/>
        <v>0</v>
      </c>
      <c r="BL201" s="17" t="s">
        <v>453</v>
      </c>
      <c r="BM201" s="156" t="s">
        <v>1068</v>
      </c>
    </row>
    <row r="202" spans="2:65" s="1" customFormat="1" ht="24.2" customHeight="1">
      <c r="B202" s="32"/>
      <c r="C202" s="187" t="s">
        <v>724</v>
      </c>
      <c r="D202" s="187" t="s">
        <v>641</v>
      </c>
      <c r="E202" s="188" t="s">
        <v>3470</v>
      </c>
      <c r="F202" s="189" t="s">
        <v>3471</v>
      </c>
      <c r="G202" s="190" t="s">
        <v>597</v>
      </c>
      <c r="H202" s="191">
        <v>68.34</v>
      </c>
      <c r="I202" s="192"/>
      <c r="J202" s="191">
        <f t="shared" si="30"/>
        <v>0</v>
      </c>
      <c r="K202" s="193"/>
      <c r="L202" s="194"/>
      <c r="M202" s="195" t="s">
        <v>1</v>
      </c>
      <c r="N202" s="196" t="s">
        <v>42</v>
      </c>
      <c r="P202" s="154">
        <f t="shared" si="31"/>
        <v>0</v>
      </c>
      <c r="Q202" s="154">
        <v>9.9502487562189092E-6</v>
      </c>
      <c r="R202" s="154">
        <f t="shared" si="32"/>
        <v>6.8000000000000027E-4</v>
      </c>
      <c r="S202" s="154">
        <v>0</v>
      </c>
      <c r="T202" s="155">
        <f t="shared" si="33"/>
        <v>0</v>
      </c>
      <c r="AR202" s="156" t="s">
        <v>544</v>
      </c>
      <c r="AT202" s="156" t="s">
        <v>641</v>
      </c>
      <c r="AU202" s="156" t="s">
        <v>98</v>
      </c>
      <c r="AY202" s="17" t="s">
        <v>345</v>
      </c>
      <c r="BE202" s="157">
        <f t="shared" si="34"/>
        <v>0</v>
      </c>
      <c r="BF202" s="157">
        <f t="shared" si="35"/>
        <v>0</v>
      </c>
      <c r="BG202" s="157">
        <f t="shared" si="36"/>
        <v>0</v>
      </c>
      <c r="BH202" s="157">
        <f t="shared" si="37"/>
        <v>0</v>
      </c>
      <c r="BI202" s="157">
        <f t="shared" si="38"/>
        <v>0</v>
      </c>
      <c r="BJ202" s="17" t="s">
        <v>98</v>
      </c>
      <c r="BK202" s="158">
        <f t="shared" si="39"/>
        <v>0</v>
      </c>
      <c r="BL202" s="17" t="s">
        <v>453</v>
      </c>
      <c r="BM202" s="156" t="s">
        <v>1087</v>
      </c>
    </row>
    <row r="203" spans="2:65" s="1" customFormat="1" ht="24.2" customHeight="1">
      <c r="B203" s="32"/>
      <c r="C203" s="187" t="s">
        <v>730</v>
      </c>
      <c r="D203" s="187" t="s">
        <v>641</v>
      </c>
      <c r="E203" s="188" t="s">
        <v>3472</v>
      </c>
      <c r="F203" s="189" t="s">
        <v>3473</v>
      </c>
      <c r="G203" s="190" t="s">
        <v>597</v>
      </c>
      <c r="H203" s="191">
        <v>48.96</v>
      </c>
      <c r="I203" s="192"/>
      <c r="J203" s="191">
        <f t="shared" si="30"/>
        <v>0</v>
      </c>
      <c r="K203" s="193"/>
      <c r="L203" s="194"/>
      <c r="M203" s="195" t="s">
        <v>1</v>
      </c>
      <c r="N203" s="196" t="s">
        <v>42</v>
      </c>
      <c r="P203" s="154">
        <f t="shared" si="31"/>
        <v>0</v>
      </c>
      <c r="Q203" s="154">
        <v>2.0016339869281E-5</v>
      </c>
      <c r="R203" s="154">
        <f t="shared" si="32"/>
        <v>9.799999999999978E-4</v>
      </c>
      <c r="S203" s="154">
        <v>0</v>
      </c>
      <c r="T203" s="155">
        <f t="shared" si="33"/>
        <v>0</v>
      </c>
      <c r="AR203" s="156" t="s">
        <v>544</v>
      </c>
      <c r="AT203" s="156" t="s">
        <v>641</v>
      </c>
      <c r="AU203" s="156" t="s">
        <v>98</v>
      </c>
      <c r="AY203" s="17" t="s">
        <v>345</v>
      </c>
      <c r="BE203" s="157">
        <f t="shared" si="34"/>
        <v>0</v>
      </c>
      <c r="BF203" s="157">
        <f t="shared" si="35"/>
        <v>0</v>
      </c>
      <c r="BG203" s="157">
        <f t="shared" si="36"/>
        <v>0</v>
      </c>
      <c r="BH203" s="157">
        <f t="shared" si="37"/>
        <v>0</v>
      </c>
      <c r="BI203" s="157">
        <f t="shared" si="38"/>
        <v>0</v>
      </c>
      <c r="BJ203" s="17" t="s">
        <v>98</v>
      </c>
      <c r="BK203" s="158">
        <f t="shared" si="39"/>
        <v>0</v>
      </c>
      <c r="BL203" s="17" t="s">
        <v>453</v>
      </c>
      <c r="BM203" s="156" t="s">
        <v>1108</v>
      </c>
    </row>
    <row r="204" spans="2:65" s="1" customFormat="1" ht="37.9" customHeight="1">
      <c r="B204" s="32"/>
      <c r="C204" s="145" t="s">
        <v>734</v>
      </c>
      <c r="D204" s="145" t="s">
        <v>347</v>
      </c>
      <c r="E204" s="146" t="s">
        <v>3474</v>
      </c>
      <c r="F204" s="147" t="s">
        <v>3475</v>
      </c>
      <c r="G204" s="148" t="s">
        <v>597</v>
      </c>
      <c r="H204" s="149">
        <v>45</v>
      </c>
      <c r="I204" s="150"/>
      <c r="J204" s="149">
        <f t="shared" si="30"/>
        <v>0</v>
      </c>
      <c r="K204" s="151"/>
      <c r="L204" s="32"/>
      <c r="M204" s="152" t="s">
        <v>1</v>
      </c>
      <c r="N204" s="153" t="s">
        <v>42</v>
      </c>
      <c r="P204" s="154">
        <f t="shared" si="31"/>
        <v>0</v>
      </c>
      <c r="Q204" s="154">
        <v>1E-4</v>
      </c>
      <c r="R204" s="154">
        <f t="shared" si="32"/>
        <v>4.5000000000000005E-3</v>
      </c>
      <c r="S204" s="154">
        <v>0</v>
      </c>
      <c r="T204" s="155">
        <f t="shared" si="33"/>
        <v>0</v>
      </c>
      <c r="AR204" s="156" t="s">
        <v>453</v>
      </c>
      <c r="AT204" s="156" t="s">
        <v>347</v>
      </c>
      <c r="AU204" s="156" t="s">
        <v>98</v>
      </c>
      <c r="AY204" s="17" t="s">
        <v>345</v>
      </c>
      <c r="BE204" s="157">
        <f t="shared" si="34"/>
        <v>0</v>
      </c>
      <c r="BF204" s="157">
        <f t="shared" si="35"/>
        <v>0</v>
      </c>
      <c r="BG204" s="157">
        <f t="shared" si="36"/>
        <v>0</v>
      </c>
      <c r="BH204" s="157">
        <f t="shared" si="37"/>
        <v>0</v>
      </c>
      <c r="BI204" s="157">
        <f t="shared" si="38"/>
        <v>0</v>
      </c>
      <c r="BJ204" s="17" t="s">
        <v>98</v>
      </c>
      <c r="BK204" s="158">
        <f t="shared" si="39"/>
        <v>0</v>
      </c>
      <c r="BL204" s="17" t="s">
        <v>453</v>
      </c>
      <c r="BM204" s="156" t="s">
        <v>1141</v>
      </c>
    </row>
    <row r="205" spans="2:65" s="1" customFormat="1" ht="21.75" customHeight="1">
      <c r="B205" s="32"/>
      <c r="C205" s="187" t="s">
        <v>738</v>
      </c>
      <c r="D205" s="187" t="s">
        <v>641</v>
      </c>
      <c r="E205" s="188" t="s">
        <v>3476</v>
      </c>
      <c r="F205" s="189" t="s">
        <v>3477</v>
      </c>
      <c r="G205" s="190" t="s">
        <v>623</v>
      </c>
      <c r="H205" s="191">
        <v>58.05</v>
      </c>
      <c r="I205" s="192"/>
      <c r="J205" s="191">
        <f t="shared" si="30"/>
        <v>0</v>
      </c>
      <c r="K205" s="193"/>
      <c r="L205" s="194"/>
      <c r="M205" s="195" t="s">
        <v>1</v>
      </c>
      <c r="N205" s="196" t="s">
        <v>42</v>
      </c>
      <c r="P205" s="154">
        <f t="shared" si="31"/>
        <v>0</v>
      </c>
      <c r="Q205" s="154">
        <v>4.69939707149009E-4</v>
      </c>
      <c r="R205" s="154">
        <f t="shared" si="32"/>
        <v>2.7279999999999971E-2</v>
      </c>
      <c r="S205" s="154">
        <v>0</v>
      </c>
      <c r="T205" s="155">
        <f t="shared" si="33"/>
        <v>0</v>
      </c>
      <c r="AR205" s="156" t="s">
        <v>544</v>
      </c>
      <c r="AT205" s="156" t="s">
        <v>641</v>
      </c>
      <c r="AU205" s="156" t="s">
        <v>98</v>
      </c>
      <c r="AY205" s="17" t="s">
        <v>345</v>
      </c>
      <c r="BE205" s="157">
        <f t="shared" si="34"/>
        <v>0</v>
      </c>
      <c r="BF205" s="157">
        <f t="shared" si="35"/>
        <v>0</v>
      </c>
      <c r="BG205" s="157">
        <f t="shared" si="36"/>
        <v>0</v>
      </c>
      <c r="BH205" s="157">
        <f t="shared" si="37"/>
        <v>0</v>
      </c>
      <c r="BI205" s="157">
        <f t="shared" si="38"/>
        <v>0</v>
      </c>
      <c r="BJ205" s="17" t="s">
        <v>98</v>
      </c>
      <c r="BK205" s="158">
        <f t="shared" si="39"/>
        <v>0</v>
      </c>
      <c r="BL205" s="17" t="s">
        <v>453</v>
      </c>
      <c r="BM205" s="156" t="s">
        <v>1185</v>
      </c>
    </row>
    <row r="206" spans="2:65" s="1" customFormat="1" ht="37.9" customHeight="1">
      <c r="B206" s="32"/>
      <c r="C206" s="187" t="s">
        <v>742</v>
      </c>
      <c r="D206" s="187" t="s">
        <v>641</v>
      </c>
      <c r="E206" s="188" t="s">
        <v>3478</v>
      </c>
      <c r="F206" s="189" t="s">
        <v>3479</v>
      </c>
      <c r="G206" s="190" t="s">
        <v>350</v>
      </c>
      <c r="H206" s="191">
        <v>0.9</v>
      </c>
      <c r="I206" s="192"/>
      <c r="J206" s="191">
        <f t="shared" si="30"/>
        <v>0</v>
      </c>
      <c r="K206" s="193"/>
      <c r="L206" s="194"/>
      <c r="M206" s="195" t="s">
        <v>1</v>
      </c>
      <c r="N206" s="196" t="s">
        <v>42</v>
      </c>
      <c r="P206" s="154">
        <f t="shared" si="31"/>
        <v>0</v>
      </c>
      <c r="Q206" s="154">
        <v>3.4333333333333299E-3</v>
      </c>
      <c r="R206" s="154">
        <f t="shared" si="32"/>
        <v>3.0899999999999968E-3</v>
      </c>
      <c r="S206" s="154">
        <v>0</v>
      </c>
      <c r="T206" s="155">
        <f t="shared" si="33"/>
        <v>0</v>
      </c>
      <c r="AR206" s="156" t="s">
        <v>544</v>
      </c>
      <c r="AT206" s="156" t="s">
        <v>641</v>
      </c>
      <c r="AU206" s="156" t="s">
        <v>98</v>
      </c>
      <c r="AY206" s="17" t="s">
        <v>345</v>
      </c>
      <c r="BE206" s="157">
        <f t="shared" si="34"/>
        <v>0</v>
      </c>
      <c r="BF206" s="157">
        <f t="shared" si="35"/>
        <v>0</v>
      </c>
      <c r="BG206" s="157">
        <f t="shared" si="36"/>
        <v>0</v>
      </c>
      <c r="BH206" s="157">
        <f t="shared" si="37"/>
        <v>0</v>
      </c>
      <c r="BI206" s="157">
        <f t="shared" si="38"/>
        <v>0</v>
      </c>
      <c r="BJ206" s="17" t="s">
        <v>98</v>
      </c>
      <c r="BK206" s="158">
        <f t="shared" si="39"/>
        <v>0</v>
      </c>
      <c r="BL206" s="17" t="s">
        <v>453</v>
      </c>
      <c r="BM206" s="156" t="s">
        <v>1198</v>
      </c>
    </row>
    <row r="207" spans="2:65" s="1" customFormat="1" ht="24.2" customHeight="1">
      <c r="B207" s="32"/>
      <c r="C207" s="145" t="s">
        <v>746</v>
      </c>
      <c r="D207" s="145" t="s">
        <v>347</v>
      </c>
      <c r="E207" s="146" t="s">
        <v>3480</v>
      </c>
      <c r="F207" s="147" t="s">
        <v>3481</v>
      </c>
      <c r="G207" s="148" t="s">
        <v>623</v>
      </c>
      <c r="H207" s="149">
        <v>6</v>
      </c>
      <c r="I207" s="150"/>
      <c r="J207" s="149">
        <f t="shared" si="30"/>
        <v>0</v>
      </c>
      <c r="K207" s="151"/>
      <c r="L207" s="32"/>
      <c r="M207" s="152" t="s">
        <v>1</v>
      </c>
      <c r="N207" s="153" t="s">
        <v>42</v>
      </c>
      <c r="P207" s="154">
        <f t="shared" si="31"/>
        <v>0</v>
      </c>
      <c r="Q207" s="154">
        <v>9.7999999999999997E-4</v>
      </c>
      <c r="R207" s="154">
        <f t="shared" si="32"/>
        <v>5.8799999999999998E-3</v>
      </c>
      <c r="S207" s="154">
        <v>0</v>
      </c>
      <c r="T207" s="155">
        <f t="shared" si="33"/>
        <v>0</v>
      </c>
      <c r="AR207" s="156" t="s">
        <v>453</v>
      </c>
      <c r="AT207" s="156" t="s">
        <v>347</v>
      </c>
      <c r="AU207" s="156" t="s">
        <v>98</v>
      </c>
      <c r="AY207" s="17" t="s">
        <v>345</v>
      </c>
      <c r="BE207" s="157">
        <f t="shared" si="34"/>
        <v>0</v>
      </c>
      <c r="BF207" s="157">
        <f t="shared" si="35"/>
        <v>0</v>
      </c>
      <c r="BG207" s="157">
        <f t="shared" si="36"/>
        <v>0</v>
      </c>
      <c r="BH207" s="157">
        <f t="shared" si="37"/>
        <v>0</v>
      </c>
      <c r="BI207" s="157">
        <f t="shared" si="38"/>
        <v>0</v>
      </c>
      <c r="BJ207" s="17" t="s">
        <v>98</v>
      </c>
      <c r="BK207" s="158">
        <f t="shared" si="39"/>
        <v>0</v>
      </c>
      <c r="BL207" s="17" t="s">
        <v>453</v>
      </c>
      <c r="BM207" s="156" t="s">
        <v>1226</v>
      </c>
    </row>
    <row r="208" spans="2:65" s="1" customFormat="1" ht="24.2" customHeight="1">
      <c r="B208" s="32"/>
      <c r="C208" s="187" t="s">
        <v>750</v>
      </c>
      <c r="D208" s="187" t="s">
        <v>641</v>
      </c>
      <c r="E208" s="188" t="s">
        <v>3482</v>
      </c>
      <c r="F208" s="189" t="s">
        <v>3483</v>
      </c>
      <c r="G208" s="190" t="s">
        <v>623</v>
      </c>
      <c r="H208" s="191">
        <v>6</v>
      </c>
      <c r="I208" s="192"/>
      <c r="J208" s="191">
        <f t="shared" si="30"/>
        <v>0</v>
      </c>
      <c r="K208" s="193"/>
      <c r="L208" s="194"/>
      <c r="M208" s="195" t="s">
        <v>1</v>
      </c>
      <c r="N208" s="196" t="s">
        <v>42</v>
      </c>
      <c r="P208" s="154">
        <f t="shared" si="31"/>
        <v>0</v>
      </c>
      <c r="Q208" s="154">
        <v>2.9999999999999997E-4</v>
      </c>
      <c r="R208" s="154">
        <f t="shared" si="32"/>
        <v>1.8E-3</v>
      </c>
      <c r="S208" s="154">
        <v>0</v>
      </c>
      <c r="T208" s="155">
        <f t="shared" si="33"/>
        <v>0</v>
      </c>
      <c r="AR208" s="156" t="s">
        <v>544</v>
      </c>
      <c r="AT208" s="156" t="s">
        <v>641</v>
      </c>
      <c r="AU208" s="156" t="s">
        <v>98</v>
      </c>
      <c r="AY208" s="17" t="s">
        <v>345</v>
      </c>
      <c r="BE208" s="157">
        <f t="shared" si="34"/>
        <v>0</v>
      </c>
      <c r="BF208" s="157">
        <f t="shared" si="35"/>
        <v>0</v>
      </c>
      <c r="BG208" s="157">
        <f t="shared" si="36"/>
        <v>0</v>
      </c>
      <c r="BH208" s="157">
        <f t="shared" si="37"/>
        <v>0</v>
      </c>
      <c r="BI208" s="157">
        <f t="shared" si="38"/>
        <v>0</v>
      </c>
      <c r="BJ208" s="17" t="s">
        <v>98</v>
      </c>
      <c r="BK208" s="158">
        <f t="shared" si="39"/>
        <v>0</v>
      </c>
      <c r="BL208" s="17" t="s">
        <v>453</v>
      </c>
      <c r="BM208" s="156" t="s">
        <v>1235</v>
      </c>
    </row>
    <row r="209" spans="2:65" s="1" customFormat="1" ht="24.2" customHeight="1">
      <c r="B209" s="32"/>
      <c r="C209" s="145" t="s">
        <v>755</v>
      </c>
      <c r="D209" s="145" t="s">
        <v>347</v>
      </c>
      <c r="E209" s="146" t="s">
        <v>3484</v>
      </c>
      <c r="F209" s="147" t="s">
        <v>2371</v>
      </c>
      <c r="G209" s="148" t="s">
        <v>2069</v>
      </c>
      <c r="H209" s="150"/>
      <c r="I209" s="150"/>
      <c r="J209" s="149">
        <f t="shared" si="30"/>
        <v>0</v>
      </c>
      <c r="K209" s="151"/>
      <c r="L209" s="32"/>
      <c r="M209" s="152" t="s">
        <v>1</v>
      </c>
      <c r="N209" s="153" t="s">
        <v>42</v>
      </c>
      <c r="P209" s="154">
        <f t="shared" si="31"/>
        <v>0</v>
      </c>
      <c r="Q209" s="154">
        <v>0</v>
      </c>
      <c r="R209" s="154">
        <f t="shared" si="32"/>
        <v>0</v>
      </c>
      <c r="S209" s="154">
        <v>0</v>
      </c>
      <c r="T209" s="155">
        <f t="shared" si="33"/>
        <v>0</v>
      </c>
      <c r="AR209" s="156" t="s">
        <v>453</v>
      </c>
      <c r="AT209" s="156" t="s">
        <v>347</v>
      </c>
      <c r="AU209" s="156" t="s">
        <v>98</v>
      </c>
      <c r="AY209" s="17" t="s">
        <v>345</v>
      </c>
      <c r="BE209" s="157">
        <f t="shared" si="34"/>
        <v>0</v>
      </c>
      <c r="BF209" s="157">
        <f t="shared" si="35"/>
        <v>0</v>
      </c>
      <c r="BG209" s="157">
        <f t="shared" si="36"/>
        <v>0</v>
      </c>
      <c r="BH209" s="157">
        <f t="shared" si="37"/>
        <v>0</v>
      </c>
      <c r="BI209" s="157">
        <f t="shared" si="38"/>
        <v>0</v>
      </c>
      <c r="BJ209" s="17" t="s">
        <v>98</v>
      </c>
      <c r="BK209" s="158">
        <f t="shared" si="39"/>
        <v>0</v>
      </c>
      <c r="BL209" s="17" t="s">
        <v>453</v>
      </c>
      <c r="BM209" s="156" t="s">
        <v>1243</v>
      </c>
    </row>
    <row r="210" spans="2:65" s="11" customFormat="1" ht="22.9" customHeight="1">
      <c r="B210" s="133"/>
      <c r="D210" s="134" t="s">
        <v>75</v>
      </c>
      <c r="E210" s="143" t="s">
        <v>2373</v>
      </c>
      <c r="F210" s="143" t="s">
        <v>3485</v>
      </c>
      <c r="I210" s="136"/>
      <c r="J210" s="144">
        <f>BK210</f>
        <v>0</v>
      </c>
      <c r="L210" s="133"/>
      <c r="M210" s="138"/>
      <c r="P210" s="139">
        <f>SUM(P211:P241)</f>
        <v>0</v>
      </c>
      <c r="R210" s="139">
        <f>SUM(R211:R241)</f>
        <v>0.58952999999999989</v>
      </c>
      <c r="T210" s="140">
        <f>SUM(T211:T241)</f>
        <v>0</v>
      </c>
      <c r="AR210" s="134" t="s">
        <v>98</v>
      </c>
      <c r="AT210" s="141" t="s">
        <v>75</v>
      </c>
      <c r="AU210" s="141" t="s">
        <v>84</v>
      </c>
      <c r="AY210" s="134" t="s">
        <v>345</v>
      </c>
      <c r="BK210" s="142">
        <f>SUM(BK211:BK241)</f>
        <v>0</v>
      </c>
    </row>
    <row r="211" spans="2:65" s="1" customFormat="1" ht="24.2" customHeight="1">
      <c r="B211" s="32"/>
      <c r="C211" s="145" t="s">
        <v>765</v>
      </c>
      <c r="D211" s="145" t="s">
        <v>347</v>
      </c>
      <c r="E211" s="146" t="s">
        <v>3486</v>
      </c>
      <c r="F211" s="147" t="s">
        <v>3487</v>
      </c>
      <c r="G211" s="148" t="s">
        <v>597</v>
      </c>
      <c r="H211" s="149">
        <v>5</v>
      </c>
      <c r="I211" s="150"/>
      <c r="J211" s="149">
        <f t="shared" ref="J211:J241" si="40">ROUND(I211*H211,3)</f>
        <v>0</v>
      </c>
      <c r="K211" s="151"/>
      <c r="L211" s="32"/>
      <c r="M211" s="152" t="s">
        <v>1</v>
      </c>
      <c r="N211" s="153" t="s">
        <v>42</v>
      </c>
      <c r="P211" s="154">
        <f t="shared" ref="P211:P241" si="41">O211*H211</f>
        <v>0</v>
      </c>
      <c r="Q211" s="154">
        <v>0</v>
      </c>
      <c r="R211" s="154">
        <f t="shared" ref="R211:R241" si="42">Q211*H211</f>
        <v>0</v>
      </c>
      <c r="S211" s="154">
        <v>0</v>
      </c>
      <c r="T211" s="155">
        <f t="shared" ref="T211:T241" si="43">S211*H211</f>
        <v>0</v>
      </c>
      <c r="AR211" s="156" t="s">
        <v>453</v>
      </c>
      <c r="AT211" s="156" t="s">
        <v>347</v>
      </c>
      <c r="AU211" s="156" t="s">
        <v>98</v>
      </c>
      <c r="AY211" s="17" t="s">
        <v>345</v>
      </c>
      <c r="BE211" s="157">
        <f t="shared" ref="BE211:BE241" si="44">IF(N211="základná",J211,0)</f>
        <v>0</v>
      </c>
      <c r="BF211" s="157">
        <f t="shared" ref="BF211:BF241" si="45">IF(N211="znížená",J211,0)</f>
        <v>0</v>
      </c>
      <c r="BG211" s="157">
        <f t="shared" ref="BG211:BG241" si="46">IF(N211="zákl. prenesená",J211,0)</f>
        <v>0</v>
      </c>
      <c r="BH211" s="157">
        <f t="shared" ref="BH211:BH241" si="47">IF(N211="zníž. prenesená",J211,0)</f>
        <v>0</v>
      </c>
      <c r="BI211" s="157">
        <f t="shared" ref="BI211:BI241" si="48">IF(N211="nulová",J211,0)</f>
        <v>0</v>
      </c>
      <c r="BJ211" s="17" t="s">
        <v>98</v>
      </c>
      <c r="BK211" s="158">
        <f t="shared" ref="BK211:BK241" si="49">ROUND(I211*H211,3)</f>
        <v>0</v>
      </c>
      <c r="BL211" s="17" t="s">
        <v>453</v>
      </c>
      <c r="BM211" s="156" t="s">
        <v>1251</v>
      </c>
    </row>
    <row r="212" spans="2:65" s="1" customFormat="1" ht="24.2" customHeight="1">
      <c r="B212" s="32"/>
      <c r="C212" s="145" t="s">
        <v>773</v>
      </c>
      <c r="D212" s="145" t="s">
        <v>347</v>
      </c>
      <c r="E212" s="146" t="s">
        <v>3488</v>
      </c>
      <c r="F212" s="147" t="s">
        <v>3489</v>
      </c>
      <c r="G212" s="148" t="s">
        <v>623</v>
      </c>
      <c r="H212" s="149">
        <v>1</v>
      </c>
      <c r="I212" s="150"/>
      <c r="J212" s="149">
        <f t="shared" si="40"/>
        <v>0</v>
      </c>
      <c r="K212" s="151"/>
      <c r="L212" s="32"/>
      <c r="M212" s="152" t="s">
        <v>1</v>
      </c>
      <c r="N212" s="153" t="s">
        <v>42</v>
      </c>
      <c r="P212" s="154">
        <f t="shared" si="41"/>
        <v>0</v>
      </c>
      <c r="Q212" s="154">
        <v>4.7329999999999997E-2</v>
      </c>
      <c r="R212" s="154">
        <f t="shared" si="42"/>
        <v>4.7329999999999997E-2</v>
      </c>
      <c r="S212" s="154">
        <v>0</v>
      </c>
      <c r="T212" s="155">
        <f t="shared" si="43"/>
        <v>0</v>
      </c>
      <c r="AR212" s="156" t="s">
        <v>453</v>
      </c>
      <c r="AT212" s="156" t="s">
        <v>347</v>
      </c>
      <c r="AU212" s="156" t="s">
        <v>98</v>
      </c>
      <c r="AY212" s="17" t="s">
        <v>345</v>
      </c>
      <c r="BE212" s="157">
        <f t="shared" si="44"/>
        <v>0</v>
      </c>
      <c r="BF212" s="157">
        <f t="shared" si="45"/>
        <v>0</v>
      </c>
      <c r="BG212" s="157">
        <f t="shared" si="46"/>
        <v>0</v>
      </c>
      <c r="BH212" s="157">
        <f t="shared" si="47"/>
        <v>0</v>
      </c>
      <c r="BI212" s="157">
        <f t="shared" si="48"/>
        <v>0</v>
      </c>
      <c r="BJ212" s="17" t="s">
        <v>98</v>
      </c>
      <c r="BK212" s="158">
        <f t="shared" si="49"/>
        <v>0</v>
      </c>
      <c r="BL212" s="17" t="s">
        <v>453</v>
      </c>
      <c r="BM212" s="156" t="s">
        <v>1260</v>
      </c>
    </row>
    <row r="213" spans="2:65" s="1" customFormat="1" ht="21.75" customHeight="1">
      <c r="B213" s="32"/>
      <c r="C213" s="145" t="s">
        <v>777</v>
      </c>
      <c r="D213" s="145" t="s">
        <v>347</v>
      </c>
      <c r="E213" s="146" t="s">
        <v>3490</v>
      </c>
      <c r="F213" s="147" t="s">
        <v>3491</v>
      </c>
      <c r="G213" s="148" t="s">
        <v>597</v>
      </c>
      <c r="H213" s="149">
        <v>32</v>
      </c>
      <c r="I213" s="150"/>
      <c r="J213" s="149">
        <f t="shared" si="40"/>
        <v>0</v>
      </c>
      <c r="K213" s="151"/>
      <c r="L213" s="32"/>
      <c r="M213" s="152" t="s">
        <v>1</v>
      </c>
      <c r="N213" s="153" t="s">
        <v>42</v>
      </c>
      <c r="P213" s="154">
        <f t="shared" si="41"/>
        <v>0</v>
      </c>
      <c r="Q213" s="154">
        <v>1.57E-3</v>
      </c>
      <c r="R213" s="154">
        <f t="shared" si="42"/>
        <v>5.024E-2</v>
      </c>
      <c r="S213" s="154">
        <v>0</v>
      </c>
      <c r="T213" s="155">
        <f t="shared" si="43"/>
        <v>0</v>
      </c>
      <c r="AR213" s="156" t="s">
        <v>453</v>
      </c>
      <c r="AT213" s="156" t="s">
        <v>347</v>
      </c>
      <c r="AU213" s="156" t="s">
        <v>98</v>
      </c>
      <c r="AY213" s="17" t="s">
        <v>345</v>
      </c>
      <c r="BE213" s="157">
        <f t="shared" si="44"/>
        <v>0</v>
      </c>
      <c r="BF213" s="157">
        <f t="shared" si="45"/>
        <v>0</v>
      </c>
      <c r="BG213" s="157">
        <f t="shared" si="46"/>
        <v>0</v>
      </c>
      <c r="BH213" s="157">
        <f t="shared" si="47"/>
        <v>0</v>
      </c>
      <c r="BI213" s="157">
        <f t="shared" si="48"/>
        <v>0</v>
      </c>
      <c r="BJ213" s="17" t="s">
        <v>98</v>
      </c>
      <c r="BK213" s="158">
        <f t="shared" si="49"/>
        <v>0</v>
      </c>
      <c r="BL213" s="17" t="s">
        <v>453</v>
      </c>
      <c r="BM213" s="156" t="s">
        <v>1268</v>
      </c>
    </row>
    <row r="214" spans="2:65" s="1" customFormat="1" ht="21.75" customHeight="1">
      <c r="B214" s="32"/>
      <c r="C214" s="145" t="s">
        <v>782</v>
      </c>
      <c r="D214" s="145" t="s">
        <v>347</v>
      </c>
      <c r="E214" s="146" t="s">
        <v>3492</v>
      </c>
      <c r="F214" s="147" t="s">
        <v>3493</v>
      </c>
      <c r="G214" s="148" t="s">
        <v>597</v>
      </c>
      <c r="H214" s="149">
        <v>57</v>
      </c>
      <c r="I214" s="150"/>
      <c r="J214" s="149">
        <f t="shared" si="40"/>
        <v>0</v>
      </c>
      <c r="K214" s="151"/>
      <c r="L214" s="32"/>
      <c r="M214" s="152" t="s">
        <v>1</v>
      </c>
      <c r="N214" s="153" t="s">
        <v>42</v>
      </c>
      <c r="P214" s="154">
        <f t="shared" si="41"/>
        <v>0</v>
      </c>
      <c r="Q214" s="154">
        <v>1.6299999999999999E-3</v>
      </c>
      <c r="R214" s="154">
        <f t="shared" si="42"/>
        <v>9.2909999999999993E-2</v>
      </c>
      <c r="S214" s="154">
        <v>0</v>
      </c>
      <c r="T214" s="155">
        <f t="shared" si="43"/>
        <v>0</v>
      </c>
      <c r="AR214" s="156" t="s">
        <v>453</v>
      </c>
      <c r="AT214" s="156" t="s">
        <v>347</v>
      </c>
      <c r="AU214" s="156" t="s">
        <v>98</v>
      </c>
      <c r="AY214" s="17" t="s">
        <v>345</v>
      </c>
      <c r="BE214" s="157">
        <f t="shared" si="44"/>
        <v>0</v>
      </c>
      <c r="BF214" s="157">
        <f t="shared" si="45"/>
        <v>0</v>
      </c>
      <c r="BG214" s="157">
        <f t="shared" si="46"/>
        <v>0</v>
      </c>
      <c r="BH214" s="157">
        <f t="shared" si="47"/>
        <v>0</v>
      </c>
      <c r="BI214" s="157">
        <f t="shared" si="48"/>
        <v>0</v>
      </c>
      <c r="BJ214" s="17" t="s">
        <v>98</v>
      </c>
      <c r="BK214" s="158">
        <f t="shared" si="49"/>
        <v>0</v>
      </c>
      <c r="BL214" s="17" t="s">
        <v>453</v>
      </c>
      <c r="BM214" s="156" t="s">
        <v>1277</v>
      </c>
    </row>
    <row r="215" spans="2:65" s="1" customFormat="1" ht="21.75" customHeight="1">
      <c r="B215" s="32"/>
      <c r="C215" s="145" t="s">
        <v>788</v>
      </c>
      <c r="D215" s="145" t="s">
        <v>347</v>
      </c>
      <c r="E215" s="146" t="s">
        <v>3494</v>
      </c>
      <c r="F215" s="147" t="s">
        <v>3495</v>
      </c>
      <c r="G215" s="148" t="s">
        <v>597</v>
      </c>
      <c r="H215" s="149">
        <v>11</v>
      </c>
      <c r="I215" s="150"/>
      <c r="J215" s="149">
        <f t="shared" si="40"/>
        <v>0</v>
      </c>
      <c r="K215" s="151"/>
      <c r="L215" s="32"/>
      <c r="M215" s="152" t="s">
        <v>1</v>
      </c>
      <c r="N215" s="153" t="s">
        <v>42</v>
      </c>
      <c r="P215" s="154">
        <f t="shared" si="41"/>
        <v>0</v>
      </c>
      <c r="Q215" s="154">
        <v>3.2000000000000003E-4</v>
      </c>
      <c r="R215" s="154">
        <f t="shared" si="42"/>
        <v>3.5200000000000001E-3</v>
      </c>
      <c r="S215" s="154">
        <v>0</v>
      </c>
      <c r="T215" s="155">
        <f t="shared" si="43"/>
        <v>0</v>
      </c>
      <c r="AR215" s="156" t="s">
        <v>453</v>
      </c>
      <c r="AT215" s="156" t="s">
        <v>347</v>
      </c>
      <c r="AU215" s="156" t="s">
        <v>98</v>
      </c>
      <c r="AY215" s="17" t="s">
        <v>345</v>
      </c>
      <c r="BE215" s="157">
        <f t="shared" si="44"/>
        <v>0</v>
      </c>
      <c r="BF215" s="157">
        <f t="shared" si="45"/>
        <v>0</v>
      </c>
      <c r="BG215" s="157">
        <f t="shared" si="46"/>
        <v>0</v>
      </c>
      <c r="BH215" s="157">
        <f t="shared" si="47"/>
        <v>0</v>
      </c>
      <c r="BI215" s="157">
        <f t="shared" si="48"/>
        <v>0</v>
      </c>
      <c r="BJ215" s="17" t="s">
        <v>98</v>
      </c>
      <c r="BK215" s="158">
        <f t="shared" si="49"/>
        <v>0</v>
      </c>
      <c r="BL215" s="17" t="s">
        <v>453</v>
      </c>
      <c r="BM215" s="156" t="s">
        <v>1293</v>
      </c>
    </row>
    <row r="216" spans="2:65" s="1" customFormat="1" ht="21.75" customHeight="1">
      <c r="B216" s="32"/>
      <c r="C216" s="145" t="s">
        <v>793</v>
      </c>
      <c r="D216" s="145" t="s">
        <v>347</v>
      </c>
      <c r="E216" s="146" t="s">
        <v>3496</v>
      </c>
      <c r="F216" s="147" t="s">
        <v>3497</v>
      </c>
      <c r="G216" s="148" t="s">
        <v>597</v>
      </c>
      <c r="H216" s="149">
        <v>27</v>
      </c>
      <c r="I216" s="150"/>
      <c r="J216" s="149">
        <f t="shared" si="40"/>
        <v>0</v>
      </c>
      <c r="K216" s="151"/>
      <c r="L216" s="32"/>
      <c r="M216" s="152" t="s">
        <v>1</v>
      </c>
      <c r="N216" s="153" t="s">
        <v>42</v>
      </c>
      <c r="P216" s="154">
        <f t="shared" si="41"/>
        <v>0</v>
      </c>
      <c r="Q216" s="154">
        <v>5.9000000000000003E-4</v>
      </c>
      <c r="R216" s="154">
        <f t="shared" si="42"/>
        <v>1.593E-2</v>
      </c>
      <c r="S216" s="154">
        <v>0</v>
      </c>
      <c r="T216" s="155">
        <f t="shared" si="43"/>
        <v>0</v>
      </c>
      <c r="AR216" s="156" t="s">
        <v>453</v>
      </c>
      <c r="AT216" s="156" t="s">
        <v>347</v>
      </c>
      <c r="AU216" s="156" t="s">
        <v>98</v>
      </c>
      <c r="AY216" s="17" t="s">
        <v>345</v>
      </c>
      <c r="BE216" s="157">
        <f t="shared" si="44"/>
        <v>0</v>
      </c>
      <c r="BF216" s="157">
        <f t="shared" si="45"/>
        <v>0</v>
      </c>
      <c r="BG216" s="157">
        <f t="shared" si="46"/>
        <v>0</v>
      </c>
      <c r="BH216" s="157">
        <f t="shared" si="47"/>
        <v>0</v>
      </c>
      <c r="BI216" s="157">
        <f t="shared" si="48"/>
        <v>0</v>
      </c>
      <c r="BJ216" s="17" t="s">
        <v>98</v>
      </c>
      <c r="BK216" s="158">
        <f t="shared" si="49"/>
        <v>0</v>
      </c>
      <c r="BL216" s="17" t="s">
        <v>453</v>
      </c>
      <c r="BM216" s="156" t="s">
        <v>1301</v>
      </c>
    </row>
    <row r="217" spans="2:65" s="1" customFormat="1" ht="21.75" customHeight="1">
      <c r="B217" s="32"/>
      <c r="C217" s="145" t="s">
        <v>797</v>
      </c>
      <c r="D217" s="145" t="s">
        <v>347</v>
      </c>
      <c r="E217" s="146" t="s">
        <v>3498</v>
      </c>
      <c r="F217" s="147" t="s">
        <v>3499</v>
      </c>
      <c r="G217" s="148" t="s">
        <v>597</v>
      </c>
      <c r="H217" s="149">
        <v>24</v>
      </c>
      <c r="I217" s="150"/>
      <c r="J217" s="149">
        <f t="shared" si="40"/>
        <v>0</v>
      </c>
      <c r="K217" s="151"/>
      <c r="L217" s="32"/>
      <c r="M217" s="152" t="s">
        <v>1</v>
      </c>
      <c r="N217" s="153" t="s">
        <v>42</v>
      </c>
      <c r="P217" s="154">
        <f t="shared" si="41"/>
        <v>0</v>
      </c>
      <c r="Q217" s="154">
        <v>6.4000000000000005E-4</v>
      </c>
      <c r="R217" s="154">
        <f t="shared" si="42"/>
        <v>1.5360000000000002E-2</v>
      </c>
      <c r="S217" s="154">
        <v>0</v>
      </c>
      <c r="T217" s="155">
        <f t="shared" si="43"/>
        <v>0</v>
      </c>
      <c r="AR217" s="156" t="s">
        <v>453</v>
      </c>
      <c r="AT217" s="156" t="s">
        <v>347</v>
      </c>
      <c r="AU217" s="156" t="s">
        <v>98</v>
      </c>
      <c r="AY217" s="17" t="s">
        <v>345</v>
      </c>
      <c r="BE217" s="157">
        <f t="shared" si="44"/>
        <v>0</v>
      </c>
      <c r="BF217" s="157">
        <f t="shared" si="45"/>
        <v>0</v>
      </c>
      <c r="BG217" s="157">
        <f t="shared" si="46"/>
        <v>0</v>
      </c>
      <c r="BH217" s="157">
        <f t="shared" si="47"/>
        <v>0</v>
      </c>
      <c r="BI217" s="157">
        <f t="shared" si="48"/>
        <v>0</v>
      </c>
      <c r="BJ217" s="17" t="s">
        <v>98</v>
      </c>
      <c r="BK217" s="158">
        <f t="shared" si="49"/>
        <v>0</v>
      </c>
      <c r="BL217" s="17" t="s">
        <v>453</v>
      </c>
      <c r="BM217" s="156" t="s">
        <v>1313</v>
      </c>
    </row>
    <row r="218" spans="2:65" s="1" customFormat="1" ht="24.2" customHeight="1">
      <c r="B218" s="32"/>
      <c r="C218" s="145" t="s">
        <v>803</v>
      </c>
      <c r="D218" s="145" t="s">
        <v>347</v>
      </c>
      <c r="E218" s="146" t="s">
        <v>3500</v>
      </c>
      <c r="F218" s="147" t="s">
        <v>3501</v>
      </c>
      <c r="G218" s="148" t="s">
        <v>623</v>
      </c>
      <c r="H218" s="149">
        <v>3</v>
      </c>
      <c r="I218" s="150"/>
      <c r="J218" s="149">
        <f t="shared" si="40"/>
        <v>0</v>
      </c>
      <c r="K218" s="151"/>
      <c r="L218" s="32"/>
      <c r="M218" s="152" t="s">
        <v>1</v>
      </c>
      <c r="N218" s="153" t="s">
        <v>42</v>
      </c>
      <c r="P218" s="154">
        <f t="shared" si="41"/>
        <v>0</v>
      </c>
      <c r="Q218" s="154">
        <v>0</v>
      </c>
      <c r="R218" s="154">
        <f t="shared" si="42"/>
        <v>0</v>
      </c>
      <c r="S218" s="154">
        <v>0</v>
      </c>
      <c r="T218" s="155">
        <f t="shared" si="43"/>
        <v>0</v>
      </c>
      <c r="AR218" s="156" t="s">
        <v>453</v>
      </c>
      <c r="AT218" s="156" t="s">
        <v>347</v>
      </c>
      <c r="AU218" s="156" t="s">
        <v>98</v>
      </c>
      <c r="AY218" s="17" t="s">
        <v>345</v>
      </c>
      <c r="BE218" s="157">
        <f t="shared" si="44"/>
        <v>0</v>
      </c>
      <c r="BF218" s="157">
        <f t="shared" si="45"/>
        <v>0</v>
      </c>
      <c r="BG218" s="157">
        <f t="shared" si="46"/>
        <v>0</v>
      </c>
      <c r="BH218" s="157">
        <f t="shared" si="47"/>
        <v>0</v>
      </c>
      <c r="BI218" s="157">
        <f t="shared" si="48"/>
        <v>0</v>
      </c>
      <c r="BJ218" s="17" t="s">
        <v>98</v>
      </c>
      <c r="BK218" s="158">
        <f t="shared" si="49"/>
        <v>0</v>
      </c>
      <c r="BL218" s="17" t="s">
        <v>453</v>
      </c>
      <c r="BM218" s="156" t="s">
        <v>1325</v>
      </c>
    </row>
    <row r="219" spans="2:65" s="1" customFormat="1" ht="24.2" customHeight="1">
      <c r="B219" s="32"/>
      <c r="C219" s="145" t="s">
        <v>811</v>
      </c>
      <c r="D219" s="145" t="s">
        <v>347</v>
      </c>
      <c r="E219" s="146" t="s">
        <v>3502</v>
      </c>
      <c r="F219" s="147" t="s">
        <v>3503</v>
      </c>
      <c r="G219" s="148" t="s">
        <v>623</v>
      </c>
      <c r="H219" s="149">
        <v>4</v>
      </c>
      <c r="I219" s="150"/>
      <c r="J219" s="149">
        <f t="shared" si="40"/>
        <v>0</v>
      </c>
      <c r="K219" s="151"/>
      <c r="L219" s="32"/>
      <c r="M219" s="152" t="s">
        <v>1</v>
      </c>
      <c r="N219" s="153" t="s">
        <v>42</v>
      </c>
      <c r="P219" s="154">
        <f t="shared" si="41"/>
        <v>0</v>
      </c>
      <c r="Q219" s="154">
        <v>0</v>
      </c>
      <c r="R219" s="154">
        <f t="shared" si="42"/>
        <v>0</v>
      </c>
      <c r="S219" s="154">
        <v>0</v>
      </c>
      <c r="T219" s="155">
        <f t="shared" si="43"/>
        <v>0</v>
      </c>
      <c r="AR219" s="156" t="s">
        <v>453</v>
      </c>
      <c r="AT219" s="156" t="s">
        <v>347</v>
      </c>
      <c r="AU219" s="156" t="s">
        <v>98</v>
      </c>
      <c r="AY219" s="17" t="s">
        <v>345</v>
      </c>
      <c r="BE219" s="157">
        <f t="shared" si="44"/>
        <v>0</v>
      </c>
      <c r="BF219" s="157">
        <f t="shared" si="45"/>
        <v>0</v>
      </c>
      <c r="BG219" s="157">
        <f t="shared" si="46"/>
        <v>0</v>
      </c>
      <c r="BH219" s="157">
        <f t="shared" si="47"/>
        <v>0</v>
      </c>
      <c r="BI219" s="157">
        <f t="shared" si="48"/>
        <v>0</v>
      </c>
      <c r="BJ219" s="17" t="s">
        <v>98</v>
      </c>
      <c r="BK219" s="158">
        <f t="shared" si="49"/>
        <v>0</v>
      </c>
      <c r="BL219" s="17" t="s">
        <v>453</v>
      </c>
      <c r="BM219" s="156" t="s">
        <v>1337</v>
      </c>
    </row>
    <row r="220" spans="2:65" s="1" customFormat="1" ht="24.2" customHeight="1">
      <c r="B220" s="32"/>
      <c r="C220" s="145" t="s">
        <v>817</v>
      </c>
      <c r="D220" s="145" t="s">
        <v>347</v>
      </c>
      <c r="E220" s="146" t="s">
        <v>3504</v>
      </c>
      <c r="F220" s="147" t="s">
        <v>3505</v>
      </c>
      <c r="G220" s="148" t="s">
        <v>623</v>
      </c>
      <c r="H220" s="149">
        <v>25</v>
      </c>
      <c r="I220" s="150"/>
      <c r="J220" s="149">
        <f t="shared" si="40"/>
        <v>0</v>
      </c>
      <c r="K220" s="151"/>
      <c r="L220" s="32"/>
      <c r="M220" s="152" t="s">
        <v>1</v>
      </c>
      <c r="N220" s="153" t="s">
        <v>42</v>
      </c>
      <c r="P220" s="154">
        <f t="shared" si="41"/>
        <v>0</v>
      </c>
      <c r="Q220" s="154">
        <v>0</v>
      </c>
      <c r="R220" s="154">
        <f t="shared" si="42"/>
        <v>0</v>
      </c>
      <c r="S220" s="154">
        <v>0</v>
      </c>
      <c r="T220" s="155">
        <f t="shared" si="43"/>
        <v>0</v>
      </c>
      <c r="AR220" s="156" t="s">
        <v>453</v>
      </c>
      <c r="AT220" s="156" t="s">
        <v>347</v>
      </c>
      <c r="AU220" s="156" t="s">
        <v>98</v>
      </c>
      <c r="AY220" s="17" t="s">
        <v>345</v>
      </c>
      <c r="BE220" s="157">
        <f t="shared" si="44"/>
        <v>0</v>
      </c>
      <c r="BF220" s="157">
        <f t="shared" si="45"/>
        <v>0</v>
      </c>
      <c r="BG220" s="157">
        <f t="shared" si="46"/>
        <v>0</v>
      </c>
      <c r="BH220" s="157">
        <f t="shared" si="47"/>
        <v>0</v>
      </c>
      <c r="BI220" s="157">
        <f t="shared" si="48"/>
        <v>0</v>
      </c>
      <c r="BJ220" s="17" t="s">
        <v>98</v>
      </c>
      <c r="BK220" s="158">
        <f t="shared" si="49"/>
        <v>0</v>
      </c>
      <c r="BL220" s="17" t="s">
        <v>453</v>
      </c>
      <c r="BM220" s="156" t="s">
        <v>1349</v>
      </c>
    </row>
    <row r="221" spans="2:65" s="1" customFormat="1" ht="24.2" customHeight="1">
      <c r="B221" s="32"/>
      <c r="C221" s="145" t="s">
        <v>821</v>
      </c>
      <c r="D221" s="145" t="s">
        <v>347</v>
      </c>
      <c r="E221" s="146" t="s">
        <v>3506</v>
      </c>
      <c r="F221" s="147" t="s">
        <v>3507</v>
      </c>
      <c r="G221" s="148" t="s">
        <v>623</v>
      </c>
      <c r="H221" s="149">
        <v>6</v>
      </c>
      <c r="I221" s="150"/>
      <c r="J221" s="149">
        <f t="shared" si="40"/>
        <v>0</v>
      </c>
      <c r="K221" s="151"/>
      <c r="L221" s="32"/>
      <c r="M221" s="152" t="s">
        <v>1</v>
      </c>
      <c r="N221" s="153" t="s">
        <v>42</v>
      </c>
      <c r="P221" s="154">
        <f t="shared" si="41"/>
        <v>0</v>
      </c>
      <c r="Q221" s="154">
        <v>0</v>
      </c>
      <c r="R221" s="154">
        <f t="shared" si="42"/>
        <v>0</v>
      </c>
      <c r="S221" s="154">
        <v>0</v>
      </c>
      <c r="T221" s="155">
        <f t="shared" si="43"/>
        <v>0</v>
      </c>
      <c r="AR221" s="156" t="s">
        <v>453</v>
      </c>
      <c r="AT221" s="156" t="s">
        <v>347</v>
      </c>
      <c r="AU221" s="156" t="s">
        <v>98</v>
      </c>
      <c r="AY221" s="17" t="s">
        <v>345</v>
      </c>
      <c r="BE221" s="157">
        <f t="shared" si="44"/>
        <v>0</v>
      </c>
      <c r="BF221" s="157">
        <f t="shared" si="45"/>
        <v>0</v>
      </c>
      <c r="BG221" s="157">
        <f t="shared" si="46"/>
        <v>0</v>
      </c>
      <c r="BH221" s="157">
        <f t="shared" si="47"/>
        <v>0</v>
      </c>
      <c r="BI221" s="157">
        <f t="shared" si="48"/>
        <v>0</v>
      </c>
      <c r="BJ221" s="17" t="s">
        <v>98</v>
      </c>
      <c r="BK221" s="158">
        <f t="shared" si="49"/>
        <v>0</v>
      </c>
      <c r="BL221" s="17" t="s">
        <v>453</v>
      </c>
      <c r="BM221" s="156" t="s">
        <v>1367</v>
      </c>
    </row>
    <row r="222" spans="2:65" s="1" customFormat="1" ht="24.2" customHeight="1">
      <c r="B222" s="32"/>
      <c r="C222" s="145" t="s">
        <v>825</v>
      </c>
      <c r="D222" s="145" t="s">
        <v>347</v>
      </c>
      <c r="E222" s="146" t="s">
        <v>3508</v>
      </c>
      <c r="F222" s="147" t="s">
        <v>3509</v>
      </c>
      <c r="G222" s="148" t="s">
        <v>623</v>
      </c>
      <c r="H222" s="149">
        <v>2</v>
      </c>
      <c r="I222" s="150"/>
      <c r="J222" s="149">
        <f t="shared" si="40"/>
        <v>0</v>
      </c>
      <c r="K222" s="151"/>
      <c r="L222" s="32"/>
      <c r="M222" s="152" t="s">
        <v>1</v>
      </c>
      <c r="N222" s="153" t="s">
        <v>42</v>
      </c>
      <c r="P222" s="154">
        <f t="shared" si="41"/>
        <v>0</v>
      </c>
      <c r="Q222" s="154">
        <v>0</v>
      </c>
      <c r="R222" s="154">
        <f t="shared" si="42"/>
        <v>0</v>
      </c>
      <c r="S222" s="154">
        <v>0</v>
      </c>
      <c r="T222" s="155">
        <f t="shared" si="43"/>
        <v>0</v>
      </c>
      <c r="AR222" s="156" t="s">
        <v>453</v>
      </c>
      <c r="AT222" s="156" t="s">
        <v>347</v>
      </c>
      <c r="AU222" s="156" t="s">
        <v>98</v>
      </c>
      <c r="AY222" s="17" t="s">
        <v>345</v>
      </c>
      <c r="BE222" s="157">
        <f t="shared" si="44"/>
        <v>0</v>
      </c>
      <c r="BF222" s="157">
        <f t="shared" si="45"/>
        <v>0</v>
      </c>
      <c r="BG222" s="157">
        <f t="shared" si="46"/>
        <v>0</v>
      </c>
      <c r="BH222" s="157">
        <f t="shared" si="47"/>
        <v>0</v>
      </c>
      <c r="BI222" s="157">
        <f t="shared" si="48"/>
        <v>0</v>
      </c>
      <c r="BJ222" s="17" t="s">
        <v>98</v>
      </c>
      <c r="BK222" s="158">
        <f t="shared" si="49"/>
        <v>0</v>
      </c>
      <c r="BL222" s="17" t="s">
        <v>453</v>
      </c>
      <c r="BM222" s="156" t="s">
        <v>1377</v>
      </c>
    </row>
    <row r="223" spans="2:65" s="1" customFormat="1" ht="24.2" customHeight="1">
      <c r="B223" s="32"/>
      <c r="C223" s="145" t="s">
        <v>830</v>
      </c>
      <c r="D223" s="145" t="s">
        <v>347</v>
      </c>
      <c r="E223" s="146" t="s">
        <v>3510</v>
      </c>
      <c r="F223" s="147" t="s">
        <v>3511</v>
      </c>
      <c r="G223" s="148" t="s">
        <v>623</v>
      </c>
      <c r="H223" s="149">
        <v>7</v>
      </c>
      <c r="I223" s="150"/>
      <c r="J223" s="149">
        <f t="shared" si="40"/>
        <v>0</v>
      </c>
      <c r="K223" s="151"/>
      <c r="L223" s="32"/>
      <c r="M223" s="152" t="s">
        <v>1</v>
      </c>
      <c r="N223" s="153" t="s">
        <v>42</v>
      </c>
      <c r="P223" s="154">
        <f t="shared" si="41"/>
        <v>0</v>
      </c>
      <c r="Q223" s="154">
        <v>0</v>
      </c>
      <c r="R223" s="154">
        <f t="shared" si="42"/>
        <v>0</v>
      </c>
      <c r="S223" s="154">
        <v>0</v>
      </c>
      <c r="T223" s="155">
        <f t="shared" si="43"/>
        <v>0</v>
      </c>
      <c r="AR223" s="156" t="s">
        <v>453</v>
      </c>
      <c r="AT223" s="156" t="s">
        <v>347</v>
      </c>
      <c r="AU223" s="156" t="s">
        <v>98</v>
      </c>
      <c r="AY223" s="17" t="s">
        <v>345</v>
      </c>
      <c r="BE223" s="157">
        <f t="shared" si="44"/>
        <v>0</v>
      </c>
      <c r="BF223" s="157">
        <f t="shared" si="45"/>
        <v>0</v>
      </c>
      <c r="BG223" s="157">
        <f t="shared" si="46"/>
        <v>0</v>
      </c>
      <c r="BH223" s="157">
        <f t="shared" si="47"/>
        <v>0</v>
      </c>
      <c r="BI223" s="157">
        <f t="shared" si="48"/>
        <v>0</v>
      </c>
      <c r="BJ223" s="17" t="s">
        <v>98</v>
      </c>
      <c r="BK223" s="158">
        <f t="shared" si="49"/>
        <v>0</v>
      </c>
      <c r="BL223" s="17" t="s">
        <v>453</v>
      </c>
      <c r="BM223" s="156" t="s">
        <v>1391</v>
      </c>
    </row>
    <row r="224" spans="2:65" s="1" customFormat="1" ht="16.5" customHeight="1">
      <c r="B224" s="32"/>
      <c r="C224" s="145" t="s">
        <v>834</v>
      </c>
      <c r="D224" s="145" t="s">
        <v>347</v>
      </c>
      <c r="E224" s="146" t="s">
        <v>3512</v>
      </c>
      <c r="F224" s="147" t="s">
        <v>2389</v>
      </c>
      <c r="G224" s="148" t="s">
        <v>623</v>
      </c>
      <c r="H224" s="149">
        <v>1</v>
      </c>
      <c r="I224" s="150"/>
      <c r="J224" s="149">
        <f t="shared" si="40"/>
        <v>0</v>
      </c>
      <c r="K224" s="151"/>
      <c r="L224" s="32"/>
      <c r="M224" s="152" t="s">
        <v>1</v>
      </c>
      <c r="N224" s="153" t="s">
        <v>42</v>
      </c>
      <c r="P224" s="154">
        <f t="shared" si="41"/>
        <v>0</v>
      </c>
      <c r="Q224" s="154">
        <v>0</v>
      </c>
      <c r="R224" s="154">
        <f t="shared" si="42"/>
        <v>0</v>
      </c>
      <c r="S224" s="154">
        <v>0</v>
      </c>
      <c r="T224" s="155">
        <f t="shared" si="43"/>
        <v>0</v>
      </c>
      <c r="AR224" s="156" t="s">
        <v>453</v>
      </c>
      <c r="AT224" s="156" t="s">
        <v>347</v>
      </c>
      <c r="AU224" s="156" t="s">
        <v>98</v>
      </c>
      <c r="AY224" s="17" t="s">
        <v>345</v>
      </c>
      <c r="BE224" s="157">
        <f t="shared" si="44"/>
        <v>0</v>
      </c>
      <c r="BF224" s="157">
        <f t="shared" si="45"/>
        <v>0</v>
      </c>
      <c r="BG224" s="157">
        <f t="shared" si="46"/>
        <v>0</v>
      </c>
      <c r="BH224" s="157">
        <f t="shared" si="47"/>
        <v>0</v>
      </c>
      <c r="BI224" s="157">
        <f t="shared" si="48"/>
        <v>0</v>
      </c>
      <c r="BJ224" s="17" t="s">
        <v>98</v>
      </c>
      <c r="BK224" s="158">
        <f t="shared" si="49"/>
        <v>0</v>
      </c>
      <c r="BL224" s="17" t="s">
        <v>453</v>
      </c>
      <c r="BM224" s="156" t="s">
        <v>1400</v>
      </c>
    </row>
    <row r="225" spans="2:65" s="1" customFormat="1" ht="16.5" customHeight="1">
      <c r="B225" s="32"/>
      <c r="C225" s="145" t="s">
        <v>838</v>
      </c>
      <c r="D225" s="145" t="s">
        <v>347</v>
      </c>
      <c r="E225" s="146" t="s">
        <v>3513</v>
      </c>
      <c r="F225" s="147" t="s">
        <v>3514</v>
      </c>
      <c r="G225" s="148" t="s">
        <v>623</v>
      </c>
      <c r="H225" s="149">
        <v>20</v>
      </c>
      <c r="I225" s="150"/>
      <c r="J225" s="149">
        <f t="shared" si="40"/>
        <v>0</v>
      </c>
      <c r="K225" s="151"/>
      <c r="L225" s="32"/>
      <c r="M225" s="152" t="s">
        <v>1</v>
      </c>
      <c r="N225" s="153" t="s">
        <v>42</v>
      </c>
      <c r="P225" s="154">
        <f t="shared" si="41"/>
        <v>0</v>
      </c>
      <c r="Q225" s="154">
        <v>1.719E-2</v>
      </c>
      <c r="R225" s="154">
        <f t="shared" si="42"/>
        <v>0.34379999999999999</v>
      </c>
      <c r="S225" s="154">
        <v>0</v>
      </c>
      <c r="T225" s="155">
        <f t="shared" si="43"/>
        <v>0</v>
      </c>
      <c r="AR225" s="156" t="s">
        <v>453</v>
      </c>
      <c r="AT225" s="156" t="s">
        <v>347</v>
      </c>
      <c r="AU225" s="156" t="s">
        <v>98</v>
      </c>
      <c r="AY225" s="17" t="s">
        <v>345</v>
      </c>
      <c r="BE225" s="157">
        <f t="shared" si="44"/>
        <v>0</v>
      </c>
      <c r="BF225" s="157">
        <f t="shared" si="45"/>
        <v>0</v>
      </c>
      <c r="BG225" s="157">
        <f t="shared" si="46"/>
        <v>0</v>
      </c>
      <c r="BH225" s="157">
        <f t="shared" si="47"/>
        <v>0</v>
      </c>
      <c r="BI225" s="157">
        <f t="shared" si="48"/>
        <v>0</v>
      </c>
      <c r="BJ225" s="17" t="s">
        <v>98</v>
      </c>
      <c r="BK225" s="158">
        <f t="shared" si="49"/>
        <v>0</v>
      </c>
      <c r="BL225" s="17" t="s">
        <v>453</v>
      </c>
      <c r="BM225" s="156" t="s">
        <v>1414</v>
      </c>
    </row>
    <row r="226" spans="2:65" s="1" customFormat="1" ht="37.9" customHeight="1">
      <c r="B226" s="32"/>
      <c r="C226" s="187" t="s">
        <v>842</v>
      </c>
      <c r="D226" s="187" t="s">
        <v>641</v>
      </c>
      <c r="E226" s="188" t="s">
        <v>3515</v>
      </c>
      <c r="F226" s="189" t="s">
        <v>3516</v>
      </c>
      <c r="G226" s="190" t="s">
        <v>623</v>
      </c>
      <c r="H226" s="191">
        <v>3</v>
      </c>
      <c r="I226" s="192"/>
      <c r="J226" s="191">
        <f t="shared" si="40"/>
        <v>0</v>
      </c>
      <c r="K226" s="193"/>
      <c r="L226" s="194"/>
      <c r="M226" s="195" t="s">
        <v>1</v>
      </c>
      <c r="N226" s="196" t="s">
        <v>42</v>
      </c>
      <c r="P226" s="154">
        <f t="shared" si="41"/>
        <v>0</v>
      </c>
      <c r="Q226" s="154">
        <v>2.7999999999999998E-4</v>
      </c>
      <c r="R226" s="154">
        <f t="shared" si="42"/>
        <v>8.3999999999999993E-4</v>
      </c>
      <c r="S226" s="154">
        <v>0</v>
      </c>
      <c r="T226" s="155">
        <f t="shared" si="43"/>
        <v>0</v>
      </c>
      <c r="AR226" s="156" t="s">
        <v>544</v>
      </c>
      <c r="AT226" s="156" t="s">
        <v>641</v>
      </c>
      <c r="AU226" s="156" t="s">
        <v>98</v>
      </c>
      <c r="AY226" s="17" t="s">
        <v>345</v>
      </c>
      <c r="BE226" s="157">
        <f t="shared" si="44"/>
        <v>0</v>
      </c>
      <c r="BF226" s="157">
        <f t="shared" si="45"/>
        <v>0</v>
      </c>
      <c r="BG226" s="157">
        <f t="shared" si="46"/>
        <v>0</v>
      </c>
      <c r="BH226" s="157">
        <f t="shared" si="47"/>
        <v>0</v>
      </c>
      <c r="BI226" s="157">
        <f t="shared" si="48"/>
        <v>0</v>
      </c>
      <c r="BJ226" s="17" t="s">
        <v>98</v>
      </c>
      <c r="BK226" s="158">
        <f t="shared" si="49"/>
        <v>0</v>
      </c>
      <c r="BL226" s="17" t="s">
        <v>453</v>
      </c>
      <c r="BM226" s="156" t="s">
        <v>1424</v>
      </c>
    </row>
    <row r="227" spans="2:65" s="1" customFormat="1" ht="44.25" customHeight="1">
      <c r="B227" s="32"/>
      <c r="C227" s="187" t="s">
        <v>880</v>
      </c>
      <c r="D227" s="187" t="s">
        <v>641</v>
      </c>
      <c r="E227" s="188" t="s">
        <v>3517</v>
      </c>
      <c r="F227" s="189" t="s">
        <v>3518</v>
      </c>
      <c r="G227" s="190" t="s">
        <v>623</v>
      </c>
      <c r="H227" s="191">
        <v>9</v>
      </c>
      <c r="I227" s="192"/>
      <c r="J227" s="191">
        <f t="shared" si="40"/>
        <v>0</v>
      </c>
      <c r="K227" s="193"/>
      <c r="L227" s="194"/>
      <c r="M227" s="195" t="s">
        <v>1</v>
      </c>
      <c r="N227" s="196" t="s">
        <v>42</v>
      </c>
      <c r="P227" s="154">
        <f t="shared" si="41"/>
        <v>0</v>
      </c>
      <c r="Q227" s="154">
        <v>3.3E-4</v>
      </c>
      <c r="R227" s="154">
        <f t="shared" si="42"/>
        <v>2.97E-3</v>
      </c>
      <c r="S227" s="154">
        <v>0</v>
      </c>
      <c r="T227" s="155">
        <f t="shared" si="43"/>
        <v>0</v>
      </c>
      <c r="AR227" s="156" t="s">
        <v>544</v>
      </c>
      <c r="AT227" s="156" t="s">
        <v>641</v>
      </c>
      <c r="AU227" s="156" t="s">
        <v>98</v>
      </c>
      <c r="AY227" s="17" t="s">
        <v>345</v>
      </c>
      <c r="BE227" s="157">
        <f t="shared" si="44"/>
        <v>0</v>
      </c>
      <c r="BF227" s="157">
        <f t="shared" si="45"/>
        <v>0</v>
      </c>
      <c r="BG227" s="157">
        <f t="shared" si="46"/>
        <v>0</v>
      </c>
      <c r="BH227" s="157">
        <f t="shared" si="47"/>
        <v>0</v>
      </c>
      <c r="BI227" s="157">
        <f t="shared" si="48"/>
        <v>0</v>
      </c>
      <c r="BJ227" s="17" t="s">
        <v>98</v>
      </c>
      <c r="BK227" s="158">
        <f t="shared" si="49"/>
        <v>0</v>
      </c>
      <c r="BL227" s="17" t="s">
        <v>453</v>
      </c>
      <c r="BM227" s="156" t="s">
        <v>1435</v>
      </c>
    </row>
    <row r="228" spans="2:65" s="1" customFormat="1" ht="55.5" customHeight="1">
      <c r="B228" s="32"/>
      <c r="C228" s="187" t="s">
        <v>885</v>
      </c>
      <c r="D228" s="187" t="s">
        <v>641</v>
      </c>
      <c r="E228" s="188" t="s">
        <v>3519</v>
      </c>
      <c r="F228" s="189" t="s">
        <v>3520</v>
      </c>
      <c r="G228" s="190" t="s">
        <v>623</v>
      </c>
      <c r="H228" s="191">
        <v>1</v>
      </c>
      <c r="I228" s="192"/>
      <c r="J228" s="191">
        <f t="shared" si="40"/>
        <v>0</v>
      </c>
      <c r="K228" s="193"/>
      <c r="L228" s="194"/>
      <c r="M228" s="195" t="s">
        <v>1</v>
      </c>
      <c r="N228" s="196" t="s">
        <v>42</v>
      </c>
      <c r="P228" s="154">
        <f t="shared" si="41"/>
        <v>0</v>
      </c>
      <c r="Q228" s="154">
        <v>1.0000000000000001E-5</v>
      </c>
      <c r="R228" s="154">
        <f t="shared" si="42"/>
        <v>1.0000000000000001E-5</v>
      </c>
      <c r="S228" s="154">
        <v>0</v>
      </c>
      <c r="T228" s="155">
        <f t="shared" si="43"/>
        <v>0</v>
      </c>
      <c r="AR228" s="156" t="s">
        <v>544</v>
      </c>
      <c r="AT228" s="156" t="s">
        <v>641</v>
      </c>
      <c r="AU228" s="156" t="s">
        <v>98</v>
      </c>
      <c r="AY228" s="17" t="s">
        <v>345</v>
      </c>
      <c r="BE228" s="157">
        <f t="shared" si="44"/>
        <v>0</v>
      </c>
      <c r="BF228" s="157">
        <f t="shared" si="45"/>
        <v>0</v>
      </c>
      <c r="BG228" s="157">
        <f t="shared" si="46"/>
        <v>0</v>
      </c>
      <c r="BH228" s="157">
        <f t="shared" si="47"/>
        <v>0</v>
      </c>
      <c r="BI228" s="157">
        <f t="shared" si="48"/>
        <v>0</v>
      </c>
      <c r="BJ228" s="17" t="s">
        <v>98</v>
      </c>
      <c r="BK228" s="158">
        <f t="shared" si="49"/>
        <v>0</v>
      </c>
      <c r="BL228" s="17" t="s">
        <v>453</v>
      </c>
      <c r="BM228" s="156" t="s">
        <v>1443</v>
      </c>
    </row>
    <row r="229" spans="2:65" s="1" customFormat="1" ht="44.25" customHeight="1">
      <c r="B229" s="32"/>
      <c r="C229" s="187" t="s">
        <v>890</v>
      </c>
      <c r="D229" s="187" t="s">
        <v>641</v>
      </c>
      <c r="E229" s="188" t="s">
        <v>3521</v>
      </c>
      <c r="F229" s="189" t="s">
        <v>3522</v>
      </c>
      <c r="G229" s="190" t="s">
        <v>623</v>
      </c>
      <c r="H229" s="191">
        <v>5</v>
      </c>
      <c r="I229" s="192"/>
      <c r="J229" s="191">
        <f t="shared" si="40"/>
        <v>0</v>
      </c>
      <c r="K229" s="193"/>
      <c r="L229" s="194"/>
      <c r="M229" s="195" t="s">
        <v>1</v>
      </c>
      <c r="N229" s="196" t="s">
        <v>42</v>
      </c>
      <c r="P229" s="154">
        <f t="shared" si="41"/>
        <v>0</v>
      </c>
      <c r="Q229" s="154">
        <v>7.1000000000000002E-4</v>
      </c>
      <c r="R229" s="154">
        <f t="shared" si="42"/>
        <v>3.5500000000000002E-3</v>
      </c>
      <c r="S229" s="154">
        <v>0</v>
      </c>
      <c r="T229" s="155">
        <f t="shared" si="43"/>
        <v>0</v>
      </c>
      <c r="AR229" s="156" t="s">
        <v>544</v>
      </c>
      <c r="AT229" s="156" t="s">
        <v>641</v>
      </c>
      <c r="AU229" s="156" t="s">
        <v>98</v>
      </c>
      <c r="AY229" s="17" t="s">
        <v>345</v>
      </c>
      <c r="BE229" s="157">
        <f t="shared" si="44"/>
        <v>0</v>
      </c>
      <c r="BF229" s="157">
        <f t="shared" si="45"/>
        <v>0</v>
      </c>
      <c r="BG229" s="157">
        <f t="shared" si="46"/>
        <v>0</v>
      </c>
      <c r="BH229" s="157">
        <f t="shared" si="47"/>
        <v>0</v>
      </c>
      <c r="BI229" s="157">
        <f t="shared" si="48"/>
        <v>0</v>
      </c>
      <c r="BJ229" s="17" t="s">
        <v>98</v>
      </c>
      <c r="BK229" s="158">
        <f t="shared" si="49"/>
        <v>0</v>
      </c>
      <c r="BL229" s="17" t="s">
        <v>453</v>
      </c>
      <c r="BM229" s="156" t="s">
        <v>1450</v>
      </c>
    </row>
    <row r="230" spans="2:65" s="1" customFormat="1" ht="44.25" customHeight="1">
      <c r="B230" s="32"/>
      <c r="C230" s="187" t="s">
        <v>896</v>
      </c>
      <c r="D230" s="187" t="s">
        <v>641</v>
      </c>
      <c r="E230" s="188" t="s">
        <v>3523</v>
      </c>
      <c r="F230" s="189" t="s">
        <v>3524</v>
      </c>
      <c r="G230" s="190" t="s">
        <v>623</v>
      </c>
      <c r="H230" s="191">
        <v>2</v>
      </c>
      <c r="I230" s="192"/>
      <c r="J230" s="191">
        <f t="shared" si="40"/>
        <v>0</v>
      </c>
      <c r="K230" s="193"/>
      <c r="L230" s="194"/>
      <c r="M230" s="195" t="s">
        <v>1</v>
      </c>
      <c r="N230" s="196" t="s">
        <v>42</v>
      </c>
      <c r="P230" s="154">
        <f t="shared" si="41"/>
        <v>0</v>
      </c>
      <c r="Q230" s="154">
        <v>2.2699999999999999E-3</v>
      </c>
      <c r="R230" s="154">
        <f t="shared" si="42"/>
        <v>4.5399999999999998E-3</v>
      </c>
      <c r="S230" s="154">
        <v>0</v>
      </c>
      <c r="T230" s="155">
        <f t="shared" si="43"/>
        <v>0</v>
      </c>
      <c r="AR230" s="156" t="s">
        <v>544</v>
      </c>
      <c r="AT230" s="156" t="s">
        <v>641</v>
      </c>
      <c r="AU230" s="156" t="s">
        <v>98</v>
      </c>
      <c r="AY230" s="17" t="s">
        <v>345</v>
      </c>
      <c r="BE230" s="157">
        <f t="shared" si="44"/>
        <v>0</v>
      </c>
      <c r="BF230" s="157">
        <f t="shared" si="45"/>
        <v>0</v>
      </c>
      <c r="BG230" s="157">
        <f t="shared" si="46"/>
        <v>0</v>
      </c>
      <c r="BH230" s="157">
        <f t="shared" si="47"/>
        <v>0</v>
      </c>
      <c r="BI230" s="157">
        <f t="shared" si="48"/>
        <v>0</v>
      </c>
      <c r="BJ230" s="17" t="s">
        <v>98</v>
      </c>
      <c r="BK230" s="158">
        <f t="shared" si="49"/>
        <v>0</v>
      </c>
      <c r="BL230" s="17" t="s">
        <v>453</v>
      </c>
      <c r="BM230" s="156" t="s">
        <v>1460</v>
      </c>
    </row>
    <row r="231" spans="2:65" s="1" customFormat="1" ht="24.2" customHeight="1">
      <c r="B231" s="32"/>
      <c r="C231" s="187" t="s">
        <v>900</v>
      </c>
      <c r="D231" s="187" t="s">
        <v>641</v>
      </c>
      <c r="E231" s="188" t="s">
        <v>3525</v>
      </c>
      <c r="F231" s="189" t="s">
        <v>3526</v>
      </c>
      <c r="G231" s="190" t="s">
        <v>623</v>
      </c>
      <c r="H231" s="191">
        <v>6</v>
      </c>
      <c r="I231" s="192"/>
      <c r="J231" s="191">
        <f t="shared" si="40"/>
        <v>0</v>
      </c>
      <c r="K231" s="193"/>
      <c r="L231" s="194"/>
      <c r="M231" s="195" t="s">
        <v>1</v>
      </c>
      <c r="N231" s="196" t="s">
        <v>42</v>
      </c>
      <c r="P231" s="154">
        <f t="shared" si="41"/>
        <v>0</v>
      </c>
      <c r="Q231" s="154">
        <v>9.0000000000000006E-5</v>
      </c>
      <c r="R231" s="154">
        <f t="shared" si="42"/>
        <v>5.4000000000000001E-4</v>
      </c>
      <c r="S231" s="154">
        <v>0</v>
      </c>
      <c r="T231" s="155">
        <f t="shared" si="43"/>
        <v>0</v>
      </c>
      <c r="AR231" s="156" t="s">
        <v>544</v>
      </c>
      <c r="AT231" s="156" t="s">
        <v>641</v>
      </c>
      <c r="AU231" s="156" t="s">
        <v>98</v>
      </c>
      <c r="AY231" s="17" t="s">
        <v>345</v>
      </c>
      <c r="BE231" s="157">
        <f t="shared" si="44"/>
        <v>0</v>
      </c>
      <c r="BF231" s="157">
        <f t="shared" si="45"/>
        <v>0</v>
      </c>
      <c r="BG231" s="157">
        <f t="shared" si="46"/>
        <v>0</v>
      </c>
      <c r="BH231" s="157">
        <f t="shared" si="47"/>
        <v>0</v>
      </c>
      <c r="BI231" s="157">
        <f t="shared" si="48"/>
        <v>0</v>
      </c>
      <c r="BJ231" s="17" t="s">
        <v>98</v>
      </c>
      <c r="BK231" s="158">
        <f t="shared" si="49"/>
        <v>0</v>
      </c>
      <c r="BL231" s="17" t="s">
        <v>453</v>
      </c>
      <c r="BM231" s="156" t="s">
        <v>1469</v>
      </c>
    </row>
    <row r="232" spans="2:65" s="1" customFormat="1" ht="24.2" customHeight="1">
      <c r="B232" s="32"/>
      <c r="C232" s="187" t="s">
        <v>904</v>
      </c>
      <c r="D232" s="187" t="s">
        <v>641</v>
      </c>
      <c r="E232" s="188" t="s">
        <v>3527</v>
      </c>
      <c r="F232" s="189" t="s">
        <v>3528</v>
      </c>
      <c r="G232" s="190" t="s">
        <v>623</v>
      </c>
      <c r="H232" s="191">
        <v>7</v>
      </c>
      <c r="I232" s="192"/>
      <c r="J232" s="191">
        <f t="shared" si="40"/>
        <v>0</v>
      </c>
      <c r="K232" s="193"/>
      <c r="L232" s="194"/>
      <c r="M232" s="195" t="s">
        <v>1</v>
      </c>
      <c r="N232" s="196" t="s">
        <v>42</v>
      </c>
      <c r="P232" s="154">
        <f t="shared" si="41"/>
        <v>0</v>
      </c>
      <c r="Q232" s="154">
        <v>1.1E-4</v>
      </c>
      <c r="R232" s="154">
        <f t="shared" si="42"/>
        <v>7.7000000000000007E-4</v>
      </c>
      <c r="S232" s="154">
        <v>0</v>
      </c>
      <c r="T232" s="155">
        <f t="shared" si="43"/>
        <v>0</v>
      </c>
      <c r="AR232" s="156" t="s">
        <v>544</v>
      </c>
      <c r="AT232" s="156" t="s">
        <v>641</v>
      </c>
      <c r="AU232" s="156" t="s">
        <v>98</v>
      </c>
      <c r="AY232" s="17" t="s">
        <v>345</v>
      </c>
      <c r="BE232" s="157">
        <f t="shared" si="44"/>
        <v>0</v>
      </c>
      <c r="BF232" s="157">
        <f t="shared" si="45"/>
        <v>0</v>
      </c>
      <c r="BG232" s="157">
        <f t="shared" si="46"/>
        <v>0</v>
      </c>
      <c r="BH232" s="157">
        <f t="shared" si="47"/>
        <v>0</v>
      </c>
      <c r="BI232" s="157">
        <f t="shared" si="48"/>
        <v>0</v>
      </c>
      <c r="BJ232" s="17" t="s">
        <v>98</v>
      </c>
      <c r="BK232" s="158">
        <f t="shared" si="49"/>
        <v>0</v>
      </c>
      <c r="BL232" s="17" t="s">
        <v>453</v>
      </c>
      <c r="BM232" s="156" t="s">
        <v>1479</v>
      </c>
    </row>
    <row r="233" spans="2:65" s="1" customFormat="1" ht="21.75" customHeight="1">
      <c r="B233" s="32"/>
      <c r="C233" s="145" t="s">
        <v>908</v>
      </c>
      <c r="D233" s="145" t="s">
        <v>347</v>
      </c>
      <c r="E233" s="146" t="s">
        <v>3529</v>
      </c>
      <c r="F233" s="147" t="s">
        <v>3530</v>
      </c>
      <c r="G233" s="148" t="s">
        <v>623</v>
      </c>
      <c r="H233" s="149">
        <v>1</v>
      </c>
      <c r="I233" s="150"/>
      <c r="J233" s="149">
        <f t="shared" si="40"/>
        <v>0</v>
      </c>
      <c r="K233" s="151"/>
      <c r="L233" s="32"/>
      <c r="M233" s="152" t="s">
        <v>1</v>
      </c>
      <c r="N233" s="153" t="s">
        <v>42</v>
      </c>
      <c r="P233" s="154">
        <f t="shared" si="41"/>
        <v>0</v>
      </c>
      <c r="Q233" s="154">
        <v>5.1999999999999995E-4</v>
      </c>
      <c r="R233" s="154">
        <f t="shared" si="42"/>
        <v>5.1999999999999995E-4</v>
      </c>
      <c r="S233" s="154">
        <v>0</v>
      </c>
      <c r="T233" s="155">
        <f t="shared" si="43"/>
        <v>0</v>
      </c>
      <c r="AR233" s="156" t="s">
        <v>453</v>
      </c>
      <c r="AT233" s="156" t="s">
        <v>347</v>
      </c>
      <c r="AU233" s="156" t="s">
        <v>98</v>
      </c>
      <c r="AY233" s="17" t="s">
        <v>345</v>
      </c>
      <c r="BE233" s="157">
        <f t="shared" si="44"/>
        <v>0</v>
      </c>
      <c r="BF233" s="157">
        <f t="shared" si="45"/>
        <v>0</v>
      </c>
      <c r="BG233" s="157">
        <f t="shared" si="46"/>
        <v>0</v>
      </c>
      <c r="BH233" s="157">
        <f t="shared" si="47"/>
        <v>0</v>
      </c>
      <c r="BI233" s="157">
        <f t="shared" si="48"/>
        <v>0</v>
      </c>
      <c r="BJ233" s="17" t="s">
        <v>98</v>
      </c>
      <c r="BK233" s="158">
        <f t="shared" si="49"/>
        <v>0</v>
      </c>
      <c r="BL233" s="17" t="s">
        <v>453</v>
      </c>
      <c r="BM233" s="156" t="s">
        <v>1490</v>
      </c>
    </row>
    <row r="234" spans="2:65" s="1" customFormat="1" ht="33" customHeight="1">
      <c r="B234" s="32"/>
      <c r="C234" s="187" t="s">
        <v>912</v>
      </c>
      <c r="D234" s="187" t="s">
        <v>641</v>
      </c>
      <c r="E234" s="188" t="s">
        <v>3531</v>
      </c>
      <c r="F234" s="189" t="s">
        <v>3532</v>
      </c>
      <c r="G234" s="190" t="s">
        <v>623</v>
      </c>
      <c r="H234" s="191">
        <v>1</v>
      </c>
      <c r="I234" s="192"/>
      <c r="J234" s="191">
        <f t="shared" si="40"/>
        <v>0</v>
      </c>
      <c r="K234" s="193"/>
      <c r="L234" s="194"/>
      <c r="M234" s="195" t="s">
        <v>1</v>
      </c>
      <c r="N234" s="196" t="s">
        <v>42</v>
      </c>
      <c r="P234" s="154">
        <f t="shared" si="41"/>
        <v>0</v>
      </c>
      <c r="Q234" s="154">
        <v>1.83E-3</v>
      </c>
      <c r="R234" s="154">
        <f t="shared" si="42"/>
        <v>1.83E-3</v>
      </c>
      <c r="S234" s="154">
        <v>0</v>
      </c>
      <c r="T234" s="155">
        <f t="shared" si="43"/>
        <v>0</v>
      </c>
      <c r="AR234" s="156" t="s">
        <v>544</v>
      </c>
      <c r="AT234" s="156" t="s">
        <v>641</v>
      </c>
      <c r="AU234" s="156" t="s">
        <v>98</v>
      </c>
      <c r="AY234" s="17" t="s">
        <v>345</v>
      </c>
      <c r="BE234" s="157">
        <f t="shared" si="44"/>
        <v>0</v>
      </c>
      <c r="BF234" s="157">
        <f t="shared" si="45"/>
        <v>0</v>
      </c>
      <c r="BG234" s="157">
        <f t="shared" si="46"/>
        <v>0</v>
      </c>
      <c r="BH234" s="157">
        <f t="shared" si="47"/>
        <v>0</v>
      </c>
      <c r="BI234" s="157">
        <f t="shared" si="48"/>
        <v>0</v>
      </c>
      <c r="BJ234" s="17" t="s">
        <v>98</v>
      </c>
      <c r="BK234" s="158">
        <f t="shared" si="49"/>
        <v>0</v>
      </c>
      <c r="BL234" s="17" t="s">
        <v>453</v>
      </c>
      <c r="BM234" s="156" t="s">
        <v>1500</v>
      </c>
    </row>
    <row r="235" spans="2:65" s="1" customFormat="1" ht="24.2" customHeight="1">
      <c r="B235" s="32"/>
      <c r="C235" s="187" t="s">
        <v>919</v>
      </c>
      <c r="D235" s="187" t="s">
        <v>641</v>
      </c>
      <c r="E235" s="188" t="s">
        <v>3533</v>
      </c>
      <c r="F235" s="189" t="s">
        <v>3534</v>
      </c>
      <c r="G235" s="190" t="s">
        <v>623</v>
      </c>
      <c r="H235" s="191">
        <v>1</v>
      </c>
      <c r="I235" s="192"/>
      <c r="J235" s="191">
        <f t="shared" si="40"/>
        <v>0</v>
      </c>
      <c r="K235" s="193"/>
      <c r="L235" s="194"/>
      <c r="M235" s="195" t="s">
        <v>1</v>
      </c>
      <c r="N235" s="196" t="s">
        <v>42</v>
      </c>
      <c r="P235" s="154">
        <f t="shared" si="41"/>
        <v>0</v>
      </c>
      <c r="Q235" s="154">
        <v>2.2200000000000002E-3</v>
      </c>
      <c r="R235" s="154">
        <f t="shared" si="42"/>
        <v>2.2200000000000002E-3</v>
      </c>
      <c r="S235" s="154">
        <v>0</v>
      </c>
      <c r="T235" s="155">
        <f t="shared" si="43"/>
        <v>0</v>
      </c>
      <c r="AR235" s="156" t="s">
        <v>544</v>
      </c>
      <c r="AT235" s="156" t="s">
        <v>641</v>
      </c>
      <c r="AU235" s="156" t="s">
        <v>98</v>
      </c>
      <c r="AY235" s="17" t="s">
        <v>345</v>
      </c>
      <c r="BE235" s="157">
        <f t="shared" si="44"/>
        <v>0</v>
      </c>
      <c r="BF235" s="157">
        <f t="shared" si="45"/>
        <v>0</v>
      </c>
      <c r="BG235" s="157">
        <f t="shared" si="46"/>
        <v>0</v>
      </c>
      <c r="BH235" s="157">
        <f t="shared" si="47"/>
        <v>0</v>
      </c>
      <c r="BI235" s="157">
        <f t="shared" si="48"/>
        <v>0</v>
      </c>
      <c r="BJ235" s="17" t="s">
        <v>98</v>
      </c>
      <c r="BK235" s="158">
        <f t="shared" si="49"/>
        <v>0</v>
      </c>
      <c r="BL235" s="17" t="s">
        <v>453</v>
      </c>
      <c r="BM235" s="156" t="s">
        <v>1521</v>
      </c>
    </row>
    <row r="236" spans="2:65" s="1" customFormat="1" ht="21.75" customHeight="1">
      <c r="B236" s="32"/>
      <c r="C236" s="145" t="s">
        <v>923</v>
      </c>
      <c r="D236" s="145" t="s">
        <v>347</v>
      </c>
      <c r="E236" s="146" t="s">
        <v>3535</v>
      </c>
      <c r="F236" s="147" t="s">
        <v>3536</v>
      </c>
      <c r="G236" s="148" t="s">
        <v>623</v>
      </c>
      <c r="H236" s="149">
        <v>5</v>
      </c>
      <c r="I236" s="150"/>
      <c r="J236" s="149">
        <f t="shared" si="40"/>
        <v>0</v>
      </c>
      <c r="K236" s="151"/>
      <c r="L236" s="32"/>
      <c r="M236" s="152" t="s">
        <v>1</v>
      </c>
      <c r="N236" s="153" t="s">
        <v>42</v>
      </c>
      <c r="P236" s="154">
        <f t="shared" si="41"/>
        <v>0</v>
      </c>
      <c r="Q236" s="154">
        <v>2.9999999999999997E-4</v>
      </c>
      <c r="R236" s="154">
        <f t="shared" si="42"/>
        <v>1.4999999999999998E-3</v>
      </c>
      <c r="S236" s="154">
        <v>0</v>
      </c>
      <c r="T236" s="155">
        <f t="shared" si="43"/>
        <v>0</v>
      </c>
      <c r="AR236" s="156" t="s">
        <v>453</v>
      </c>
      <c r="AT236" s="156" t="s">
        <v>347</v>
      </c>
      <c r="AU236" s="156" t="s">
        <v>98</v>
      </c>
      <c r="AY236" s="17" t="s">
        <v>345</v>
      </c>
      <c r="BE236" s="157">
        <f t="shared" si="44"/>
        <v>0</v>
      </c>
      <c r="BF236" s="157">
        <f t="shared" si="45"/>
        <v>0</v>
      </c>
      <c r="BG236" s="157">
        <f t="shared" si="46"/>
        <v>0</v>
      </c>
      <c r="BH236" s="157">
        <f t="shared" si="47"/>
        <v>0</v>
      </c>
      <c r="BI236" s="157">
        <f t="shared" si="48"/>
        <v>0</v>
      </c>
      <c r="BJ236" s="17" t="s">
        <v>98</v>
      </c>
      <c r="BK236" s="158">
        <f t="shared" si="49"/>
        <v>0</v>
      </c>
      <c r="BL236" s="17" t="s">
        <v>453</v>
      </c>
      <c r="BM236" s="156" t="s">
        <v>1535</v>
      </c>
    </row>
    <row r="237" spans="2:65" s="1" customFormat="1" ht="16.5" customHeight="1">
      <c r="B237" s="32"/>
      <c r="C237" s="187" t="s">
        <v>930</v>
      </c>
      <c r="D237" s="187" t="s">
        <v>641</v>
      </c>
      <c r="E237" s="188" t="s">
        <v>3537</v>
      </c>
      <c r="F237" s="189" t="s">
        <v>3538</v>
      </c>
      <c r="G237" s="190" t="s">
        <v>623</v>
      </c>
      <c r="H237" s="191">
        <v>5</v>
      </c>
      <c r="I237" s="192"/>
      <c r="J237" s="191">
        <f t="shared" si="40"/>
        <v>0</v>
      </c>
      <c r="K237" s="193"/>
      <c r="L237" s="194"/>
      <c r="M237" s="195" t="s">
        <v>1</v>
      </c>
      <c r="N237" s="196" t="s">
        <v>42</v>
      </c>
      <c r="P237" s="154">
        <f t="shared" si="41"/>
        <v>0</v>
      </c>
      <c r="Q237" s="154">
        <v>2.3000000000000001E-4</v>
      </c>
      <c r="R237" s="154">
        <f t="shared" si="42"/>
        <v>1.15E-3</v>
      </c>
      <c r="S237" s="154">
        <v>0</v>
      </c>
      <c r="T237" s="155">
        <f t="shared" si="43"/>
        <v>0</v>
      </c>
      <c r="AR237" s="156" t="s">
        <v>544</v>
      </c>
      <c r="AT237" s="156" t="s">
        <v>641</v>
      </c>
      <c r="AU237" s="156" t="s">
        <v>98</v>
      </c>
      <c r="AY237" s="17" t="s">
        <v>345</v>
      </c>
      <c r="BE237" s="157">
        <f t="shared" si="44"/>
        <v>0</v>
      </c>
      <c r="BF237" s="157">
        <f t="shared" si="45"/>
        <v>0</v>
      </c>
      <c r="BG237" s="157">
        <f t="shared" si="46"/>
        <v>0</v>
      </c>
      <c r="BH237" s="157">
        <f t="shared" si="47"/>
        <v>0</v>
      </c>
      <c r="BI237" s="157">
        <f t="shared" si="48"/>
        <v>0</v>
      </c>
      <c r="BJ237" s="17" t="s">
        <v>98</v>
      </c>
      <c r="BK237" s="158">
        <f t="shared" si="49"/>
        <v>0</v>
      </c>
      <c r="BL237" s="17" t="s">
        <v>453</v>
      </c>
      <c r="BM237" s="156" t="s">
        <v>1552</v>
      </c>
    </row>
    <row r="238" spans="2:65" s="1" customFormat="1" ht="24.2" customHeight="1">
      <c r="B238" s="32"/>
      <c r="C238" s="145" t="s">
        <v>940</v>
      </c>
      <c r="D238" s="145" t="s">
        <v>347</v>
      </c>
      <c r="E238" s="146" t="s">
        <v>3539</v>
      </c>
      <c r="F238" s="147" t="s">
        <v>3540</v>
      </c>
      <c r="G238" s="148" t="s">
        <v>597</v>
      </c>
      <c r="H238" s="149">
        <v>151</v>
      </c>
      <c r="I238" s="150"/>
      <c r="J238" s="149">
        <f t="shared" si="40"/>
        <v>0</v>
      </c>
      <c r="K238" s="151"/>
      <c r="L238" s="32"/>
      <c r="M238" s="152" t="s">
        <v>1</v>
      </c>
      <c r="N238" s="153" t="s">
        <v>42</v>
      </c>
      <c r="P238" s="154">
        <f t="shared" si="41"/>
        <v>0</v>
      </c>
      <c r="Q238" s="154">
        <v>0</v>
      </c>
      <c r="R238" s="154">
        <f t="shared" si="42"/>
        <v>0</v>
      </c>
      <c r="S238" s="154">
        <v>0</v>
      </c>
      <c r="T238" s="155">
        <f t="shared" si="43"/>
        <v>0</v>
      </c>
      <c r="AR238" s="156" t="s">
        <v>453</v>
      </c>
      <c r="AT238" s="156" t="s">
        <v>347</v>
      </c>
      <c r="AU238" s="156" t="s">
        <v>98</v>
      </c>
      <c r="AY238" s="17" t="s">
        <v>345</v>
      </c>
      <c r="BE238" s="157">
        <f t="shared" si="44"/>
        <v>0</v>
      </c>
      <c r="BF238" s="157">
        <f t="shared" si="45"/>
        <v>0</v>
      </c>
      <c r="BG238" s="157">
        <f t="shared" si="46"/>
        <v>0</v>
      </c>
      <c r="BH238" s="157">
        <f t="shared" si="47"/>
        <v>0</v>
      </c>
      <c r="BI238" s="157">
        <f t="shared" si="48"/>
        <v>0</v>
      </c>
      <c r="BJ238" s="17" t="s">
        <v>98</v>
      </c>
      <c r="BK238" s="158">
        <f t="shared" si="49"/>
        <v>0</v>
      </c>
      <c r="BL238" s="17" t="s">
        <v>453</v>
      </c>
      <c r="BM238" s="156" t="s">
        <v>1567</v>
      </c>
    </row>
    <row r="239" spans="2:65" s="1" customFormat="1" ht="24.2" customHeight="1">
      <c r="B239" s="32"/>
      <c r="C239" s="145" t="s">
        <v>944</v>
      </c>
      <c r="D239" s="145" t="s">
        <v>347</v>
      </c>
      <c r="E239" s="146" t="s">
        <v>3541</v>
      </c>
      <c r="F239" s="147" t="s">
        <v>3542</v>
      </c>
      <c r="G239" s="148" t="s">
        <v>597</v>
      </c>
      <c r="H239" s="149">
        <v>151</v>
      </c>
      <c r="I239" s="150"/>
      <c r="J239" s="149">
        <f t="shared" si="40"/>
        <v>0</v>
      </c>
      <c r="K239" s="151"/>
      <c r="L239" s="32"/>
      <c r="M239" s="152" t="s">
        <v>1</v>
      </c>
      <c r="N239" s="153" t="s">
        <v>42</v>
      </c>
      <c r="P239" s="154">
        <f t="shared" si="41"/>
        <v>0</v>
      </c>
      <c r="Q239" s="154">
        <v>0</v>
      </c>
      <c r="R239" s="154">
        <f t="shared" si="42"/>
        <v>0</v>
      </c>
      <c r="S239" s="154">
        <v>0</v>
      </c>
      <c r="T239" s="155">
        <f t="shared" si="43"/>
        <v>0</v>
      </c>
      <c r="AR239" s="156" t="s">
        <v>453</v>
      </c>
      <c r="AT239" s="156" t="s">
        <v>347</v>
      </c>
      <c r="AU239" s="156" t="s">
        <v>98</v>
      </c>
      <c r="AY239" s="17" t="s">
        <v>345</v>
      </c>
      <c r="BE239" s="157">
        <f t="shared" si="44"/>
        <v>0</v>
      </c>
      <c r="BF239" s="157">
        <f t="shared" si="45"/>
        <v>0</v>
      </c>
      <c r="BG239" s="157">
        <f t="shared" si="46"/>
        <v>0</v>
      </c>
      <c r="BH239" s="157">
        <f t="shared" si="47"/>
        <v>0</v>
      </c>
      <c r="BI239" s="157">
        <f t="shared" si="48"/>
        <v>0</v>
      </c>
      <c r="BJ239" s="17" t="s">
        <v>98</v>
      </c>
      <c r="BK239" s="158">
        <f t="shared" si="49"/>
        <v>0</v>
      </c>
      <c r="BL239" s="17" t="s">
        <v>453</v>
      </c>
      <c r="BM239" s="156" t="s">
        <v>1596</v>
      </c>
    </row>
    <row r="240" spans="2:65" s="1" customFormat="1" ht="33" customHeight="1">
      <c r="B240" s="32"/>
      <c r="C240" s="145" t="s">
        <v>948</v>
      </c>
      <c r="D240" s="145" t="s">
        <v>347</v>
      </c>
      <c r="E240" s="146" t="s">
        <v>3543</v>
      </c>
      <c r="F240" s="147" t="s">
        <v>3544</v>
      </c>
      <c r="G240" s="148" t="s">
        <v>460</v>
      </c>
      <c r="H240" s="149">
        <v>9.5000000000000001E-2</v>
      </c>
      <c r="I240" s="150"/>
      <c r="J240" s="149">
        <f t="shared" si="40"/>
        <v>0</v>
      </c>
      <c r="K240" s="151"/>
      <c r="L240" s="32"/>
      <c r="M240" s="152" t="s">
        <v>1</v>
      </c>
      <c r="N240" s="153" t="s">
        <v>42</v>
      </c>
      <c r="P240" s="154">
        <f t="shared" si="41"/>
        <v>0</v>
      </c>
      <c r="Q240" s="154">
        <v>0</v>
      </c>
      <c r="R240" s="154">
        <f t="shared" si="42"/>
        <v>0</v>
      </c>
      <c r="S240" s="154">
        <v>0</v>
      </c>
      <c r="T240" s="155">
        <f t="shared" si="43"/>
        <v>0</v>
      </c>
      <c r="AR240" s="156" t="s">
        <v>453</v>
      </c>
      <c r="AT240" s="156" t="s">
        <v>347</v>
      </c>
      <c r="AU240" s="156" t="s">
        <v>98</v>
      </c>
      <c r="AY240" s="17" t="s">
        <v>345</v>
      </c>
      <c r="BE240" s="157">
        <f t="shared" si="44"/>
        <v>0</v>
      </c>
      <c r="BF240" s="157">
        <f t="shared" si="45"/>
        <v>0</v>
      </c>
      <c r="BG240" s="157">
        <f t="shared" si="46"/>
        <v>0</v>
      </c>
      <c r="BH240" s="157">
        <f t="shared" si="47"/>
        <v>0</v>
      </c>
      <c r="BI240" s="157">
        <f t="shared" si="48"/>
        <v>0</v>
      </c>
      <c r="BJ240" s="17" t="s">
        <v>98</v>
      </c>
      <c r="BK240" s="158">
        <f t="shared" si="49"/>
        <v>0</v>
      </c>
      <c r="BL240" s="17" t="s">
        <v>453</v>
      </c>
      <c r="BM240" s="156" t="s">
        <v>1629</v>
      </c>
    </row>
    <row r="241" spans="2:65" s="1" customFormat="1" ht="24.2" customHeight="1">
      <c r="B241" s="32"/>
      <c r="C241" s="145" t="s">
        <v>952</v>
      </c>
      <c r="D241" s="145" t="s">
        <v>347</v>
      </c>
      <c r="E241" s="146" t="s">
        <v>3545</v>
      </c>
      <c r="F241" s="147" t="s">
        <v>3546</v>
      </c>
      <c r="G241" s="148" t="s">
        <v>2069</v>
      </c>
      <c r="H241" s="150"/>
      <c r="I241" s="150"/>
      <c r="J241" s="149">
        <f t="shared" si="40"/>
        <v>0</v>
      </c>
      <c r="K241" s="151"/>
      <c r="L241" s="32"/>
      <c r="M241" s="152" t="s">
        <v>1</v>
      </c>
      <c r="N241" s="153" t="s">
        <v>42</v>
      </c>
      <c r="P241" s="154">
        <f t="shared" si="41"/>
        <v>0</v>
      </c>
      <c r="Q241" s="154">
        <v>0</v>
      </c>
      <c r="R241" s="154">
        <f t="shared" si="42"/>
        <v>0</v>
      </c>
      <c r="S241" s="154">
        <v>0</v>
      </c>
      <c r="T241" s="155">
        <f t="shared" si="43"/>
        <v>0</v>
      </c>
      <c r="AR241" s="156" t="s">
        <v>453</v>
      </c>
      <c r="AT241" s="156" t="s">
        <v>347</v>
      </c>
      <c r="AU241" s="156" t="s">
        <v>98</v>
      </c>
      <c r="AY241" s="17" t="s">
        <v>345</v>
      </c>
      <c r="BE241" s="157">
        <f t="shared" si="44"/>
        <v>0</v>
      </c>
      <c r="BF241" s="157">
        <f t="shared" si="45"/>
        <v>0</v>
      </c>
      <c r="BG241" s="157">
        <f t="shared" si="46"/>
        <v>0</v>
      </c>
      <c r="BH241" s="157">
        <f t="shared" si="47"/>
        <v>0</v>
      </c>
      <c r="BI241" s="157">
        <f t="shared" si="48"/>
        <v>0</v>
      </c>
      <c r="BJ241" s="17" t="s">
        <v>98</v>
      </c>
      <c r="BK241" s="158">
        <f t="shared" si="49"/>
        <v>0</v>
      </c>
      <c r="BL241" s="17" t="s">
        <v>453</v>
      </c>
      <c r="BM241" s="156" t="s">
        <v>1654</v>
      </c>
    </row>
    <row r="242" spans="2:65" s="11" customFormat="1" ht="22.9" customHeight="1">
      <c r="B242" s="133"/>
      <c r="D242" s="134" t="s">
        <v>75</v>
      </c>
      <c r="E242" s="143" t="s">
        <v>2421</v>
      </c>
      <c r="F242" s="143" t="s">
        <v>3547</v>
      </c>
      <c r="I242" s="136"/>
      <c r="J242" s="144">
        <f>BK242</f>
        <v>0</v>
      </c>
      <c r="L242" s="133"/>
      <c r="M242" s="138"/>
      <c r="P242" s="139">
        <f>SUM(P243:P309)</f>
        <v>0</v>
      </c>
      <c r="R242" s="139">
        <f>SUM(R243:R309)</f>
        <v>0.88948000000000016</v>
      </c>
      <c r="T242" s="140">
        <f>SUM(T243:T309)</f>
        <v>0</v>
      </c>
      <c r="AR242" s="134" t="s">
        <v>98</v>
      </c>
      <c r="AT242" s="141" t="s">
        <v>75</v>
      </c>
      <c r="AU242" s="141" t="s">
        <v>84</v>
      </c>
      <c r="AY242" s="134" t="s">
        <v>345</v>
      </c>
      <c r="BK242" s="142">
        <f>SUM(BK243:BK309)</f>
        <v>0</v>
      </c>
    </row>
    <row r="243" spans="2:65" s="1" customFormat="1" ht="24.2" customHeight="1">
      <c r="B243" s="32"/>
      <c r="C243" s="145" t="s">
        <v>956</v>
      </c>
      <c r="D243" s="145" t="s">
        <v>347</v>
      </c>
      <c r="E243" s="146" t="s">
        <v>3548</v>
      </c>
      <c r="F243" s="147" t="s">
        <v>3549</v>
      </c>
      <c r="G243" s="148" t="s">
        <v>597</v>
      </c>
      <c r="H243" s="149">
        <v>46</v>
      </c>
      <c r="I243" s="150"/>
      <c r="J243" s="149">
        <f t="shared" ref="J243:J274" si="50">ROUND(I243*H243,3)</f>
        <v>0</v>
      </c>
      <c r="K243" s="151"/>
      <c r="L243" s="32"/>
      <c r="M243" s="152" t="s">
        <v>1</v>
      </c>
      <c r="N243" s="153" t="s">
        <v>42</v>
      </c>
      <c r="P243" s="154">
        <f t="shared" ref="P243:P274" si="51">O243*H243</f>
        <v>0</v>
      </c>
      <c r="Q243" s="154">
        <v>0</v>
      </c>
      <c r="R243" s="154">
        <f t="shared" ref="R243:R274" si="52">Q243*H243</f>
        <v>0</v>
      </c>
      <c r="S243" s="154">
        <v>0</v>
      </c>
      <c r="T243" s="155">
        <f t="shared" ref="T243:T274" si="53">S243*H243</f>
        <v>0</v>
      </c>
      <c r="AR243" s="156" t="s">
        <v>453</v>
      </c>
      <c r="AT243" s="156" t="s">
        <v>347</v>
      </c>
      <c r="AU243" s="156" t="s">
        <v>98</v>
      </c>
      <c r="AY243" s="17" t="s">
        <v>345</v>
      </c>
      <c r="BE243" s="157">
        <f t="shared" ref="BE243:BE274" si="54">IF(N243="základná",J243,0)</f>
        <v>0</v>
      </c>
      <c r="BF243" s="157">
        <f t="shared" ref="BF243:BF274" si="55">IF(N243="znížená",J243,0)</f>
        <v>0</v>
      </c>
      <c r="BG243" s="157">
        <f t="shared" ref="BG243:BG274" si="56">IF(N243="zákl. prenesená",J243,0)</f>
        <v>0</v>
      </c>
      <c r="BH243" s="157">
        <f t="shared" ref="BH243:BH274" si="57">IF(N243="zníž. prenesená",J243,0)</f>
        <v>0</v>
      </c>
      <c r="BI243" s="157">
        <f t="shared" ref="BI243:BI274" si="58">IF(N243="nulová",J243,0)</f>
        <v>0</v>
      </c>
      <c r="BJ243" s="17" t="s">
        <v>98</v>
      </c>
      <c r="BK243" s="158">
        <f t="shared" ref="BK243:BK274" si="59">ROUND(I243*H243,3)</f>
        <v>0</v>
      </c>
      <c r="BL243" s="17" t="s">
        <v>453</v>
      </c>
      <c r="BM243" s="156" t="s">
        <v>1664</v>
      </c>
    </row>
    <row r="244" spans="2:65" s="1" customFormat="1" ht="24.2" customHeight="1">
      <c r="B244" s="32"/>
      <c r="C244" s="145" t="s">
        <v>978</v>
      </c>
      <c r="D244" s="145" t="s">
        <v>347</v>
      </c>
      <c r="E244" s="146" t="s">
        <v>3550</v>
      </c>
      <c r="F244" s="147" t="s">
        <v>3551</v>
      </c>
      <c r="G244" s="148" t="s">
        <v>597</v>
      </c>
      <c r="H244" s="149">
        <v>24</v>
      </c>
      <c r="I244" s="150"/>
      <c r="J244" s="149">
        <f t="shared" si="50"/>
        <v>0</v>
      </c>
      <c r="K244" s="151"/>
      <c r="L244" s="32"/>
      <c r="M244" s="152" t="s">
        <v>1</v>
      </c>
      <c r="N244" s="153" t="s">
        <v>42</v>
      </c>
      <c r="P244" s="154">
        <f t="shared" si="51"/>
        <v>0</v>
      </c>
      <c r="Q244" s="154">
        <v>0</v>
      </c>
      <c r="R244" s="154">
        <f t="shared" si="52"/>
        <v>0</v>
      </c>
      <c r="S244" s="154">
        <v>0</v>
      </c>
      <c r="T244" s="155">
        <f t="shared" si="53"/>
        <v>0</v>
      </c>
      <c r="AR244" s="156" t="s">
        <v>453</v>
      </c>
      <c r="AT244" s="156" t="s">
        <v>347</v>
      </c>
      <c r="AU244" s="156" t="s">
        <v>98</v>
      </c>
      <c r="AY244" s="17" t="s">
        <v>345</v>
      </c>
      <c r="BE244" s="157">
        <f t="shared" si="54"/>
        <v>0</v>
      </c>
      <c r="BF244" s="157">
        <f t="shared" si="55"/>
        <v>0</v>
      </c>
      <c r="BG244" s="157">
        <f t="shared" si="56"/>
        <v>0</v>
      </c>
      <c r="BH244" s="157">
        <f t="shared" si="57"/>
        <v>0</v>
      </c>
      <c r="BI244" s="157">
        <f t="shared" si="58"/>
        <v>0</v>
      </c>
      <c r="BJ244" s="17" t="s">
        <v>98</v>
      </c>
      <c r="BK244" s="158">
        <f t="shared" si="59"/>
        <v>0</v>
      </c>
      <c r="BL244" s="17" t="s">
        <v>453</v>
      </c>
      <c r="BM244" s="156" t="s">
        <v>1680</v>
      </c>
    </row>
    <row r="245" spans="2:65" s="1" customFormat="1" ht="24.2" customHeight="1">
      <c r="B245" s="32"/>
      <c r="C245" s="145" t="s">
        <v>983</v>
      </c>
      <c r="D245" s="145" t="s">
        <v>347</v>
      </c>
      <c r="E245" s="146" t="s">
        <v>3552</v>
      </c>
      <c r="F245" s="147" t="s">
        <v>3553</v>
      </c>
      <c r="G245" s="148" t="s">
        <v>597</v>
      </c>
      <c r="H245" s="149">
        <v>5</v>
      </c>
      <c r="I245" s="150"/>
      <c r="J245" s="149">
        <f t="shared" si="50"/>
        <v>0</v>
      </c>
      <c r="K245" s="151"/>
      <c r="L245" s="32"/>
      <c r="M245" s="152" t="s">
        <v>1</v>
      </c>
      <c r="N245" s="153" t="s">
        <v>42</v>
      </c>
      <c r="P245" s="154">
        <f t="shared" si="51"/>
        <v>0</v>
      </c>
      <c r="Q245" s="154">
        <v>0</v>
      </c>
      <c r="R245" s="154">
        <f t="shared" si="52"/>
        <v>0</v>
      </c>
      <c r="S245" s="154">
        <v>0</v>
      </c>
      <c r="T245" s="155">
        <f t="shared" si="53"/>
        <v>0</v>
      </c>
      <c r="AR245" s="156" t="s">
        <v>453</v>
      </c>
      <c r="AT245" s="156" t="s">
        <v>347</v>
      </c>
      <c r="AU245" s="156" t="s">
        <v>98</v>
      </c>
      <c r="AY245" s="17" t="s">
        <v>345</v>
      </c>
      <c r="BE245" s="157">
        <f t="shared" si="54"/>
        <v>0</v>
      </c>
      <c r="BF245" s="157">
        <f t="shared" si="55"/>
        <v>0</v>
      </c>
      <c r="BG245" s="157">
        <f t="shared" si="56"/>
        <v>0</v>
      </c>
      <c r="BH245" s="157">
        <f t="shared" si="57"/>
        <v>0</v>
      </c>
      <c r="BI245" s="157">
        <f t="shared" si="58"/>
        <v>0</v>
      </c>
      <c r="BJ245" s="17" t="s">
        <v>98</v>
      </c>
      <c r="BK245" s="158">
        <f t="shared" si="59"/>
        <v>0</v>
      </c>
      <c r="BL245" s="17" t="s">
        <v>453</v>
      </c>
      <c r="BM245" s="156" t="s">
        <v>1693</v>
      </c>
    </row>
    <row r="246" spans="2:65" s="1" customFormat="1" ht="24.2" customHeight="1">
      <c r="B246" s="32"/>
      <c r="C246" s="145" t="s">
        <v>988</v>
      </c>
      <c r="D246" s="145" t="s">
        <v>347</v>
      </c>
      <c r="E246" s="146" t="s">
        <v>3554</v>
      </c>
      <c r="F246" s="147" t="s">
        <v>3555</v>
      </c>
      <c r="G246" s="148" t="s">
        <v>623</v>
      </c>
      <c r="H246" s="149">
        <v>0.9</v>
      </c>
      <c r="I246" s="150"/>
      <c r="J246" s="149">
        <f t="shared" si="50"/>
        <v>0</v>
      </c>
      <c r="K246" s="151"/>
      <c r="L246" s="32"/>
      <c r="M246" s="152" t="s">
        <v>1</v>
      </c>
      <c r="N246" s="153" t="s">
        <v>42</v>
      </c>
      <c r="P246" s="154">
        <f t="shared" si="51"/>
        <v>0</v>
      </c>
      <c r="Q246" s="154">
        <v>0</v>
      </c>
      <c r="R246" s="154">
        <f t="shared" si="52"/>
        <v>0</v>
      </c>
      <c r="S246" s="154">
        <v>0</v>
      </c>
      <c r="T246" s="155">
        <f t="shared" si="53"/>
        <v>0</v>
      </c>
      <c r="AR246" s="156" t="s">
        <v>453</v>
      </c>
      <c r="AT246" s="156" t="s">
        <v>347</v>
      </c>
      <c r="AU246" s="156" t="s">
        <v>98</v>
      </c>
      <c r="AY246" s="17" t="s">
        <v>345</v>
      </c>
      <c r="BE246" s="157">
        <f t="shared" si="54"/>
        <v>0</v>
      </c>
      <c r="BF246" s="157">
        <f t="shared" si="55"/>
        <v>0</v>
      </c>
      <c r="BG246" s="157">
        <f t="shared" si="56"/>
        <v>0</v>
      </c>
      <c r="BH246" s="157">
        <f t="shared" si="57"/>
        <v>0</v>
      </c>
      <c r="BI246" s="157">
        <f t="shared" si="58"/>
        <v>0</v>
      </c>
      <c r="BJ246" s="17" t="s">
        <v>98</v>
      </c>
      <c r="BK246" s="158">
        <f t="shared" si="59"/>
        <v>0</v>
      </c>
      <c r="BL246" s="17" t="s">
        <v>453</v>
      </c>
      <c r="BM246" s="156" t="s">
        <v>1707</v>
      </c>
    </row>
    <row r="247" spans="2:65" s="1" customFormat="1" ht="24.2" customHeight="1">
      <c r="B247" s="32"/>
      <c r="C247" s="145" t="s">
        <v>993</v>
      </c>
      <c r="D247" s="145" t="s">
        <v>347</v>
      </c>
      <c r="E247" s="146" t="s">
        <v>3556</v>
      </c>
      <c r="F247" s="147" t="s">
        <v>3557</v>
      </c>
      <c r="G247" s="148" t="s">
        <v>623</v>
      </c>
      <c r="H247" s="149">
        <v>2</v>
      </c>
      <c r="I247" s="150"/>
      <c r="J247" s="149">
        <f t="shared" si="50"/>
        <v>0</v>
      </c>
      <c r="K247" s="151"/>
      <c r="L247" s="32"/>
      <c r="M247" s="152" t="s">
        <v>1</v>
      </c>
      <c r="N247" s="153" t="s">
        <v>42</v>
      </c>
      <c r="P247" s="154">
        <f t="shared" si="51"/>
        <v>0</v>
      </c>
      <c r="Q247" s="154">
        <v>0</v>
      </c>
      <c r="R247" s="154">
        <f t="shared" si="52"/>
        <v>0</v>
      </c>
      <c r="S247" s="154">
        <v>0</v>
      </c>
      <c r="T247" s="155">
        <f t="shared" si="53"/>
        <v>0</v>
      </c>
      <c r="AR247" s="156" t="s">
        <v>453</v>
      </c>
      <c r="AT247" s="156" t="s">
        <v>347</v>
      </c>
      <c r="AU247" s="156" t="s">
        <v>98</v>
      </c>
      <c r="AY247" s="17" t="s">
        <v>345</v>
      </c>
      <c r="BE247" s="157">
        <f t="shared" si="54"/>
        <v>0</v>
      </c>
      <c r="BF247" s="157">
        <f t="shared" si="55"/>
        <v>0</v>
      </c>
      <c r="BG247" s="157">
        <f t="shared" si="56"/>
        <v>0</v>
      </c>
      <c r="BH247" s="157">
        <f t="shared" si="57"/>
        <v>0</v>
      </c>
      <c r="BI247" s="157">
        <f t="shared" si="58"/>
        <v>0</v>
      </c>
      <c r="BJ247" s="17" t="s">
        <v>98</v>
      </c>
      <c r="BK247" s="158">
        <f t="shared" si="59"/>
        <v>0</v>
      </c>
      <c r="BL247" s="17" t="s">
        <v>453</v>
      </c>
      <c r="BM247" s="156" t="s">
        <v>1722</v>
      </c>
    </row>
    <row r="248" spans="2:65" s="1" customFormat="1" ht="24.2" customHeight="1">
      <c r="B248" s="32"/>
      <c r="C248" s="145" t="s">
        <v>998</v>
      </c>
      <c r="D248" s="145" t="s">
        <v>347</v>
      </c>
      <c r="E248" s="146" t="s">
        <v>3558</v>
      </c>
      <c r="F248" s="147" t="s">
        <v>3559</v>
      </c>
      <c r="G248" s="148" t="s">
        <v>597</v>
      </c>
      <c r="H248" s="149">
        <v>127</v>
      </c>
      <c r="I248" s="150"/>
      <c r="J248" s="149">
        <f t="shared" si="50"/>
        <v>0</v>
      </c>
      <c r="K248" s="151"/>
      <c r="L248" s="32"/>
      <c r="M248" s="152" t="s">
        <v>1</v>
      </c>
      <c r="N248" s="153" t="s">
        <v>42</v>
      </c>
      <c r="P248" s="154">
        <f t="shared" si="51"/>
        <v>0</v>
      </c>
      <c r="Q248" s="154">
        <v>7.6999999999999996E-4</v>
      </c>
      <c r="R248" s="154">
        <f t="shared" si="52"/>
        <v>9.7789999999999988E-2</v>
      </c>
      <c r="S248" s="154">
        <v>0</v>
      </c>
      <c r="T248" s="155">
        <f t="shared" si="53"/>
        <v>0</v>
      </c>
      <c r="AR248" s="156" t="s">
        <v>453</v>
      </c>
      <c r="AT248" s="156" t="s">
        <v>347</v>
      </c>
      <c r="AU248" s="156" t="s">
        <v>98</v>
      </c>
      <c r="AY248" s="17" t="s">
        <v>345</v>
      </c>
      <c r="BE248" s="157">
        <f t="shared" si="54"/>
        <v>0</v>
      </c>
      <c r="BF248" s="157">
        <f t="shared" si="55"/>
        <v>0</v>
      </c>
      <c r="BG248" s="157">
        <f t="shared" si="56"/>
        <v>0</v>
      </c>
      <c r="BH248" s="157">
        <f t="shared" si="57"/>
        <v>0</v>
      </c>
      <c r="BI248" s="157">
        <f t="shared" si="58"/>
        <v>0</v>
      </c>
      <c r="BJ248" s="17" t="s">
        <v>98</v>
      </c>
      <c r="BK248" s="158">
        <f t="shared" si="59"/>
        <v>0</v>
      </c>
      <c r="BL248" s="17" t="s">
        <v>453</v>
      </c>
      <c r="BM248" s="156" t="s">
        <v>1733</v>
      </c>
    </row>
    <row r="249" spans="2:65" s="1" customFormat="1" ht="24.2" customHeight="1">
      <c r="B249" s="32"/>
      <c r="C249" s="145" t="s">
        <v>1003</v>
      </c>
      <c r="D249" s="145" t="s">
        <v>347</v>
      </c>
      <c r="E249" s="146" t="s">
        <v>3560</v>
      </c>
      <c r="F249" s="147" t="s">
        <v>3561</v>
      </c>
      <c r="G249" s="148" t="s">
        <v>597</v>
      </c>
      <c r="H249" s="149">
        <v>128</v>
      </c>
      <c r="I249" s="150"/>
      <c r="J249" s="149">
        <f t="shared" si="50"/>
        <v>0</v>
      </c>
      <c r="K249" s="151"/>
      <c r="L249" s="32"/>
      <c r="M249" s="152" t="s">
        <v>1</v>
      </c>
      <c r="N249" s="153" t="s">
        <v>42</v>
      </c>
      <c r="P249" s="154">
        <f t="shared" si="51"/>
        <v>0</v>
      </c>
      <c r="Q249" s="154">
        <v>8.9999999999999998E-4</v>
      </c>
      <c r="R249" s="154">
        <f t="shared" si="52"/>
        <v>0.1152</v>
      </c>
      <c r="S249" s="154">
        <v>0</v>
      </c>
      <c r="T249" s="155">
        <f t="shared" si="53"/>
        <v>0</v>
      </c>
      <c r="AR249" s="156" t="s">
        <v>453</v>
      </c>
      <c r="AT249" s="156" t="s">
        <v>347</v>
      </c>
      <c r="AU249" s="156" t="s">
        <v>98</v>
      </c>
      <c r="AY249" s="17" t="s">
        <v>345</v>
      </c>
      <c r="BE249" s="157">
        <f t="shared" si="54"/>
        <v>0</v>
      </c>
      <c r="BF249" s="157">
        <f t="shared" si="55"/>
        <v>0</v>
      </c>
      <c r="BG249" s="157">
        <f t="shared" si="56"/>
        <v>0</v>
      </c>
      <c r="BH249" s="157">
        <f t="shared" si="57"/>
        <v>0</v>
      </c>
      <c r="BI249" s="157">
        <f t="shared" si="58"/>
        <v>0</v>
      </c>
      <c r="BJ249" s="17" t="s">
        <v>98</v>
      </c>
      <c r="BK249" s="158">
        <f t="shared" si="59"/>
        <v>0</v>
      </c>
      <c r="BL249" s="17" t="s">
        <v>453</v>
      </c>
      <c r="BM249" s="156" t="s">
        <v>1749</v>
      </c>
    </row>
    <row r="250" spans="2:65" s="1" customFormat="1" ht="24.2" customHeight="1">
      <c r="B250" s="32"/>
      <c r="C250" s="145" t="s">
        <v>1007</v>
      </c>
      <c r="D250" s="145" t="s">
        <v>347</v>
      </c>
      <c r="E250" s="146" t="s">
        <v>3562</v>
      </c>
      <c r="F250" s="147" t="s">
        <v>3563</v>
      </c>
      <c r="G250" s="148" t="s">
        <v>597</v>
      </c>
      <c r="H250" s="149">
        <v>93</v>
      </c>
      <c r="I250" s="150"/>
      <c r="J250" s="149">
        <f t="shared" si="50"/>
        <v>0</v>
      </c>
      <c r="K250" s="151"/>
      <c r="L250" s="32"/>
      <c r="M250" s="152" t="s">
        <v>1</v>
      </c>
      <c r="N250" s="153" t="s">
        <v>42</v>
      </c>
      <c r="P250" s="154">
        <f t="shared" si="51"/>
        <v>0</v>
      </c>
      <c r="Q250" s="154">
        <v>1.0499999999999999E-3</v>
      </c>
      <c r="R250" s="154">
        <f t="shared" si="52"/>
        <v>9.7650000000000001E-2</v>
      </c>
      <c r="S250" s="154">
        <v>0</v>
      </c>
      <c r="T250" s="155">
        <f t="shared" si="53"/>
        <v>0</v>
      </c>
      <c r="AR250" s="156" t="s">
        <v>453</v>
      </c>
      <c r="AT250" s="156" t="s">
        <v>347</v>
      </c>
      <c r="AU250" s="156" t="s">
        <v>98</v>
      </c>
      <c r="AY250" s="17" t="s">
        <v>345</v>
      </c>
      <c r="BE250" s="157">
        <f t="shared" si="54"/>
        <v>0</v>
      </c>
      <c r="BF250" s="157">
        <f t="shared" si="55"/>
        <v>0</v>
      </c>
      <c r="BG250" s="157">
        <f t="shared" si="56"/>
        <v>0</v>
      </c>
      <c r="BH250" s="157">
        <f t="shared" si="57"/>
        <v>0</v>
      </c>
      <c r="BI250" s="157">
        <f t="shared" si="58"/>
        <v>0</v>
      </c>
      <c r="BJ250" s="17" t="s">
        <v>98</v>
      </c>
      <c r="BK250" s="158">
        <f t="shared" si="59"/>
        <v>0</v>
      </c>
      <c r="BL250" s="17" t="s">
        <v>453</v>
      </c>
      <c r="BM250" s="156" t="s">
        <v>1759</v>
      </c>
    </row>
    <row r="251" spans="2:65" s="1" customFormat="1" ht="24.2" customHeight="1">
      <c r="B251" s="32"/>
      <c r="C251" s="145" t="s">
        <v>1011</v>
      </c>
      <c r="D251" s="145" t="s">
        <v>347</v>
      </c>
      <c r="E251" s="146" t="s">
        <v>3564</v>
      </c>
      <c r="F251" s="147" t="s">
        <v>3565</v>
      </c>
      <c r="G251" s="148" t="s">
        <v>597</v>
      </c>
      <c r="H251" s="149">
        <v>33</v>
      </c>
      <c r="I251" s="150"/>
      <c r="J251" s="149">
        <f t="shared" si="50"/>
        <v>0</v>
      </c>
      <c r="K251" s="151"/>
      <c r="L251" s="32"/>
      <c r="M251" s="152" t="s">
        <v>1</v>
      </c>
      <c r="N251" s="153" t="s">
        <v>42</v>
      </c>
      <c r="P251" s="154">
        <f t="shared" si="51"/>
        <v>0</v>
      </c>
      <c r="Q251" s="154">
        <v>1.2600000000000001E-3</v>
      </c>
      <c r="R251" s="154">
        <f t="shared" si="52"/>
        <v>4.1579999999999999E-2</v>
      </c>
      <c r="S251" s="154">
        <v>0</v>
      </c>
      <c r="T251" s="155">
        <f t="shared" si="53"/>
        <v>0</v>
      </c>
      <c r="AR251" s="156" t="s">
        <v>453</v>
      </c>
      <c r="AT251" s="156" t="s">
        <v>347</v>
      </c>
      <c r="AU251" s="156" t="s">
        <v>98</v>
      </c>
      <c r="AY251" s="17" t="s">
        <v>345</v>
      </c>
      <c r="BE251" s="157">
        <f t="shared" si="54"/>
        <v>0</v>
      </c>
      <c r="BF251" s="157">
        <f t="shared" si="55"/>
        <v>0</v>
      </c>
      <c r="BG251" s="157">
        <f t="shared" si="56"/>
        <v>0</v>
      </c>
      <c r="BH251" s="157">
        <f t="shared" si="57"/>
        <v>0</v>
      </c>
      <c r="BI251" s="157">
        <f t="shared" si="58"/>
        <v>0</v>
      </c>
      <c r="BJ251" s="17" t="s">
        <v>98</v>
      </c>
      <c r="BK251" s="158">
        <f t="shared" si="59"/>
        <v>0</v>
      </c>
      <c r="BL251" s="17" t="s">
        <v>453</v>
      </c>
      <c r="BM251" s="156" t="s">
        <v>1769</v>
      </c>
    </row>
    <row r="252" spans="2:65" s="1" customFormat="1" ht="24.2" customHeight="1">
      <c r="B252" s="32"/>
      <c r="C252" s="145" t="s">
        <v>1016</v>
      </c>
      <c r="D252" s="145" t="s">
        <v>347</v>
      </c>
      <c r="E252" s="146" t="s">
        <v>3566</v>
      </c>
      <c r="F252" s="147" t="s">
        <v>3567</v>
      </c>
      <c r="G252" s="148" t="s">
        <v>597</v>
      </c>
      <c r="H252" s="149">
        <v>5</v>
      </c>
      <c r="I252" s="150"/>
      <c r="J252" s="149">
        <f t="shared" si="50"/>
        <v>0</v>
      </c>
      <c r="K252" s="151"/>
      <c r="L252" s="32"/>
      <c r="M252" s="152" t="s">
        <v>1</v>
      </c>
      <c r="N252" s="153" t="s">
        <v>42</v>
      </c>
      <c r="P252" s="154">
        <f t="shared" si="51"/>
        <v>0</v>
      </c>
      <c r="Q252" s="154">
        <v>1.08E-3</v>
      </c>
      <c r="R252" s="154">
        <f t="shared" si="52"/>
        <v>5.4000000000000003E-3</v>
      </c>
      <c r="S252" s="154">
        <v>0</v>
      </c>
      <c r="T252" s="155">
        <f t="shared" si="53"/>
        <v>0</v>
      </c>
      <c r="AR252" s="156" t="s">
        <v>453</v>
      </c>
      <c r="AT252" s="156" t="s">
        <v>347</v>
      </c>
      <c r="AU252" s="156" t="s">
        <v>98</v>
      </c>
      <c r="AY252" s="17" t="s">
        <v>345</v>
      </c>
      <c r="BE252" s="157">
        <f t="shared" si="54"/>
        <v>0</v>
      </c>
      <c r="BF252" s="157">
        <f t="shared" si="55"/>
        <v>0</v>
      </c>
      <c r="BG252" s="157">
        <f t="shared" si="56"/>
        <v>0</v>
      </c>
      <c r="BH252" s="157">
        <f t="shared" si="57"/>
        <v>0</v>
      </c>
      <c r="BI252" s="157">
        <f t="shared" si="58"/>
        <v>0</v>
      </c>
      <c r="BJ252" s="17" t="s">
        <v>98</v>
      </c>
      <c r="BK252" s="158">
        <f t="shared" si="59"/>
        <v>0</v>
      </c>
      <c r="BL252" s="17" t="s">
        <v>453</v>
      </c>
      <c r="BM252" s="156" t="s">
        <v>1781</v>
      </c>
    </row>
    <row r="253" spans="2:65" s="1" customFormat="1" ht="16.5" customHeight="1">
      <c r="B253" s="32"/>
      <c r="C253" s="145" t="s">
        <v>1023</v>
      </c>
      <c r="D253" s="145" t="s">
        <v>347</v>
      </c>
      <c r="E253" s="146" t="s">
        <v>3568</v>
      </c>
      <c r="F253" s="147" t="s">
        <v>3569</v>
      </c>
      <c r="G253" s="148" t="s">
        <v>623</v>
      </c>
      <c r="H253" s="149">
        <v>43</v>
      </c>
      <c r="I253" s="150"/>
      <c r="J253" s="149">
        <f t="shared" si="50"/>
        <v>0</v>
      </c>
      <c r="K253" s="151"/>
      <c r="L253" s="32"/>
      <c r="M253" s="152" t="s">
        <v>1</v>
      </c>
      <c r="N253" s="153" t="s">
        <v>42</v>
      </c>
      <c r="P253" s="154">
        <f t="shared" si="51"/>
        <v>0</v>
      </c>
      <c r="Q253" s="154">
        <v>0</v>
      </c>
      <c r="R253" s="154">
        <f t="shared" si="52"/>
        <v>0</v>
      </c>
      <c r="S253" s="154">
        <v>0</v>
      </c>
      <c r="T253" s="155">
        <f t="shared" si="53"/>
        <v>0</v>
      </c>
      <c r="AR253" s="156" t="s">
        <v>453</v>
      </c>
      <c r="AT253" s="156" t="s">
        <v>347</v>
      </c>
      <c r="AU253" s="156" t="s">
        <v>98</v>
      </c>
      <c r="AY253" s="17" t="s">
        <v>345</v>
      </c>
      <c r="BE253" s="157">
        <f t="shared" si="54"/>
        <v>0</v>
      </c>
      <c r="BF253" s="157">
        <f t="shared" si="55"/>
        <v>0</v>
      </c>
      <c r="BG253" s="157">
        <f t="shared" si="56"/>
        <v>0</v>
      </c>
      <c r="BH253" s="157">
        <f t="shared" si="57"/>
        <v>0</v>
      </c>
      <c r="BI253" s="157">
        <f t="shared" si="58"/>
        <v>0</v>
      </c>
      <c r="BJ253" s="17" t="s">
        <v>98</v>
      </c>
      <c r="BK253" s="158">
        <f t="shared" si="59"/>
        <v>0</v>
      </c>
      <c r="BL253" s="17" t="s">
        <v>453</v>
      </c>
      <c r="BM253" s="156" t="s">
        <v>1794</v>
      </c>
    </row>
    <row r="254" spans="2:65" s="1" customFormat="1" ht="16.5" customHeight="1">
      <c r="B254" s="32"/>
      <c r="C254" s="145" t="s">
        <v>1030</v>
      </c>
      <c r="D254" s="145" t="s">
        <v>347</v>
      </c>
      <c r="E254" s="146" t="s">
        <v>3570</v>
      </c>
      <c r="F254" s="147" t="s">
        <v>3571</v>
      </c>
      <c r="G254" s="148" t="s">
        <v>623</v>
      </c>
      <c r="H254" s="149">
        <v>2</v>
      </c>
      <c r="I254" s="150"/>
      <c r="J254" s="149">
        <f t="shared" si="50"/>
        <v>0</v>
      </c>
      <c r="K254" s="151"/>
      <c r="L254" s="32"/>
      <c r="M254" s="152" t="s">
        <v>1</v>
      </c>
      <c r="N254" s="153" t="s">
        <v>42</v>
      </c>
      <c r="P254" s="154">
        <f t="shared" si="51"/>
        <v>0</v>
      </c>
      <c r="Q254" s="154">
        <v>0</v>
      </c>
      <c r="R254" s="154">
        <f t="shared" si="52"/>
        <v>0</v>
      </c>
      <c r="S254" s="154">
        <v>0</v>
      </c>
      <c r="T254" s="155">
        <f t="shared" si="53"/>
        <v>0</v>
      </c>
      <c r="AR254" s="156" t="s">
        <v>453</v>
      </c>
      <c r="AT254" s="156" t="s">
        <v>347</v>
      </c>
      <c r="AU254" s="156" t="s">
        <v>98</v>
      </c>
      <c r="AY254" s="17" t="s">
        <v>345</v>
      </c>
      <c r="BE254" s="157">
        <f t="shared" si="54"/>
        <v>0</v>
      </c>
      <c r="BF254" s="157">
        <f t="shared" si="55"/>
        <v>0</v>
      </c>
      <c r="BG254" s="157">
        <f t="shared" si="56"/>
        <v>0</v>
      </c>
      <c r="BH254" s="157">
        <f t="shared" si="57"/>
        <v>0</v>
      </c>
      <c r="BI254" s="157">
        <f t="shared" si="58"/>
        <v>0</v>
      </c>
      <c r="BJ254" s="17" t="s">
        <v>98</v>
      </c>
      <c r="BK254" s="158">
        <f t="shared" si="59"/>
        <v>0</v>
      </c>
      <c r="BL254" s="17" t="s">
        <v>453</v>
      </c>
      <c r="BM254" s="156" t="s">
        <v>1807</v>
      </c>
    </row>
    <row r="255" spans="2:65" s="1" customFormat="1" ht="24.2" customHeight="1">
      <c r="B255" s="32"/>
      <c r="C255" s="145" t="s">
        <v>1036</v>
      </c>
      <c r="D255" s="145" t="s">
        <v>347</v>
      </c>
      <c r="E255" s="146" t="s">
        <v>3572</v>
      </c>
      <c r="F255" s="147" t="s">
        <v>3573</v>
      </c>
      <c r="G255" s="148" t="s">
        <v>3574</v>
      </c>
      <c r="H255" s="149">
        <v>43</v>
      </c>
      <c r="I255" s="150"/>
      <c r="J255" s="149">
        <f t="shared" si="50"/>
        <v>0</v>
      </c>
      <c r="K255" s="151"/>
      <c r="L255" s="32"/>
      <c r="M255" s="152" t="s">
        <v>1</v>
      </c>
      <c r="N255" s="153" t="s">
        <v>42</v>
      </c>
      <c r="P255" s="154">
        <f t="shared" si="51"/>
        <v>0</v>
      </c>
      <c r="Q255" s="154">
        <v>2.5999999999999998E-4</v>
      </c>
      <c r="R255" s="154">
        <f t="shared" si="52"/>
        <v>1.1179999999999999E-2</v>
      </c>
      <c r="S255" s="154">
        <v>0</v>
      </c>
      <c r="T255" s="155">
        <f t="shared" si="53"/>
        <v>0</v>
      </c>
      <c r="AR255" s="156" t="s">
        <v>453</v>
      </c>
      <c r="AT255" s="156" t="s">
        <v>347</v>
      </c>
      <c r="AU255" s="156" t="s">
        <v>98</v>
      </c>
      <c r="AY255" s="17" t="s">
        <v>345</v>
      </c>
      <c r="BE255" s="157">
        <f t="shared" si="54"/>
        <v>0</v>
      </c>
      <c r="BF255" s="157">
        <f t="shared" si="55"/>
        <v>0</v>
      </c>
      <c r="BG255" s="157">
        <f t="shared" si="56"/>
        <v>0</v>
      </c>
      <c r="BH255" s="157">
        <f t="shared" si="57"/>
        <v>0</v>
      </c>
      <c r="BI255" s="157">
        <f t="shared" si="58"/>
        <v>0</v>
      </c>
      <c r="BJ255" s="17" t="s">
        <v>98</v>
      </c>
      <c r="BK255" s="158">
        <f t="shared" si="59"/>
        <v>0</v>
      </c>
      <c r="BL255" s="17" t="s">
        <v>453</v>
      </c>
      <c r="BM255" s="156" t="s">
        <v>1909</v>
      </c>
    </row>
    <row r="256" spans="2:65" s="1" customFormat="1" ht="24.2" customHeight="1">
      <c r="B256" s="32"/>
      <c r="C256" s="187" t="s">
        <v>1050</v>
      </c>
      <c r="D256" s="187" t="s">
        <v>641</v>
      </c>
      <c r="E256" s="188" t="s">
        <v>3575</v>
      </c>
      <c r="F256" s="189" t="s">
        <v>3576</v>
      </c>
      <c r="G256" s="190" t="s">
        <v>623</v>
      </c>
      <c r="H256" s="191">
        <v>43</v>
      </c>
      <c r="I256" s="192"/>
      <c r="J256" s="191">
        <f t="shared" si="50"/>
        <v>0</v>
      </c>
      <c r="K256" s="193"/>
      <c r="L256" s="194"/>
      <c r="M256" s="195" t="s">
        <v>1</v>
      </c>
      <c r="N256" s="196" t="s">
        <v>42</v>
      </c>
      <c r="P256" s="154">
        <f t="shared" si="51"/>
        <v>0</v>
      </c>
      <c r="Q256" s="154">
        <v>2.5116279069767401E-5</v>
      </c>
      <c r="R256" s="154">
        <f t="shared" si="52"/>
        <v>1.0799999999999983E-3</v>
      </c>
      <c r="S256" s="154">
        <v>0</v>
      </c>
      <c r="T256" s="155">
        <f t="shared" si="53"/>
        <v>0</v>
      </c>
      <c r="AR256" s="156" t="s">
        <v>544</v>
      </c>
      <c r="AT256" s="156" t="s">
        <v>641</v>
      </c>
      <c r="AU256" s="156" t="s">
        <v>98</v>
      </c>
      <c r="AY256" s="17" t="s">
        <v>345</v>
      </c>
      <c r="BE256" s="157">
        <f t="shared" si="54"/>
        <v>0</v>
      </c>
      <c r="BF256" s="157">
        <f t="shared" si="55"/>
        <v>0</v>
      </c>
      <c r="BG256" s="157">
        <f t="shared" si="56"/>
        <v>0</v>
      </c>
      <c r="BH256" s="157">
        <f t="shared" si="57"/>
        <v>0</v>
      </c>
      <c r="BI256" s="157">
        <f t="shared" si="58"/>
        <v>0</v>
      </c>
      <c r="BJ256" s="17" t="s">
        <v>98</v>
      </c>
      <c r="BK256" s="158">
        <f t="shared" si="59"/>
        <v>0</v>
      </c>
      <c r="BL256" s="17" t="s">
        <v>453</v>
      </c>
      <c r="BM256" s="156" t="s">
        <v>1932</v>
      </c>
    </row>
    <row r="257" spans="2:65" s="1" customFormat="1" ht="24.2" customHeight="1">
      <c r="B257" s="32"/>
      <c r="C257" s="145" t="s">
        <v>1055</v>
      </c>
      <c r="D257" s="145" t="s">
        <v>347</v>
      </c>
      <c r="E257" s="146" t="s">
        <v>3577</v>
      </c>
      <c r="F257" s="147" t="s">
        <v>3578</v>
      </c>
      <c r="G257" s="148" t="s">
        <v>623</v>
      </c>
      <c r="H257" s="149">
        <v>6</v>
      </c>
      <c r="I257" s="150"/>
      <c r="J257" s="149">
        <f t="shared" si="50"/>
        <v>0</v>
      </c>
      <c r="K257" s="151"/>
      <c r="L257" s="32"/>
      <c r="M257" s="152" t="s">
        <v>1</v>
      </c>
      <c r="N257" s="153" t="s">
        <v>42</v>
      </c>
      <c r="P257" s="154">
        <f t="shared" si="51"/>
        <v>0</v>
      </c>
      <c r="Q257" s="154">
        <v>0</v>
      </c>
      <c r="R257" s="154">
        <f t="shared" si="52"/>
        <v>0</v>
      </c>
      <c r="S257" s="154">
        <v>0</v>
      </c>
      <c r="T257" s="155">
        <f t="shared" si="53"/>
        <v>0</v>
      </c>
      <c r="AR257" s="156" t="s">
        <v>453</v>
      </c>
      <c r="AT257" s="156" t="s">
        <v>347</v>
      </c>
      <c r="AU257" s="156" t="s">
        <v>98</v>
      </c>
      <c r="AY257" s="17" t="s">
        <v>345</v>
      </c>
      <c r="BE257" s="157">
        <f t="shared" si="54"/>
        <v>0</v>
      </c>
      <c r="BF257" s="157">
        <f t="shared" si="55"/>
        <v>0</v>
      </c>
      <c r="BG257" s="157">
        <f t="shared" si="56"/>
        <v>0</v>
      </c>
      <c r="BH257" s="157">
        <f t="shared" si="57"/>
        <v>0</v>
      </c>
      <c r="BI257" s="157">
        <f t="shared" si="58"/>
        <v>0</v>
      </c>
      <c r="BJ257" s="17" t="s">
        <v>98</v>
      </c>
      <c r="BK257" s="158">
        <f t="shared" si="59"/>
        <v>0</v>
      </c>
      <c r="BL257" s="17" t="s">
        <v>453</v>
      </c>
      <c r="BM257" s="156" t="s">
        <v>1943</v>
      </c>
    </row>
    <row r="258" spans="2:65" s="1" customFormat="1" ht="24.2" customHeight="1">
      <c r="B258" s="32"/>
      <c r="C258" s="145" t="s">
        <v>1060</v>
      </c>
      <c r="D258" s="145" t="s">
        <v>347</v>
      </c>
      <c r="E258" s="146" t="s">
        <v>3579</v>
      </c>
      <c r="F258" s="147" t="s">
        <v>3580</v>
      </c>
      <c r="G258" s="148" t="s">
        <v>623</v>
      </c>
      <c r="H258" s="149">
        <v>20</v>
      </c>
      <c r="I258" s="150"/>
      <c r="J258" s="149">
        <f t="shared" si="50"/>
        <v>0</v>
      </c>
      <c r="K258" s="151"/>
      <c r="L258" s="32"/>
      <c r="M258" s="152" t="s">
        <v>1</v>
      </c>
      <c r="N258" s="153" t="s">
        <v>42</v>
      </c>
      <c r="P258" s="154">
        <f t="shared" si="51"/>
        <v>0</v>
      </c>
      <c r="Q258" s="154">
        <v>0</v>
      </c>
      <c r="R258" s="154">
        <f t="shared" si="52"/>
        <v>0</v>
      </c>
      <c r="S258" s="154">
        <v>0</v>
      </c>
      <c r="T258" s="155">
        <f t="shared" si="53"/>
        <v>0</v>
      </c>
      <c r="AR258" s="156" t="s">
        <v>453</v>
      </c>
      <c r="AT258" s="156" t="s">
        <v>347</v>
      </c>
      <c r="AU258" s="156" t="s">
        <v>98</v>
      </c>
      <c r="AY258" s="17" t="s">
        <v>345</v>
      </c>
      <c r="BE258" s="157">
        <f t="shared" si="54"/>
        <v>0</v>
      </c>
      <c r="BF258" s="157">
        <f t="shared" si="55"/>
        <v>0</v>
      </c>
      <c r="BG258" s="157">
        <f t="shared" si="56"/>
        <v>0</v>
      </c>
      <c r="BH258" s="157">
        <f t="shared" si="57"/>
        <v>0</v>
      </c>
      <c r="BI258" s="157">
        <f t="shared" si="58"/>
        <v>0</v>
      </c>
      <c r="BJ258" s="17" t="s">
        <v>98</v>
      </c>
      <c r="BK258" s="158">
        <f t="shared" si="59"/>
        <v>0</v>
      </c>
      <c r="BL258" s="17" t="s">
        <v>453</v>
      </c>
      <c r="BM258" s="156" t="s">
        <v>1970</v>
      </c>
    </row>
    <row r="259" spans="2:65" s="1" customFormat="1" ht="24.2" customHeight="1">
      <c r="B259" s="32"/>
      <c r="C259" s="145" t="s">
        <v>1064</v>
      </c>
      <c r="D259" s="145" t="s">
        <v>347</v>
      </c>
      <c r="E259" s="146" t="s">
        <v>3581</v>
      </c>
      <c r="F259" s="147" t="s">
        <v>3582</v>
      </c>
      <c r="G259" s="148" t="s">
        <v>623</v>
      </c>
      <c r="H259" s="149">
        <v>5</v>
      </c>
      <c r="I259" s="150"/>
      <c r="J259" s="149">
        <f t="shared" si="50"/>
        <v>0</v>
      </c>
      <c r="K259" s="151"/>
      <c r="L259" s="32"/>
      <c r="M259" s="152" t="s">
        <v>1</v>
      </c>
      <c r="N259" s="153" t="s">
        <v>42</v>
      </c>
      <c r="P259" s="154">
        <f t="shared" si="51"/>
        <v>0</v>
      </c>
      <c r="Q259" s="154">
        <v>0</v>
      </c>
      <c r="R259" s="154">
        <f t="shared" si="52"/>
        <v>0</v>
      </c>
      <c r="S259" s="154">
        <v>0</v>
      </c>
      <c r="T259" s="155">
        <f t="shared" si="53"/>
        <v>0</v>
      </c>
      <c r="AR259" s="156" t="s">
        <v>453</v>
      </c>
      <c r="AT259" s="156" t="s">
        <v>347</v>
      </c>
      <c r="AU259" s="156" t="s">
        <v>98</v>
      </c>
      <c r="AY259" s="17" t="s">
        <v>345</v>
      </c>
      <c r="BE259" s="157">
        <f t="shared" si="54"/>
        <v>0</v>
      </c>
      <c r="BF259" s="157">
        <f t="shared" si="55"/>
        <v>0</v>
      </c>
      <c r="BG259" s="157">
        <f t="shared" si="56"/>
        <v>0</v>
      </c>
      <c r="BH259" s="157">
        <f t="shared" si="57"/>
        <v>0</v>
      </c>
      <c r="BI259" s="157">
        <f t="shared" si="58"/>
        <v>0</v>
      </c>
      <c r="BJ259" s="17" t="s">
        <v>98</v>
      </c>
      <c r="BK259" s="158">
        <f t="shared" si="59"/>
        <v>0</v>
      </c>
      <c r="BL259" s="17" t="s">
        <v>453</v>
      </c>
      <c r="BM259" s="156" t="s">
        <v>1987</v>
      </c>
    </row>
    <row r="260" spans="2:65" s="1" customFormat="1" ht="24.2" customHeight="1">
      <c r="B260" s="32"/>
      <c r="C260" s="145" t="s">
        <v>1068</v>
      </c>
      <c r="D260" s="145" t="s">
        <v>347</v>
      </c>
      <c r="E260" s="146" t="s">
        <v>3583</v>
      </c>
      <c r="F260" s="147" t="s">
        <v>3584</v>
      </c>
      <c r="G260" s="148" t="s">
        <v>623</v>
      </c>
      <c r="H260" s="149">
        <v>2</v>
      </c>
      <c r="I260" s="150"/>
      <c r="J260" s="149">
        <f t="shared" si="50"/>
        <v>0</v>
      </c>
      <c r="K260" s="151"/>
      <c r="L260" s="32"/>
      <c r="M260" s="152" t="s">
        <v>1</v>
      </c>
      <c r="N260" s="153" t="s">
        <v>42</v>
      </c>
      <c r="P260" s="154">
        <f t="shared" si="51"/>
        <v>0</v>
      </c>
      <c r="Q260" s="154">
        <v>0</v>
      </c>
      <c r="R260" s="154">
        <f t="shared" si="52"/>
        <v>0</v>
      </c>
      <c r="S260" s="154">
        <v>0</v>
      </c>
      <c r="T260" s="155">
        <f t="shared" si="53"/>
        <v>0</v>
      </c>
      <c r="AR260" s="156" t="s">
        <v>453</v>
      </c>
      <c r="AT260" s="156" t="s">
        <v>347</v>
      </c>
      <c r="AU260" s="156" t="s">
        <v>98</v>
      </c>
      <c r="AY260" s="17" t="s">
        <v>345</v>
      </c>
      <c r="BE260" s="157">
        <f t="shared" si="54"/>
        <v>0</v>
      </c>
      <c r="BF260" s="157">
        <f t="shared" si="55"/>
        <v>0</v>
      </c>
      <c r="BG260" s="157">
        <f t="shared" si="56"/>
        <v>0</v>
      </c>
      <c r="BH260" s="157">
        <f t="shared" si="57"/>
        <v>0</v>
      </c>
      <c r="BI260" s="157">
        <f t="shared" si="58"/>
        <v>0</v>
      </c>
      <c r="BJ260" s="17" t="s">
        <v>98</v>
      </c>
      <c r="BK260" s="158">
        <f t="shared" si="59"/>
        <v>0</v>
      </c>
      <c r="BL260" s="17" t="s">
        <v>453</v>
      </c>
      <c r="BM260" s="156" t="s">
        <v>1996</v>
      </c>
    </row>
    <row r="261" spans="2:65" s="1" customFormat="1" ht="16.5" customHeight="1">
      <c r="B261" s="32"/>
      <c r="C261" s="145" t="s">
        <v>1073</v>
      </c>
      <c r="D261" s="145" t="s">
        <v>347</v>
      </c>
      <c r="E261" s="146" t="s">
        <v>3585</v>
      </c>
      <c r="F261" s="147" t="s">
        <v>3586</v>
      </c>
      <c r="G261" s="148" t="s">
        <v>3380</v>
      </c>
      <c r="H261" s="149">
        <v>3</v>
      </c>
      <c r="I261" s="150"/>
      <c r="J261" s="149">
        <f t="shared" si="50"/>
        <v>0</v>
      </c>
      <c r="K261" s="151"/>
      <c r="L261" s="32"/>
      <c r="M261" s="152" t="s">
        <v>1</v>
      </c>
      <c r="N261" s="153" t="s">
        <v>42</v>
      </c>
      <c r="P261" s="154">
        <f t="shared" si="51"/>
        <v>0</v>
      </c>
      <c r="Q261" s="154">
        <v>0</v>
      </c>
      <c r="R261" s="154">
        <f t="shared" si="52"/>
        <v>0</v>
      </c>
      <c r="S261" s="154">
        <v>0</v>
      </c>
      <c r="T261" s="155">
        <f t="shared" si="53"/>
        <v>0</v>
      </c>
      <c r="AR261" s="156" t="s">
        <v>453</v>
      </c>
      <c r="AT261" s="156" t="s">
        <v>347</v>
      </c>
      <c r="AU261" s="156" t="s">
        <v>98</v>
      </c>
      <c r="AY261" s="17" t="s">
        <v>345</v>
      </c>
      <c r="BE261" s="157">
        <f t="shared" si="54"/>
        <v>0</v>
      </c>
      <c r="BF261" s="157">
        <f t="shared" si="55"/>
        <v>0</v>
      </c>
      <c r="BG261" s="157">
        <f t="shared" si="56"/>
        <v>0</v>
      </c>
      <c r="BH261" s="157">
        <f t="shared" si="57"/>
        <v>0</v>
      </c>
      <c r="BI261" s="157">
        <f t="shared" si="58"/>
        <v>0</v>
      </c>
      <c r="BJ261" s="17" t="s">
        <v>98</v>
      </c>
      <c r="BK261" s="158">
        <f t="shared" si="59"/>
        <v>0</v>
      </c>
      <c r="BL261" s="17" t="s">
        <v>453</v>
      </c>
      <c r="BM261" s="156" t="s">
        <v>2005</v>
      </c>
    </row>
    <row r="262" spans="2:65" s="1" customFormat="1" ht="24.2" customHeight="1">
      <c r="B262" s="32"/>
      <c r="C262" s="145" t="s">
        <v>1087</v>
      </c>
      <c r="D262" s="145" t="s">
        <v>347</v>
      </c>
      <c r="E262" s="146" t="s">
        <v>3587</v>
      </c>
      <c r="F262" s="147" t="s">
        <v>3588</v>
      </c>
      <c r="G262" s="148" t="s">
        <v>623</v>
      </c>
      <c r="H262" s="149">
        <v>17</v>
      </c>
      <c r="I262" s="150"/>
      <c r="J262" s="149">
        <f t="shared" si="50"/>
        <v>0</v>
      </c>
      <c r="K262" s="151"/>
      <c r="L262" s="32"/>
      <c r="M262" s="152" t="s">
        <v>1</v>
      </c>
      <c r="N262" s="153" t="s">
        <v>42</v>
      </c>
      <c r="P262" s="154">
        <f t="shared" si="51"/>
        <v>0</v>
      </c>
      <c r="Q262" s="154">
        <v>2.0000000000000002E-5</v>
      </c>
      <c r="R262" s="154">
        <f t="shared" si="52"/>
        <v>3.4000000000000002E-4</v>
      </c>
      <c r="S262" s="154">
        <v>0</v>
      </c>
      <c r="T262" s="155">
        <f t="shared" si="53"/>
        <v>0</v>
      </c>
      <c r="AR262" s="156" t="s">
        <v>453</v>
      </c>
      <c r="AT262" s="156" t="s">
        <v>347</v>
      </c>
      <c r="AU262" s="156" t="s">
        <v>98</v>
      </c>
      <c r="AY262" s="17" t="s">
        <v>345</v>
      </c>
      <c r="BE262" s="157">
        <f t="shared" si="54"/>
        <v>0</v>
      </c>
      <c r="BF262" s="157">
        <f t="shared" si="55"/>
        <v>0</v>
      </c>
      <c r="BG262" s="157">
        <f t="shared" si="56"/>
        <v>0</v>
      </c>
      <c r="BH262" s="157">
        <f t="shared" si="57"/>
        <v>0</v>
      </c>
      <c r="BI262" s="157">
        <f t="shared" si="58"/>
        <v>0</v>
      </c>
      <c r="BJ262" s="17" t="s">
        <v>98</v>
      </c>
      <c r="BK262" s="158">
        <f t="shared" si="59"/>
        <v>0</v>
      </c>
      <c r="BL262" s="17" t="s">
        <v>453</v>
      </c>
      <c r="BM262" s="156" t="s">
        <v>2014</v>
      </c>
    </row>
    <row r="263" spans="2:65" s="1" customFormat="1" ht="24.2" customHeight="1">
      <c r="B263" s="32"/>
      <c r="C263" s="145" t="s">
        <v>1098</v>
      </c>
      <c r="D263" s="145" t="s">
        <v>347</v>
      </c>
      <c r="E263" s="146" t="s">
        <v>3589</v>
      </c>
      <c r="F263" s="147" t="s">
        <v>3590</v>
      </c>
      <c r="G263" s="148" t="s">
        <v>623</v>
      </c>
      <c r="H263" s="149">
        <v>24</v>
      </c>
      <c r="I263" s="150"/>
      <c r="J263" s="149">
        <f t="shared" si="50"/>
        <v>0</v>
      </c>
      <c r="K263" s="151"/>
      <c r="L263" s="32"/>
      <c r="M263" s="152" t="s">
        <v>1</v>
      </c>
      <c r="N263" s="153" t="s">
        <v>42</v>
      </c>
      <c r="P263" s="154">
        <f t="shared" si="51"/>
        <v>0</v>
      </c>
      <c r="Q263" s="154">
        <v>4.0000000000000003E-5</v>
      </c>
      <c r="R263" s="154">
        <f t="shared" si="52"/>
        <v>9.6000000000000013E-4</v>
      </c>
      <c r="S263" s="154">
        <v>0</v>
      </c>
      <c r="T263" s="155">
        <f t="shared" si="53"/>
        <v>0</v>
      </c>
      <c r="AR263" s="156" t="s">
        <v>453</v>
      </c>
      <c r="AT263" s="156" t="s">
        <v>347</v>
      </c>
      <c r="AU263" s="156" t="s">
        <v>98</v>
      </c>
      <c r="AY263" s="17" t="s">
        <v>345</v>
      </c>
      <c r="BE263" s="157">
        <f t="shared" si="54"/>
        <v>0</v>
      </c>
      <c r="BF263" s="157">
        <f t="shared" si="55"/>
        <v>0</v>
      </c>
      <c r="BG263" s="157">
        <f t="shared" si="56"/>
        <v>0</v>
      </c>
      <c r="BH263" s="157">
        <f t="shared" si="57"/>
        <v>0</v>
      </c>
      <c r="BI263" s="157">
        <f t="shared" si="58"/>
        <v>0</v>
      </c>
      <c r="BJ263" s="17" t="s">
        <v>98</v>
      </c>
      <c r="BK263" s="158">
        <f t="shared" si="59"/>
        <v>0</v>
      </c>
      <c r="BL263" s="17" t="s">
        <v>453</v>
      </c>
      <c r="BM263" s="156" t="s">
        <v>2041</v>
      </c>
    </row>
    <row r="264" spans="2:65" s="1" customFormat="1" ht="24.2" customHeight="1">
      <c r="B264" s="32"/>
      <c r="C264" s="145" t="s">
        <v>1108</v>
      </c>
      <c r="D264" s="145" t="s">
        <v>347</v>
      </c>
      <c r="E264" s="146" t="s">
        <v>3591</v>
      </c>
      <c r="F264" s="147" t="s">
        <v>3592</v>
      </c>
      <c r="G264" s="148" t="s">
        <v>623</v>
      </c>
      <c r="H264" s="149">
        <v>16</v>
      </c>
      <c r="I264" s="150"/>
      <c r="J264" s="149">
        <f t="shared" si="50"/>
        <v>0</v>
      </c>
      <c r="K264" s="151"/>
      <c r="L264" s="32"/>
      <c r="M264" s="152" t="s">
        <v>1</v>
      </c>
      <c r="N264" s="153" t="s">
        <v>42</v>
      </c>
      <c r="P264" s="154">
        <f t="shared" si="51"/>
        <v>0</v>
      </c>
      <c r="Q264" s="154">
        <v>5.0000000000000002E-5</v>
      </c>
      <c r="R264" s="154">
        <f t="shared" si="52"/>
        <v>8.0000000000000004E-4</v>
      </c>
      <c r="S264" s="154">
        <v>0</v>
      </c>
      <c r="T264" s="155">
        <f t="shared" si="53"/>
        <v>0</v>
      </c>
      <c r="AR264" s="156" t="s">
        <v>453</v>
      </c>
      <c r="AT264" s="156" t="s">
        <v>347</v>
      </c>
      <c r="AU264" s="156" t="s">
        <v>98</v>
      </c>
      <c r="AY264" s="17" t="s">
        <v>345</v>
      </c>
      <c r="BE264" s="157">
        <f t="shared" si="54"/>
        <v>0</v>
      </c>
      <c r="BF264" s="157">
        <f t="shared" si="55"/>
        <v>0</v>
      </c>
      <c r="BG264" s="157">
        <f t="shared" si="56"/>
        <v>0</v>
      </c>
      <c r="BH264" s="157">
        <f t="shared" si="57"/>
        <v>0</v>
      </c>
      <c r="BI264" s="157">
        <f t="shared" si="58"/>
        <v>0</v>
      </c>
      <c r="BJ264" s="17" t="s">
        <v>98</v>
      </c>
      <c r="BK264" s="158">
        <f t="shared" si="59"/>
        <v>0</v>
      </c>
      <c r="BL264" s="17" t="s">
        <v>453</v>
      </c>
      <c r="BM264" s="156" t="s">
        <v>2052</v>
      </c>
    </row>
    <row r="265" spans="2:65" s="1" customFormat="1" ht="24.2" customHeight="1">
      <c r="B265" s="32"/>
      <c r="C265" s="145" t="s">
        <v>1135</v>
      </c>
      <c r="D265" s="145" t="s">
        <v>347</v>
      </c>
      <c r="E265" s="146" t="s">
        <v>3593</v>
      </c>
      <c r="F265" s="147" t="s">
        <v>3594</v>
      </c>
      <c r="G265" s="148" t="s">
        <v>623</v>
      </c>
      <c r="H265" s="149">
        <v>2</v>
      </c>
      <c r="I265" s="150"/>
      <c r="J265" s="149">
        <f t="shared" si="50"/>
        <v>0</v>
      </c>
      <c r="K265" s="151"/>
      <c r="L265" s="32"/>
      <c r="M265" s="152" t="s">
        <v>1</v>
      </c>
      <c r="N265" s="153" t="s">
        <v>42</v>
      </c>
      <c r="P265" s="154">
        <f t="shared" si="51"/>
        <v>0</v>
      </c>
      <c r="Q265" s="154">
        <v>6.0000000000000002E-5</v>
      </c>
      <c r="R265" s="154">
        <f t="shared" si="52"/>
        <v>1.2E-4</v>
      </c>
      <c r="S265" s="154">
        <v>0</v>
      </c>
      <c r="T265" s="155">
        <f t="shared" si="53"/>
        <v>0</v>
      </c>
      <c r="AR265" s="156" t="s">
        <v>453</v>
      </c>
      <c r="AT265" s="156" t="s">
        <v>347</v>
      </c>
      <c r="AU265" s="156" t="s">
        <v>98</v>
      </c>
      <c r="AY265" s="17" t="s">
        <v>345</v>
      </c>
      <c r="BE265" s="157">
        <f t="shared" si="54"/>
        <v>0</v>
      </c>
      <c r="BF265" s="157">
        <f t="shared" si="55"/>
        <v>0</v>
      </c>
      <c r="BG265" s="157">
        <f t="shared" si="56"/>
        <v>0</v>
      </c>
      <c r="BH265" s="157">
        <f t="shared" si="57"/>
        <v>0</v>
      </c>
      <c r="BI265" s="157">
        <f t="shared" si="58"/>
        <v>0</v>
      </c>
      <c r="BJ265" s="17" t="s">
        <v>98</v>
      </c>
      <c r="BK265" s="158">
        <f t="shared" si="59"/>
        <v>0</v>
      </c>
      <c r="BL265" s="17" t="s">
        <v>453</v>
      </c>
      <c r="BM265" s="156" t="s">
        <v>2073</v>
      </c>
    </row>
    <row r="266" spans="2:65" s="1" customFormat="1" ht="24.2" customHeight="1">
      <c r="B266" s="32"/>
      <c r="C266" s="145" t="s">
        <v>1141</v>
      </c>
      <c r="D266" s="145" t="s">
        <v>347</v>
      </c>
      <c r="E266" s="146" t="s">
        <v>3595</v>
      </c>
      <c r="F266" s="147" t="s">
        <v>3596</v>
      </c>
      <c r="G266" s="148" t="s">
        <v>623</v>
      </c>
      <c r="H266" s="149">
        <v>2</v>
      </c>
      <c r="I266" s="150"/>
      <c r="J266" s="149">
        <f t="shared" si="50"/>
        <v>0</v>
      </c>
      <c r="K266" s="151"/>
      <c r="L266" s="32"/>
      <c r="M266" s="152" t="s">
        <v>1</v>
      </c>
      <c r="N266" s="153" t="s">
        <v>42</v>
      </c>
      <c r="P266" s="154">
        <f t="shared" si="51"/>
        <v>0</v>
      </c>
      <c r="Q266" s="154">
        <v>6.0000000000000002E-5</v>
      </c>
      <c r="R266" s="154">
        <f t="shared" si="52"/>
        <v>1.2E-4</v>
      </c>
      <c r="S266" s="154">
        <v>0</v>
      </c>
      <c r="T266" s="155">
        <f t="shared" si="53"/>
        <v>0</v>
      </c>
      <c r="AR266" s="156" t="s">
        <v>453</v>
      </c>
      <c r="AT266" s="156" t="s">
        <v>347</v>
      </c>
      <c r="AU266" s="156" t="s">
        <v>98</v>
      </c>
      <c r="AY266" s="17" t="s">
        <v>345</v>
      </c>
      <c r="BE266" s="157">
        <f t="shared" si="54"/>
        <v>0</v>
      </c>
      <c r="BF266" s="157">
        <f t="shared" si="55"/>
        <v>0</v>
      </c>
      <c r="BG266" s="157">
        <f t="shared" si="56"/>
        <v>0</v>
      </c>
      <c r="BH266" s="157">
        <f t="shared" si="57"/>
        <v>0</v>
      </c>
      <c r="BI266" s="157">
        <f t="shared" si="58"/>
        <v>0</v>
      </c>
      <c r="BJ266" s="17" t="s">
        <v>98</v>
      </c>
      <c r="BK266" s="158">
        <f t="shared" si="59"/>
        <v>0</v>
      </c>
      <c r="BL266" s="17" t="s">
        <v>453</v>
      </c>
      <c r="BM266" s="156" t="s">
        <v>2083</v>
      </c>
    </row>
    <row r="267" spans="2:65" s="1" customFormat="1" ht="24.2" customHeight="1">
      <c r="B267" s="32"/>
      <c r="C267" s="187" t="s">
        <v>1168</v>
      </c>
      <c r="D267" s="187" t="s">
        <v>641</v>
      </c>
      <c r="E267" s="188" t="s">
        <v>3597</v>
      </c>
      <c r="F267" s="189" t="s">
        <v>3598</v>
      </c>
      <c r="G267" s="190" t="s">
        <v>623</v>
      </c>
      <c r="H267" s="191">
        <v>17</v>
      </c>
      <c r="I267" s="192"/>
      <c r="J267" s="191">
        <f t="shared" si="50"/>
        <v>0</v>
      </c>
      <c r="K267" s="193"/>
      <c r="L267" s="194"/>
      <c r="M267" s="195" t="s">
        <v>1</v>
      </c>
      <c r="N267" s="196" t="s">
        <v>42</v>
      </c>
      <c r="P267" s="154">
        <f t="shared" si="51"/>
        <v>0</v>
      </c>
      <c r="Q267" s="154">
        <v>3.1764705882352898E-5</v>
      </c>
      <c r="R267" s="154">
        <f t="shared" si="52"/>
        <v>5.3999999999999925E-4</v>
      </c>
      <c r="S267" s="154">
        <v>0</v>
      </c>
      <c r="T267" s="155">
        <f t="shared" si="53"/>
        <v>0</v>
      </c>
      <c r="AR267" s="156" t="s">
        <v>544</v>
      </c>
      <c r="AT267" s="156" t="s">
        <v>641</v>
      </c>
      <c r="AU267" s="156" t="s">
        <v>98</v>
      </c>
      <c r="AY267" s="17" t="s">
        <v>345</v>
      </c>
      <c r="BE267" s="157">
        <f t="shared" si="54"/>
        <v>0</v>
      </c>
      <c r="BF267" s="157">
        <f t="shared" si="55"/>
        <v>0</v>
      </c>
      <c r="BG267" s="157">
        <f t="shared" si="56"/>
        <v>0</v>
      </c>
      <c r="BH267" s="157">
        <f t="shared" si="57"/>
        <v>0</v>
      </c>
      <c r="BI267" s="157">
        <f t="shared" si="58"/>
        <v>0</v>
      </c>
      <c r="BJ267" s="17" t="s">
        <v>98</v>
      </c>
      <c r="BK267" s="158">
        <f t="shared" si="59"/>
        <v>0</v>
      </c>
      <c r="BL267" s="17" t="s">
        <v>453</v>
      </c>
      <c r="BM267" s="156" t="s">
        <v>2093</v>
      </c>
    </row>
    <row r="268" spans="2:65" s="1" customFormat="1" ht="24.2" customHeight="1">
      <c r="B268" s="32"/>
      <c r="C268" s="187" t="s">
        <v>1185</v>
      </c>
      <c r="D268" s="187" t="s">
        <v>641</v>
      </c>
      <c r="E268" s="188" t="s">
        <v>3599</v>
      </c>
      <c r="F268" s="189" t="s">
        <v>3600</v>
      </c>
      <c r="G268" s="190" t="s">
        <v>623</v>
      </c>
      <c r="H268" s="191">
        <v>24</v>
      </c>
      <c r="I268" s="192"/>
      <c r="J268" s="191">
        <f t="shared" si="50"/>
        <v>0</v>
      </c>
      <c r="K268" s="193"/>
      <c r="L268" s="194"/>
      <c r="M268" s="195" t="s">
        <v>1</v>
      </c>
      <c r="N268" s="196" t="s">
        <v>42</v>
      </c>
      <c r="P268" s="154">
        <f t="shared" si="51"/>
        <v>0</v>
      </c>
      <c r="Q268" s="154">
        <v>4.2083333333333297E-5</v>
      </c>
      <c r="R268" s="154">
        <f t="shared" si="52"/>
        <v>1.0099999999999992E-3</v>
      </c>
      <c r="S268" s="154">
        <v>0</v>
      </c>
      <c r="T268" s="155">
        <f t="shared" si="53"/>
        <v>0</v>
      </c>
      <c r="AR268" s="156" t="s">
        <v>544</v>
      </c>
      <c r="AT268" s="156" t="s">
        <v>641</v>
      </c>
      <c r="AU268" s="156" t="s">
        <v>98</v>
      </c>
      <c r="AY268" s="17" t="s">
        <v>345</v>
      </c>
      <c r="BE268" s="157">
        <f t="shared" si="54"/>
        <v>0</v>
      </c>
      <c r="BF268" s="157">
        <f t="shared" si="55"/>
        <v>0</v>
      </c>
      <c r="BG268" s="157">
        <f t="shared" si="56"/>
        <v>0</v>
      </c>
      <c r="BH268" s="157">
        <f t="shared" si="57"/>
        <v>0</v>
      </c>
      <c r="BI268" s="157">
        <f t="shared" si="58"/>
        <v>0</v>
      </c>
      <c r="BJ268" s="17" t="s">
        <v>98</v>
      </c>
      <c r="BK268" s="158">
        <f t="shared" si="59"/>
        <v>0</v>
      </c>
      <c r="BL268" s="17" t="s">
        <v>453</v>
      </c>
      <c r="BM268" s="156" t="s">
        <v>2103</v>
      </c>
    </row>
    <row r="269" spans="2:65" s="1" customFormat="1" ht="24.2" customHeight="1">
      <c r="B269" s="32"/>
      <c r="C269" s="187" t="s">
        <v>1194</v>
      </c>
      <c r="D269" s="187" t="s">
        <v>641</v>
      </c>
      <c r="E269" s="188" t="s">
        <v>3601</v>
      </c>
      <c r="F269" s="189" t="s">
        <v>3602</v>
      </c>
      <c r="G269" s="190" t="s">
        <v>623</v>
      </c>
      <c r="H269" s="191">
        <v>16</v>
      </c>
      <c r="I269" s="192"/>
      <c r="J269" s="191">
        <f t="shared" si="50"/>
        <v>0</v>
      </c>
      <c r="K269" s="193"/>
      <c r="L269" s="194"/>
      <c r="M269" s="195" t="s">
        <v>1</v>
      </c>
      <c r="N269" s="196" t="s">
        <v>42</v>
      </c>
      <c r="P269" s="154">
        <f t="shared" si="51"/>
        <v>0</v>
      </c>
      <c r="Q269" s="154">
        <v>8.0000000000000007E-5</v>
      </c>
      <c r="R269" s="154">
        <f t="shared" si="52"/>
        <v>1.2800000000000001E-3</v>
      </c>
      <c r="S269" s="154">
        <v>0</v>
      </c>
      <c r="T269" s="155">
        <f t="shared" si="53"/>
        <v>0</v>
      </c>
      <c r="AR269" s="156" t="s">
        <v>544</v>
      </c>
      <c r="AT269" s="156" t="s">
        <v>641</v>
      </c>
      <c r="AU269" s="156" t="s">
        <v>98</v>
      </c>
      <c r="AY269" s="17" t="s">
        <v>345</v>
      </c>
      <c r="BE269" s="157">
        <f t="shared" si="54"/>
        <v>0</v>
      </c>
      <c r="BF269" s="157">
        <f t="shared" si="55"/>
        <v>0</v>
      </c>
      <c r="BG269" s="157">
        <f t="shared" si="56"/>
        <v>0</v>
      </c>
      <c r="BH269" s="157">
        <f t="shared" si="57"/>
        <v>0</v>
      </c>
      <c r="BI269" s="157">
        <f t="shared" si="58"/>
        <v>0</v>
      </c>
      <c r="BJ269" s="17" t="s">
        <v>98</v>
      </c>
      <c r="BK269" s="158">
        <f t="shared" si="59"/>
        <v>0</v>
      </c>
      <c r="BL269" s="17" t="s">
        <v>453</v>
      </c>
      <c r="BM269" s="156" t="s">
        <v>2112</v>
      </c>
    </row>
    <row r="270" spans="2:65" s="1" customFormat="1" ht="24.2" customHeight="1">
      <c r="B270" s="32"/>
      <c r="C270" s="187" t="s">
        <v>1198</v>
      </c>
      <c r="D270" s="187" t="s">
        <v>641</v>
      </c>
      <c r="E270" s="188" t="s">
        <v>3603</v>
      </c>
      <c r="F270" s="189" t="s">
        <v>3604</v>
      </c>
      <c r="G270" s="190" t="s">
        <v>623</v>
      </c>
      <c r="H270" s="191">
        <v>2</v>
      </c>
      <c r="I270" s="192"/>
      <c r="J270" s="191">
        <f t="shared" si="50"/>
        <v>0</v>
      </c>
      <c r="K270" s="193"/>
      <c r="L270" s="194"/>
      <c r="M270" s="195" t="s">
        <v>1</v>
      </c>
      <c r="N270" s="196" t="s">
        <v>42</v>
      </c>
      <c r="P270" s="154">
        <f t="shared" si="51"/>
        <v>0</v>
      </c>
      <c r="Q270" s="154">
        <v>7.5000000000000002E-4</v>
      </c>
      <c r="R270" s="154">
        <f t="shared" si="52"/>
        <v>1.5E-3</v>
      </c>
      <c r="S270" s="154">
        <v>0</v>
      </c>
      <c r="T270" s="155">
        <f t="shared" si="53"/>
        <v>0</v>
      </c>
      <c r="AR270" s="156" t="s">
        <v>544</v>
      </c>
      <c r="AT270" s="156" t="s">
        <v>641</v>
      </c>
      <c r="AU270" s="156" t="s">
        <v>98</v>
      </c>
      <c r="AY270" s="17" t="s">
        <v>345</v>
      </c>
      <c r="BE270" s="157">
        <f t="shared" si="54"/>
        <v>0</v>
      </c>
      <c r="BF270" s="157">
        <f t="shared" si="55"/>
        <v>0</v>
      </c>
      <c r="BG270" s="157">
        <f t="shared" si="56"/>
        <v>0</v>
      </c>
      <c r="BH270" s="157">
        <f t="shared" si="57"/>
        <v>0</v>
      </c>
      <c r="BI270" s="157">
        <f t="shared" si="58"/>
        <v>0</v>
      </c>
      <c r="BJ270" s="17" t="s">
        <v>98</v>
      </c>
      <c r="BK270" s="158">
        <f t="shared" si="59"/>
        <v>0</v>
      </c>
      <c r="BL270" s="17" t="s">
        <v>453</v>
      </c>
      <c r="BM270" s="156" t="s">
        <v>2121</v>
      </c>
    </row>
    <row r="271" spans="2:65" s="1" customFormat="1" ht="24.2" customHeight="1">
      <c r="B271" s="32"/>
      <c r="C271" s="187" t="s">
        <v>1214</v>
      </c>
      <c r="D271" s="187" t="s">
        <v>641</v>
      </c>
      <c r="E271" s="188" t="s">
        <v>3605</v>
      </c>
      <c r="F271" s="189" t="s">
        <v>3606</v>
      </c>
      <c r="G271" s="190" t="s">
        <v>623</v>
      </c>
      <c r="H271" s="191">
        <v>2</v>
      </c>
      <c r="I271" s="192"/>
      <c r="J271" s="191">
        <f t="shared" si="50"/>
        <v>0</v>
      </c>
      <c r="K271" s="193"/>
      <c r="L271" s="194"/>
      <c r="M271" s="195" t="s">
        <v>1</v>
      </c>
      <c r="N271" s="196" t="s">
        <v>42</v>
      </c>
      <c r="P271" s="154">
        <f t="shared" si="51"/>
        <v>0</v>
      </c>
      <c r="Q271" s="154">
        <v>9.3000000000000005E-4</v>
      </c>
      <c r="R271" s="154">
        <f t="shared" si="52"/>
        <v>1.8600000000000001E-3</v>
      </c>
      <c r="S271" s="154">
        <v>0</v>
      </c>
      <c r="T271" s="155">
        <f t="shared" si="53"/>
        <v>0</v>
      </c>
      <c r="AR271" s="156" t="s">
        <v>544</v>
      </c>
      <c r="AT271" s="156" t="s">
        <v>641</v>
      </c>
      <c r="AU271" s="156" t="s">
        <v>98</v>
      </c>
      <c r="AY271" s="17" t="s">
        <v>345</v>
      </c>
      <c r="BE271" s="157">
        <f t="shared" si="54"/>
        <v>0</v>
      </c>
      <c r="BF271" s="157">
        <f t="shared" si="55"/>
        <v>0</v>
      </c>
      <c r="BG271" s="157">
        <f t="shared" si="56"/>
        <v>0</v>
      </c>
      <c r="BH271" s="157">
        <f t="shared" si="57"/>
        <v>0</v>
      </c>
      <c r="BI271" s="157">
        <f t="shared" si="58"/>
        <v>0</v>
      </c>
      <c r="BJ271" s="17" t="s">
        <v>98</v>
      </c>
      <c r="BK271" s="158">
        <f t="shared" si="59"/>
        <v>0</v>
      </c>
      <c r="BL271" s="17" t="s">
        <v>453</v>
      </c>
      <c r="BM271" s="156" t="s">
        <v>2130</v>
      </c>
    </row>
    <row r="272" spans="2:65" s="1" customFormat="1" ht="21.75" customHeight="1">
      <c r="B272" s="32"/>
      <c r="C272" s="145" t="s">
        <v>1226</v>
      </c>
      <c r="D272" s="145" t="s">
        <v>347</v>
      </c>
      <c r="E272" s="146" t="s">
        <v>3607</v>
      </c>
      <c r="F272" s="147" t="s">
        <v>3608</v>
      </c>
      <c r="G272" s="148" t="s">
        <v>623</v>
      </c>
      <c r="H272" s="149">
        <v>21</v>
      </c>
      <c r="I272" s="150"/>
      <c r="J272" s="149">
        <f t="shared" si="50"/>
        <v>0</v>
      </c>
      <c r="K272" s="151"/>
      <c r="L272" s="32"/>
      <c r="M272" s="152" t="s">
        <v>1</v>
      </c>
      <c r="N272" s="153" t="s">
        <v>42</v>
      </c>
      <c r="P272" s="154">
        <f t="shared" si="51"/>
        <v>0</v>
      </c>
      <c r="Q272" s="154">
        <v>2.0000000000000002E-5</v>
      </c>
      <c r="R272" s="154">
        <f t="shared" si="52"/>
        <v>4.2000000000000002E-4</v>
      </c>
      <c r="S272" s="154">
        <v>0</v>
      </c>
      <c r="T272" s="155">
        <f t="shared" si="53"/>
        <v>0</v>
      </c>
      <c r="AR272" s="156" t="s">
        <v>453</v>
      </c>
      <c r="AT272" s="156" t="s">
        <v>347</v>
      </c>
      <c r="AU272" s="156" t="s">
        <v>98</v>
      </c>
      <c r="AY272" s="17" t="s">
        <v>345</v>
      </c>
      <c r="BE272" s="157">
        <f t="shared" si="54"/>
        <v>0</v>
      </c>
      <c r="BF272" s="157">
        <f t="shared" si="55"/>
        <v>0</v>
      </c>
      <c r="BG272" s="157">
        <f t="shared" si="56"/>
        <v>0</v>
      </c>
      <c r="BH272" s="157">
        <f t="shared" si="57"/>
        <v>0</v>
      </c>
      <c r="BI272" s="157">
        <f t="shared" si="58"/>
        <v>0</v>
      </c>
      <c r="BJ272" s="17" t="s">
        <v>98</v>
      </c>
      <c r="BK272" s="158">
        <f t="shared" si="59"/>
        <v>0</v>
      </c>
      <c r="BL272" s="17" t="s">
        <v>453</v>
      </c>
      <c r="BM272" s="156" t="s">
        <v>2144</v>
      </c>
    </row>
    <row r="273" spans="2:65" s="1" customFormat="1" ht="24.2" customHeight="1">
      <c r="B273" s="32"/>
      <c r="C273" s="187" t="s">
        <v>1231</v>
      </c>
      <c r="D273" s="187" t="s">
        <v>641</v>
      </c>
      <c r="E273" s="188" t="s">
        <v>3609</v>
      </c>
      <c r="F273" s="189" t="s">
        <v>3610</v>
      </c>
      <c r="G273" s="190" t="s">
        <v>623</v>
      </c>
      <c r="H273" s="191">
        <v>21</v>
      </c>
      <c r="I273" s="192"/>
      <c r="J273" s="191">
        <f t="shared" si="50"/>
        <v>0</v>
      </c>
      <c r="K273" s="193"/>
      <c r="L273" s="194"/>
      <c r="M273" s="195" t="s">
        <v>1</v>
      </c>
      <c r="N273" s="196" t="s">
        <v>42</v>
      </c>
      <c r="P273" s="154">
        <f t="shared" si="51"/>
        <v>0</v>
      </c>
      <c r="Q273" s="154">
        <v>7.5238095238095202E-5</v>
      </c>
      <c r="R273" s="154">
        <f t="shared" si="52"/>
        <v>1.5799999999999992E-3</v>
      </c>
      <c r="S273" s="154">
        <v>0</v>
      </c>
      <c r="T273" s="155">
        <f t="shared" si="53"/>
        <v>0</v>
      </c>
      <c r="AR273" s="156" t="s">
        <v>544</v>
      </c>
      <c r="AT273" s="156" t="s">
        <v>641</v>
      </c>
      <c r="AU273" s="156" t="s">
        <v>98</v>
      </c>
      <c r="AY273" s="17" t="s">
        <v>345</v>
      </c>
      <c r="BE273" s="157">
        <f t="shared" si="54"/>
        <v>0</v>
      </c>
      <c r="BF273" s="157">
        <f t="shared" si="55"/>
        <v>0</v>
      </c>
      <c r="BG273" s="157">
        <f t="shared" si="56"/>
        <v>0</v>
      </c>
      <c r="BH273" s="157">
        <f t="shared" si="57"/>
        <v>0</v>
      </c>
      <c r="BI273" s="157">
        <f t="shared" si="58"/>
        <v>0</v>
      </c>
      <c r="BJ273" s="17" t="s">
        <v>98</v>
      </c>
      <c r="BK273" s="158">
        <f t="shared" si="59"/>
        <v>0</v>
      </c>
      <c r="BL273" s="17" t="s">
        <v>453</v>
      </c>
      <c r="BM273" s="156" t="s">
        <v>2154</v>
      </c>
    </row>
    <row r="274" spans="2:65" s="1" customFormat="1" ht="21.75" customHeight="1">
      <c r="B274" s="32"/>
      <c r="C274" s="145" t="s">
        <v>1235</v>
      </c>
      <c r="D274" s="145" t="s">
        <v>347</v>
      </c>
      <c r="E274" s="146" t="s">
        <v>3611</v>
      </c>
      <c r="F274" s="147" t="s">
        <v>3612</v>
      </c>
      <c r="G274" s="148" t="s">
        <v>623</v>
      </c>
      <c r="H274" s="149">
        <v>2</v>
      </c>
      <c r="I274" s="150"/>
      <c r="J274" s="149">
        <f t="shared" si="50"/>
        <v>0</v>
      </c>
      <c r="K274" s="151"/>
      <c r="L274" s="32"/>
      <c r="M274" s="152" t="s">
        <v>1</v>
      </c>
      <c r="N274" s="153" t="s">
        <v>42</v>
      </c>
      <c r="P274" s="154">
        <f t="shared" si="51"/>
        <v>0</v>
      </c>
      <c r="Q274" s="154">
        <v>4.0000000000000003E-5</v>
      </c>
      <c r="R274" s="154">
        <f t="shared" si="52"/>
        <v>8.0000000000000007E-5</v>
      </c>
      <c r="S274" s="154">
        <v>0</v>
      </c>
      <c r="T274" s="155">
        <f t="shared" si="53"/>
        <v>0</v>
      </c>
      <c r="AR274" s="156" t="s">
        <v>453</v>
      </c>
      <c r="AT274" s="156" t="s">
        <v>347</v>
      </c>
      <c r="AU274" s="156" t="s">
        <v>98</v>
      </c>
      <c r="AY274" s="17" t="s">
        <v>345</v>
      </c>
      <c r="BE274" s="157">
        <f t="shared" si="54"/>
        <v>0</v>
      </c>
      <c r="BF274" s="157">
        <f t="shared" si="55"/>
        <v>0</v>
      </c>
      <c r="BG274" s="157">
        <f t="shared" si="56"/>
        <v>0</v>
      </c>
      <c r="BH274" s="157">
        <f t="shared" si="57"/>
        <v>0</v>
      </c>
      <c r="BI274" s="157">
        <f t="shared" si="58"/>
        <v>0</v>
      </c>
      <c r="BJ274" s="17" t="s">
        <v>98</v>
      </c>
      <c r="BK274" s="158">
        <f t="shared" si="59"/>
        <v>0</v>
      </c>
      <c r="BL274" s="17" t="s">
        <v>453</v>
      </c>
      <c r="BM274" s="156" t="s">
        <v>2175</v>
      </c>
    </row>
    <row r="275" spans="2:65" s="1" customFormat="1" ht="24.2" customHeight="1">
      <c r="B275" s="32"/>
      <c r="C275" s="187" t="s">
        <v>1239</v>
      </c>
      <c r="D275" s="187" t="s">
        <v>641</v>
      </c>
      <c r="E275" s="188" t="s">
        <v>3613</v>
      </c>
      <c r="F275" s="189" t="s">
        <v>3614</v>
      </c>
      <c r="G275" s="190" t="s">
        <v>623</v>
      </c>
      <c r="H275" s="191">
        <v>2</v>
      </c>
      <c r="I275" s="192"/>
      <c r="J275" s="191">
        <f t="shared" ref="J275:J306" si="60">ROUND(I275*H275,3)</f>
        <v>0</v>
      </c>
      <c r="K275" s="193"/>
      <c r="L275" s="194"/>
      <c r="M275" s="195" t="s">
        <v>1</v>
      </c>
      <c r="N275" s="196" t="s">
        <v>42</v>
      </c>
      <c r="P275" s="154">
        <f t="shared" ref="P275:P306" si="61">O275*H275</f>
        <v>0</v>
      </c>
      <c r="Q275" s="154">
        <v>2.5000000000000001E-4</v>
      </c>
      <c r="R275" s="154">
        <f t="shared" ref="R275:R306" si="62">Q275*H275</f>
        <v>5.0000000000000001E-4</v>
      </c>
      <c r="S275" s="154">
        <v>0</v>
      </c>
      <c r="T275" s="155">
        <f t="shared" ref="T275:T306" si="63">S275*H275</f>
        <v>0</v>
      </c>
      <c r="AR275" s="156" t="s">
        <v>544</v>
      </c>
      <c r="AT275" s="156" t="s">
        <v>641</v>
      </c>
      <c r="AU275" s="156" t="s">
        <v>98</v>
      </c>
      <c r="AY275" s="17" t="s">
        <v>345</v>
      </c>
      <c r="BE275" s="157">
        <f t="shared" ref="BE275:BE309" si="64">IF(N275="základná",J275,0)</f>
        <v>0</v>
      </c>
      <c r="BF275" s="157">
        <f t="shared" ref="BF275:BF309" si="65">IF(N275="znížená",J275,0)</f>
        <v>0</v>
      </c>
      <c r="BG275" s="157">
        <f t="shared" ref="BG275:BG309" si="66">IF(N275="zákl. prenesená",J275,0)</f>
        <v>0</v>
      </c>
      <c r="BH275" s="157">
        <f t="shared" ref="BH275:BH309" si="67">IF(N275="zníž. prenesená",J275,0)</f>
        <v>0</v>
      </c>
      <c r="BI275" s="157">
        <f t="shared" ref="BI275:BI309" si="68">IF(N275="nulová",J275,0)</f>
        <v>0</v>
      </c>
      <c r="BJ275" s="17" t="s">
        <v>98</v>
      </c>
      <c r="BK275" s="158">
        <f t="shared" ref="BK275:BK309" si="69">ROUND(I275*H275,3)</f>
        <v>0</v>
      </c>
      <c r="BL275" s="17" t="s">
        <v>453</v>
      </c>
      <c r="BM275" s="156" t="s">
        <v>2181</v>
      </c>
    </row>
    <row r="276" spans="2:65" s="1" customFormat="1" ht="21.75" customHeight="1">
      <c r="B276" s="32"/>
      <c r="C276" s="145" t="s">
        <v>1243</v>
      </c>
      <c r="D276" s="145" t="s">
        <v>347</v>
      </c>
      <c r="E276" s="146" t="s">
        <v>3615</v>
      </c>
      <c r="F276" s="147" t="s">
        <v>3616</v>
      </c>
      <c r="G276" s="148" t="s">
        <v>623</v>
      </c>
      <c r="H276" s="149">
        <v>1</v>
      </c>
      <c r="I276" s="150"/>
      <c r="J276" s="149">
        <f t="shared" si="60"/>
        <v>0</v>
      </c>
      <c r="K276" s="151"/>
      <c r="L276" s="32"/>
      <c r="M276" s="152" t="s">
        <v>1</v>
      </c>
      <c r="N276" s="153" t="s">
        <v>42</v>
      </c>
      <c r="P276" s="154">
        <f t="shared" si="61"/>
        <v>0</v>
      </c>
      <c r="Q276" s="154">
        <v>4.0000000000000003E-5</v>
      </c>
      <c r="R276" s="154">
        <f t="shared" si="62"/>
        <v>4.0000000000000003E-5</v>
      </c>
      <c r="S276" s="154">
        <v>0</v>
      </c>
      <c r="T276" s="155">
        <f t="shared" si="63"/>
        <v>0</v>
      </c>
      <c r="AR276" s="156" t="s">
        <v>453</v>
      </c>
      <c r="AT276" s="156" t="s">
        <v>347</v>
      </c>
      <c r="AU276" s="156" t="s">
        <v>98</v>
      </c>
      <c r="AY276" s="17" t="s">
        <v>345</v>
      </c>
      <c r="BE276" s="157">
        <f t="shared" si="64"/>
        <v>0</v>
      </c>
      <c r="BF276" s="157">
        <f t="shared" si="65"/>
        <v>0</v>
      </c>
      <c r="BG276" s="157">
        <f t="shared" si="66"/>
        <v>0</v>
      </c>
      <c r="BH276" s="157">
        <f t="shared" si="67"/>
        <v>0</v>
      </c>
      <c r="BI276" s="157">
        <f t="shared" si="68"/>
        <v>0</v>
      </c>
      <c r="BJ276" s="17" t="s">
        <v>98</v>
      </c>
      <c r="BK276" s="158">
        <f t="shared" si="69"/>
        <v>0</v>
      </c>
      <c r="BL276" s="17" t="s">
        <v>453</v>
      </c>
      <c r="BM276" s="156" t="s">
        <v>2190</v>
      </c>
    </row>
    <row r="277" spans="2:65" s="1" customFormat="1" ht="24.2" customHeight="1">
      <c r="B277" s="32"/>
      <c r="C277" s="187" t="s">
        <v>1247</v>
      </c>
      <c r="D277" s="187" t="s">
        <v>641</v>
      </c>
      <c r="E277" s="188" t="s">
        <v>3617</v>
      </c>
      <c r="F277" s="189" t="s">
        <v>3618</v>
      </c>
      <c r="G277" s="190" t="s">
        <v>623</v>
      </c>
      <c r="H277" s="191">
        <v>1</v>
      </c>
      <c r="I277" s="192"/>
      <c r="J277" s="191">
        <f t="shared" si="60"/>
        <v>0</v>
      </c>
      <c r="K277" s="193"/>
      <c r="L277" s="194"/>
      <c r="M277" s="195" t="s">
        <v>1</v>
      </c>
      <c r="N277" s="196" t="s">
        <v>42</v>
      </c>
      <c r="P277" s="154">
        <f t="shared" si="61"/>
        <v>0</v>
      </c>
      <c r="Q277" s="154">
        <v>5.4000000000000001E-4</v>
      </c>
      <c r="R277" s="154">
        <f t="shared" si="62"/>
        <v>5.4000000000000001E-4</v>
      </c>
      <c r="S277" s="154">
        <v>0</v>
      </c>
      <c r="T277" s="155">
        <f t="shared" si="63"/>
        <v>0</v>
      </c>
      <c r="AR277" s="156" t="s">
        <v>544</v>
      </c>
      <c r="AT277" s="156" t="s">
        <v>641</v>
      </c>
      <c r="AU277" s="156" t="s">
        <v>98</v>
      </c>
      <c r="AY277" s="17" t="s">
        <v>345</v>
      </c>
      <c r="BE277" s="157">
        <f t="shared" si="64"/>
        <v>0</v>
      </c>
      <c r="BF277" s="157">
        <f t="shared" si="65"/>
        <v>0</v>
      </c>
      <c r="BG277" s="157">
        <f t="shared" si="66"/>
        <v>0</v>
      </c>
      <c r="BH277" s="157">
        <f t="shared" si="67"/>
        <v>0</v>
      </c>
      <c r="BI277" s="157">
        <f t="shared" si="68"/>
        <v>0</v>
      </c>
      <c r="BJ277" s="17" t="s">
        <v>98</v>
      </c>
      <c r="BK277" s="158">
        <f t="shared" si="69"/>
        <v>0</v>
      </c>
      <c r="BL277" s="17" t="s">
        <v>453</v>
      </c>
      <c r="BM277" s="156" t="s">
        <v>2202</v>
      </c>
    </row>
    <row r="278" spans="2:65" s="1" customFormat="1" ht="16.5" customHeight="1">
      <c r="B278" s="32"/>
      <c r="C278" s="145" t="s">
        <v>1251</v>
      </c>
      <c r="D278" s="145" t="s">
        <v>347</v>
      </c>
      <c r="E278" s="146" t="s">
        <v>3619</v>
      </c>
      <c r="F278" s="147" t="s">
        <v>3620</v>
      </c>
      <c r="G278" s="148" t="s">
        <v>623</v>
      </c>
      <c r="H278" s="149">
        <v>4</v>
      </c>
      <c r="I278" s="150"/>
      <c r="J278" s="149">
        <f t="shared" si="60"/>
        <v>0</v>
      </c>
      <c r="K278" s="151"/>
      <c r="L278" s="32"/>
      <c r="M278" s="152" t="s">
        <v>1</v>
      </c>
      <c r="N278" s="153" t="s">
        <v>42</v>
      </c>
      <c r="P278" s="154">
        <f t="shared" si="61"/>
        <v>0</v>
      </c>
      <c r="Q278" s="154">
        <v>2.0000000000000002E-5</v>
      </c>
      <c r="R278" s="154">
        <f t="shared" si="62"/>
        <v>8.0000000000000007E-5</v>
      </c>
      <c r="S278" s="154">
        <v>0</v>
      </c>
      <c r="T278" s="155">
        <f t="shared" si="63"/>
        <v>0</v>
      </c>
      <c r="AR278" s="156" t="s">
        <v>453</v>
      </c>
      <c r="AT278" s="156" t="s">
        <v>347</v>
      </c>
      <c r="AU278" s="156" t="s">
        <v>98</v>
      </c>
      <c r="AY278" s="17" t="s">
        <v>345</v>
      </c>
      <c r="BE278" s="157">
        <f t="shared" si="64"/>
        <v>0</v>
      </c>
      <c r="BF278" s="157">
        <f t="shared" si="65"/>
        <v>0</v>
      </c>
      <c r="BG278" s="157">
        <f t="shared" si="66"/>
        <v>0</v>
      </c>
      <c r="BH278" s="157">
        <f t="shared" si="67"/>
        <v>0</v>
      </c>
      <c r="BI278" s="157">
        <f t="shared" si="68"/>
        <v>0</v>
      </c>
      <c r="BJ278" s="17" t="s">
        <v>98</v>
      </c>
      <c r="BK278" s="158">
        <f t="shared" si="69"/>
        <v>0</v>
      </c>
      <c r="BL278" s="17" t="s">
        <v>453</v>
      </c>
      <c r="BM278" s="156" t="s">
        <v>2210</v>
      </c>
    </row>
    <row r="279" spans="2:65" s="1" customFormat="1" ht="16.5" customHeight="1">
      <c r="B279" s="32"/>
      <c r="C279" s="145" t="s">
        <v>1255</v>
      </c>
      <c r="D279" s="145" t="s">
        <v>347</v>
      </c>
      <c r="E279" s="146" t="s">
        <v>3621</v>
      </c>
      <c r="F279" s="147" t="s">
        <v>3622</v>
      </c>
      <c r="G279" s="148" t="s">
        <v>623</v>
      </c>
      <c r="H279" s="149">
        <v>3</v>
      </c>
      <c r="I279" s="150"/>
      <c r="J279" s="149">
        <f t="shared" si="60"/>
        <v>0</v>
      </c>
      <c r="K279" s="151"/>
      <c r="L279" s="32"/>
      <c r="M279" s="152" t="s">
        <v>1</v>
      </c>
      <c r="N279" s="153" t="s">
        <v>42</v>
      </c>
      <c r="P279" s="154">
        <f t="shared" si="61"/>
        <v>0</v>
      </c>
      <c r="Q279" s="154">
        <v>4.0000000000000003E-5</v>
      </c>
      <c r="R279" s="154">
        <f t="shared" si="62"/>
        <v>1.2000000000000002E-4</v>
      </c>
      <c r="S279" s="154">
        <v>0</v>
      </c>
      <c r="T279" s="155">
        <f t="shared" si="63"/>
        <v>0</v>
      </c>
      <c r="AR279" s="156" t="s">
        <v>453</v>
      </c>
      <c r="AT279" s="156" t="s">
        <v>347</v>
      </c>
      <c r="AU279" s="156" t="s">
        <v>98</v>
      </c>
      <c r="AY279" s="17" t="s">
        <v>345</v>
      </c>
      <c r="BE279" s="157">
        <f t="shared" si="64"/>
        <v>0</v>
      </c>
      <c r="BF279" s="157">
        <f t="shared" si="65"/>
        <v>0</v>
      </c>
      <c r="BG279" s="157">
        <f t="shared" si="66"/>
        <v>0</v>
      </c>
      <c r="BH279" s="157">
        <f t="shared" si="67"/>
        <v>0</v>
      </c>
      <c r="BI279" s="157">
        <f t="shared" si="68"/>
        <v>0</v>
      </c>
      <c r="BJ279" s="17" t="s">
        <v>98</v>
      </c>
      <c r="BK279" s="158">
        <f t="shared" si="69"/>
        <v>0</v>
      </c>
      <c r="BL279" s="17" t="s">
        <v>453</v>
      </c>
      <c r="BM279" s="156" t="s">
        <v>2218</v>
      </c>
    </row>
    <row r="280" spans="2:65" s="1" customFormat="1" ht="16.5" customHeight="1">
      <c r="B280" s="32"/>
      <c r="C280" s="145" t="s">
        <v>1260</v>
      </c>
      <c r="D280" s="145" t="s">
        <v>347</v>
      </c>
      <c r="E280" s="146" t="s">
        <v>3623</v>
      </c>
      <c r="F280" s="147" t="s">
        <v>3624</v>
      </c>
      <c r="G280" s="148" t="s">
        <v>623</v>
      </c>
      <c r="H280" s="149">
        <v>2</v>
      </c>
      <c r="I280" s="150"/>
      <c r="J280" s="149">
        <f t="shared" si="60"/>
        <v>0</v>
      </c>
      <c r="K280" s="151"/>
      <c r="L280" s="32"/>
      <c r="M280" s="152" t="s">
        <v>1</v>
      </c>
      <c r="N280" s="153" t="s">
        <v>42</v>
      </c>
      <c r="P280" s="154">
        <f t="shared" si="61"/>
        <v>0</v>
      </c>
      <c r="Q280" s="154">
        <v>5.0000000000000002E-5</v>
      </c>
      <c r="R280" s="154">
        <f t="shared" si="62"/>
        <v>1E-4</v>
      </c>
      <c r="S280" s="154">
        <v>0</v>
      </c>
      <c r="T280" s="155">
        <f t="shared" si="63"/>
        <v>0</v>
      </c>
      <c r="AR280" s="156" t="s">
        <v>453</v>
      </c>
      <c r="AT280" s="156" t="s">
        <v>347</v>
      </c>
      <c r="AU280" s="156" t="s">
        <v>98</v>
      </c>
      <c r="AY280" s="17" t="s">
        <v>345</v>
      </c>
      <c r="BE280" s="157">
        <f t="shared" si="64"/>
        <v>0</v>
      </c>
      <c r="BF280" s="157">
        <f t="shared" si="65"/>
        <v>0</v>
      </c>
      <c r="BG280" s="157">
        <f t="shared" si="66"/>
        <v>0</v>
      </c>
      <c r="BH280" s="157">
        <f t="shared" si="67"/>
        <v>0</v>
      </c>
      <c r="BI280" s="157">
        <f t="shared" si="68"/>
        <v>0</v>
      </c>
      <c r="BJ280" s="17" t="s">
        <v>98</v>
      </c>
      <c r="BK280" s="158">
        <f t="shared" si="69"/>
        <v>0</v>
      </c>
      <c r="BL280" s="17" t="s">
        <v>453</v>
      </c>
      <c r="BM280" s="156" t="s">
        <v>2226</v>
      </c>
    </row>
    <row r="281" spans="2:65" s="1" customFormat="1" ht="16.5" customHeight="1">
      <c r="B281" s="32"/>
      <c r="C281" s="145" t="s">
        <v>1264</v>
      </c>
      <c r="D281" s="145" t="s">
        <v>347</v>
      </c>
      <c r="E281" s="146" t="s">
        <v>3625</v>
      </c>
      <c r="F281" s="147" t="s">
        <v>3626</v>
      </c>
      <c r="G281" s="148" t="s">
        <v>623</v>
      </c>
      <c r="H281" s="149">
        <v>1</v>
      </c>
      <c r="I281" s="150"/>
      <c r="J281" s="149">
        <f t="shared" si="60"/>
        <v>0</v>
      </c>
      <c r="K281" s="151"/>
      <c r="L281" s="32"/>
      <c r="M281" s="152" t="s">
        <v>1</v>
      </c>
      <c r="N281" s="153" t="s">
        <v>42</v>
      </c>
      <c r="P281" s="154">
        <f t="shared" si="61"/>
        <v>0</v>
      </c>
      <c r="Q281" s="154">
        <v>6.0000000000000002E-5</v>
      </c>
      <c r="R281" s="154">
        <f t="shared" si="62"/>
        <v>6.0000000000000002E-5</v>
      </c>
      <c r="S281" s="154">
        <v>0</v>
      </c>
      <c r="T281" s="155">
        <f t="shared" si="63"/>
        <v>0</v>
      </c>
      <c r="AR281" s="156" t="s">
        <v>453</v>
      </c>
      <c r="AT281" s="156" t="s">
        <v>347</v>
      </c>
      <c r="AU281" s="156" t="s">
        <v>98</v>
      </c>
      <c r="AY281" s="17" t="s">
        <v>345</v>
      </c>
      <c r="BE281" s="157">
        <f t="shared" si="64"/>
        <v>0</v>
      </c>
      <c r="BF281" s="157">
        <f t="shared" si="65"/>
        <v>0</v>
      </c>
      <c r="BG281" s="157">
        <f t="shared" si="66"/>
        <v>0</v>
      </c>
      <c r="BH281" s="157">
        <f t="shared" si="67"/>
        <v>0</v>
      </c>
      <c r="BI281" s="157">
        <f t="shared" si="68"/>
        <v>0</v>
      </c>
      <c r="BJ281" s="17" t="s">
        <v>98</v>
      </c>
      <c r="BK281" s="158">
        <f t="shared" si="69"/>
        <v>0</v>
      </c>
      <c r="BL281" s="17" t="s">
        <v>453</v>
      </c>
      <c r="BM281" s="156" t="s">
        <v>2238</v>
      </c>
    </row>
    <row r="282" spans="2:65" s="1" customFormat="1" ht="24.2" customHeight="1">
      <c r="B282" s="32"/>
      <c r="C282" s="187" t="s">
        <v>1268</v>
      </c>
      <c r="D282" s="187" t="s">
        <v>641</v>
      </c>
      <c r="E282" s="188" t="s">
        <v>3627</v>
      </c>
      <c r="F282" s="189" t="s">
        <v>3628</v>
      </c>
      <c r="G282" s="190" t="s">
        <v>623</v>
      </c>
      <c r="H282" s="191">
        <v>2</v>
      </c>
      <c r="I282" s="192"/>
      <c r="J282" s="191">
        <f t="shared" si="60"/>
        <v>0</v>
      </c>
      <c r="K282" s="193"/>
      <c r="L282" s="194"/>
      <c r="M282" s="195" t="s">
        <v>1</v>
      </c>
      <c r="N282" s="196" t="s">
        <v>42</v>
      </c>
      <c r="P282" s="154">
        <f t="shared" si="61"/>
        <v>0</v>
      </c>
      <c r="Q282" s="154">
        <v>6.7000000000000002E-4</v>
      </c>
      <c r="R282" s="154">
        <f t="shared" si="62"/>
        <v>1.34E-3</v>
      </c>
      <c r="S282" s="154">
        <v>0</v>
      </c>
      <c r="T282" s="155">
        <f t="shared" si="63"/>
        <v>0</v>
      </c>
      <c r="AR282" s="156" t="s">
        <v>544</v>
      </c>
      <c r="AT282" s="156" t="s">
        <v>641</v>
      </c>
      <c r="AU282" s="156" t="s">
        <v>98</v>
      </c>
      <c r="AY282" s="17" t="s">
        <v>345</v>
      </c>
      <c r="BE282" s="157">
        <f t="shared" si="64"/>
        <v>0</v>
      </c>
      <c r="BF282" s="157">
        <f t="shared" si="65"/>
        <v>0</v>
      </c>
      <c r="BG282" s="157">
        <f t="shared" si="66"/>
        <v>0</v>
      </c>
      <c r="BH282" s="157">
        <f t="shared" si="67"/>
        <v>0</v>
      </c>
      <c r="BI282" s="157">
        <f t="shared" si="68"/>
        <v>0</v>
      </c>
      <c r="BJ282" s="17" t="s">
        <v>98</v>
      </c>
      <c r="BK282" s="158">
        <f t="shared" si="69"/>
        <v>0</v>
      </c>
      <c r="BL282" s="17" t="s">
        <v>453</v>
      </c>
      <c r="BM282" s="156" t="s">
        <v>2251</v>
      </c>
    </row>
    <row r="283" spans="2:65" s="1" customFormat="1" ht="24.2" customHeight="1">
      <c r="B283" s="32"/>
      <c r="C283" s="187" t="s">
        <v>1273</v>
      </c>
      <c r="D283" s="187" t="s">
        <v>641</v>
      </c>
      <c r="E283" s="188" t="s">
        <v>3629</v>
      </c>
      <c r="F283" s="189" t="s">
        <v>3630</v>
      </c>
      <c r="G283" s="190" t="s">
        <v>623</v>
      </c>
      <c r="H283" s="191">
        <v>2</v>
      </c>
      <c r="I283" s="192"/>
      <c r="J283" s="191">
        <f t="shared" si="60"/>
        <v>0</v>
      </c>
      <c r="K283" s="193"/>
      <c r="L283" s="194"/>
      <c r="M283" s="195" t="s">
        <v>1</v>
      </c>
      <c r="N283" s="196" t="s">
        <v>42</v>
      </c>
      <c r="P283" s="154">
        <f t="shared" si="61"/>
        <v>0</v>
      </c>
      <c r="Q283" s="154">
        <v>7.7999999999999999E-4</v>
      </c>
      <c r="R283" s="154">
        <f t="shared" si="62"/>
        <v>1.56E-3</v>
      </c>
      <c r="S283" s="154">
        <v>0</v>
      </c>
      <c r="T283" s="155">
        <f t="shared" si="63"/>
        <v>0</v>
      </c>
      <c r="AR283" s="156" t="s">
        <v>544</v>
      </c>
      <c r="AT283" s="156" t="s">
        <v>641</v>
      </c>
      <c r="AU283" s="156" t="s">
        <v>98</v>
      </c>
      <c r="AY283" s="17" t="s">
        <v>345</v>
      </c>
      <c r="BE283" s="157">
        <f t="shared" si="64"/>
        <v>0</v>
      </c>
      <c r="BF283" s="157">
        <f t="shared" si="65"/>
        <v>0</v>
      </c>
      <c r="BG283" s="157">
        <f t="shared" si="66"/>
        <v>0</v>
      </c>
      <c r="BH283" s="157">
        <f t="shared" si="67"/>
        <v>0</v>
      </c>
      <c r="BI283" s="157">
        <f t="shared" si="68"/>
        <v>0</v>
      </c>
      <c r="BJ283" s="17" t="s">
        <v>98</v>
      </c>
      <c r="BK283" s="158">
        <f t="shared" si="69"/>
        <v>0</v>
      </c>
      <c r="BL283" s="17" t="s">
        <v>453</v>
      </c>
      <c r="BM283" s="156" t="s">
        <v>2260</v>
      </c>
    </row>
    <row r="284" spans="2:65" s="1" customFormat="1" ht="24.2" customHeight="1">
      <c r="B284" s="32"/>
      <c r="C284" s="187" t="s">
        <v>1277</v>
      </c>
      <c r="D284" s="187" t="s">
        <v>641</v>
      </c>
      <c r="E284" s="188" t="s">
        <v>3631</v>
      </c>
      <c r="F284" s="189" t="s">
        <v>3632</v>
      </c>
      <c r="G284" s="190" t="s">
        <v>623</v>
      </c>
      <c r="H284" s="191">
        <v>1</v>
      </c>
      <c r="I284" s="192"/>
      <c r="J284" s="191">
        <f t="shared" si="60"/>
        <v>0</v>
      </c>
      <c r="K284" s="193"/>
      <c r="L284" s="194"/>
      <c r="M284" s="195" t="s">
        <v>1</v>
      </c>
      <c r="N284" s="196" t="s">
        <v>42</v>
      </c>
      <c r="P284" s="154">
        <f t="shared" si="61"/>
        <v>0</v>
      </c>
      <c r="Q284" s="154">
        <v>2E-3</v>
      </c>
      <c r="R284" s="154">
        <f t="shared" si="62"/>
        <v>2E-3</v>
      </c>
      <c r="S284" s="154">
        <v>0</v>
      </c>
      <c r="T284" s="155">
        <f t="shared" si="63"/>
        <v>0</v>
      </c>
      <c r="AR284" s="156" t="s">
        <v>544</v>
      </c>
      <c r="AT284" s="156" t="s">
        <v>641</v>
      </c>
      <c r="AU284" s="156" t="s">
        <v>98</v>
      </c>
      <c r="AY284" s="17" t="s">
        <v>345</v>
      </c>
      <c r="BE284" s="157">
        <f t="shared" si="64"/>
        <v>0</v>
      </c>
      <c r="BF284" s="157">
        <f t="shared" si="65"/>
        <v>0</v>
      </c>
      <c r="BG284" s="157">
        <f t="shared" si="66"/>
        <v>0</v>
      </c>
      <c r="BH284" s="157">
        <f t="shared" si="67"/>
        <v>0</v>
      </c>
      <c r="BI284" s="157">
        <f t="shared" si="68"/>
        <v>0</v>
      </c>
      <c r="BJ284" s="17" t="s">
        <v>98</v>
      </c>
      <c r="BK284" s="158">
        <f t="shared" si="69"/>
        <v>0</v>
      </c>
      <c r="BL284" s="17" t="s">
        <v>453</v>
      </c>
      <c r="BM284" s="156" t="s">
        <v>2268</v>
      </c>
    </row>
    <row r="285" spans="2:65" s="1" customFormat="1" ht="33" customHeight="1">
      <c r="B285" s="32"/>
      <c r="C285" s="187" t="s">
        <v>1281</v>
      </c>
      <c r="D285" s="187" t="s">
        <v>641</v>
      </c>
      <c r="E285" s="188" t="s">
        <v>3633</v>
      </c>
      <c r="F285" s="189" t="s">
        <v>3634</v>
      </c>
      <c r="G285" s="190" t="s">
        <v>623</v>
      </c>
      <c r="H285" s="191">
        <v>1</v>
      </c>
      <c r="I285" s="192"/>
      <c r="J285" s="191">
        <f t="shared" si="60"/>
        <v>0</v>
      </c>
      <c r="K285" s="193"/>
      <c r="L285" s="194"/>
      <c r="M285" s="195" t="s">
        <v>1</v>
      </c>
      <c r="N285" s="196" t="s">
        <v>42</v>
      </c>
      <c r="P285" s="154">
        <f t="shared" si="61"/>
        <v>0</v>
      </c>
      <c r="Q285" s="154">
        <v>4.0000000000000002E-4</v>
      </c>
      <c r="R285" s="154">
        <f t="shared" si="62"/>
        <v>4.0000000000000002E-4</v>
      </c>
      <c r="S285" s="154">
        <v>0</v>
      </c>
      <c r="T285" s="155">
        <f t="shared" si="63"/>
        <v>0</v>
      </c>
      <c r="AR285" s="156" t="s">
        <v>544</v>
      </c>
      <c r="AT285" s="156" t="s">
        <v>641</v>
      </c>
      <c r="AU285" s="156" t="s">
        <v>98</v>
      </c>
      <c r="AY285" s="17" t="s">
        <v>345</v>
      </c>
      <c r="BE285" s="157">
        <f t="shared" si="64"/>
        <v>0</v>
      </c>
      <c r="BF285" s="157">
        <f t="shared" si="65"/>
        <v>0</v>
      </c>
      <c r="BG285" s="157">
        <f t="shared" si="66"/>
        <v>0</v>
      </c>
      <c r="BH285" s="157">
        <f t="shared" si="67"/>
        <v>0</v>
      </c>
      <c r="BI285" s="157">
        <f t="shared" si="68"/>
        <v>0</v>
      </c>
      <c r="BJ285" s="17" t="s">
        <v>98</v>
      </c>
      <c r="BK285" s="158">
        <f t="shared" si="69"/>
        <v>0</v>
      </c>
      <c r="BL285" s="17" t="s">
        <v>453</v>
      </c>
      <c r="BM285" s="156" t="s">
        <v>2274</v>
      </c>
    </row>
    <row r="286" spans="2:65" s="1" customFormat="1" ht="24.2" customHeight="1">
      <c r="B286" s="32"/>
      <c r="C286" s="187" t="s">
        <v>1293</v>
      </c>
      <c r="D286" s="187" t="s">
        <v>641</v>
      </c>
      <c r="E286" s="188" t="s">
        <v>3635</v>
      </c>
      <c r="F286" s="189" t="s">
        <v>3636</v>
      </c>
      <c r="G286" s="190" t="s">
        <v>623</v>
      </c>
      <c r="H286" s="191">
        <v>4</v>
      </c>
      <c r="I286" s="192"/>
      <c r="J286" s="191">
        <f t="shared" si="60"/>
        <v>0</v>
      </c>
      <c r="K286" s="193"/>
      <c r="L286" s="194"/>
      <c r="M286" s="195" t="s">
        <v>1</v>
      </c>
      <c r="N286" s="196" t="s">
        <v>42</v>
      </c>
      <c r="P286" s="154">
        <f t="shared" si="61"/>
        <v>0</v>
      </c>
      <c r="Q286" s="154">
        <v>1.01E-3</v>
      </c>
      <c r="R286" s="154">
        <f t="shared" si="62"/>
        <v>4.0400000000000002E-3</v>
      </c>
      <c r="S286" s="154">
        <v>0</v>
      </c>
      <c r="T286" s="155">
        <f t="shared" si="63"/>
        <v>0</v>
      </c>
      <c r="AR286" s="156" t="s">
        <v>544</v>
      </c>
      <c r="AT286" s="156" t="s">
        <v>641</v>
      </c>
      <c r="AU286" s="156" t="s">
        <v>98</v>
      </c>
      <c r="AY286" s="17" t="s">
        <v>345</v>
      </c>
      <c r="BE286" s="157">
        <f t="shared" si="64"/>
        <v>0</v>
      </c>
      <c r="BF286" s="157">
        <f t="shared" si="65"/>
        <v>0</v>
      </c>
      <c r="BG286" s="157">
        <f t="shared" si="66"/>
        <v>0</v>
      </c>
      <c r="BH286" s="157">
        <f t="shared" si="67"/>
        <v>0</v>
      </c>
      <c r="BI286" s="157">
        <f t="shared" si="68"/>
        <v>0</v>
      </c>
      <c r="BJ286" s="17" t="s">
        <v>98</v>
      </c>
      <c r="BK286" s="158">
        <f t="shared" si="69"/>
        <v>0</v>
      </c>
      <c r="BL286" s="17" t="s">
        <v>453</v>
      </c>
      <c r="BM286" s="156" t="s">
        <v>2283</v>
      </c>
    </row>
    <row r="287" spans="2:65" s="1" customFormat="1" ht="16.5" customHeight="1">
      <c r="B287" s="32"/>
      <c r="C287" s="145" t="s">
        <v>1297</v>
      </c>
      <c r="D287" s="145" t="s">
        <v>347</v>
      </c>
      <c r="E287" s="146" t="s">
        <v>3637</v>
      </c>
      <c r="F287" s="147" t="s">
        <v>3638</v>
      </c>
      <c r="G287" s="148" t="s">
        <v>623</v>
      </c>
      <c r="H287" s="149">
        <v>1</v>
      </c>
      <c r="I287" s="150"/>
      <c r="J287" s="149">
        <f t="shared" si="60"/>
        <v>0</v>
      </c>
      <c r="K287" s="151"/>
      <c r="L287" s="32"/>
      <c r="M287" s="152" t="s">
        <v>1</v>
      </c>
      <c r="N287" s="153" t="s">
        <v>42</v>
      </c>
      <c r="P287" s="154">
        <f t="shared" si="61"/>
        <v>0</v>
      </c>
      <c r="Q287" s="154">
        <v>4.0000000000000003E-5</v>
      </c>
      <c r="R287" s="154">
        <f t="shared" si="62"/>
        <v>4.0000000000000003E-5</v>
      </c>
      <c r="S287" s="154">
        <v>0</v>
      </c>
      <c r="T287" s="155">
        <f t="shared" si="63"/>
        <v>0</v>
      </c>
      <c r="AR287" s="156" t="s">
        <v>453</v>
      </c>
      <c r="AT287" s="156" t="s">
        <v>347</v>
      </c>
      <c r="AU287" s="156" t="s">
        <v>98</v>
      </c>
      <c r="AY287" s="17" t="s">
        <v>345</v>
      </c>
      <c r="BE287" s="157">
        <f t="shared" si="64"/>
        <v>0</v>
      </c>
      <c r="BF287" s="157">
        <f t="shared" si="65"/>
        <v>0</v>
      </c>
      <c r="BG287" s="157">
        <f t="shared" si="66"/>
        <v>0</v>
      </c>
      <c r="BH287" s="157">
        <f t="shared" si="67"/>
        <v>0</v>
      </c>
      <c r="BI287" s="157">
        <f t="shared" si="68"/>
        <v>0</v>
      </c>
      <c r="BJ287" s="17" t="s">
        <v>98</v>
      </c>
      <c r="BK287" s="158">
        <f t="shared" si="69"/>
        <v>0</v>
      </c>
      <c r="BL287" s="17" t="s">
        <v>453</v>
      </c>
      <c r="BM287" s="156" t="s">
        <v>2291</v>
      </c>
    </row>
    <row r="288" spans="2:65" s="1" customFormat="1" ht="16.5" customHeight="1">
      <c r="B288" s="32"/>
      <c r="C288" s="145" t="s">
        <v>1301</v>
      </c>
      <c r="D288" s="145" t="s">
        <v>347</v>
      </c>
      <c r="E288" s="146" t="s">
        <v>3639</v>
      </c>
      <c r="F288" s="147" t="s">
        <v>3640</v>
      </c>
      <c r="G288" s="148" t="s">
        <v>623</v>
      </c>
      <c r="H288" s="149">
        <v>1</v>
      </c>
      <c r="I288" s="150"/>
      <c r="J288" s="149">
        <f t="shared" si="60"/>
        <v>0</v>
      </c>
      <c r="K288" s="151"/>
      <c r="L288" s="32"/>
      <c r="M288" s="152" t="s">
        <v>1</v>
      </c>
      <c r="N288" s="153" t="s">
        <v>42</v>
      </c>
      <c r="P288" s="154">
        <f t="shared" si="61"/>
        <v>0</v>
      </c>
      <c r="Q288" s="154">
        <v>5.0000000000000002E-5</v>
      </c>
      <c r="R288" s="154">
        <f t="shared" si="62"/>
        <v>5.0000000000000002E-5</v>
      </c>
      <c r="S288" s="154">
        <v>0</v>
      </c>
      <c r="T288" s="155">
        <f t="shared" si="63"/>
        <v>0</v>
      </c>
      <c r="AR288" s="156" t="s">
        <v>453</v>
      </c>
      <c r="AT288" s="156" t="s">
        <v>347</v>
      </c>
      <c r="AU288" s="156" t="s">
        <v>98</v>
      </c>
      <c r="AY288" s="17" t="s">
        <v>345</v>
      </c>
      <c r="BE288" s="157">
        <f t="shared" si="64"/>
        <v>0</v>
      </c>
      <c r="BF288" s="157">
        <f t="shared" si="65"/>
        <v>0</v>
      </c>
      <c r="BG288" s="157">
        <f t="shared" si="66"/>
        <v>0</v>
      </c>
      <c r="BH288" s="157">
        <f t="shared" si="67"/>
        <v>0</v>
      </c>
      <c r="BI288" s="157">
        <f t="shared" si="68"/>
        <v>0</v>
      </c>
      <c r="BJ288" s="17" t="s">
        <v>98</v>
      </c>
      <c r="BK288" s="158">
        <f t="shared" si="69"/>
        <v>0</v>
      </c>
      <c r="BL288" s="17" t="s">
        <v>453</v>
      </c>
      <c r="BM288" s="156" t="s">
        <v>2302</v>
      </c>
    </row>
    <row r="289" spans="2:65" s="1" customFormat="1" ht="16.5" customHeight="1">
      <c r="B289" s="32"/>
      <c r="C289" s="145" t="s">
        <v>1307</v>
      </c>
      <c r="D289" s="145" t="s">
        <v>347</v>
      </c>
      <c r="E289" s="146" t="s">
        <v>3641</v>
      </c>
      <c r="F289" s="147" t="s">
        <v>3642</v>
      </c>
      <c r="G289" s="148" t="s">
        <v>623</v>
      </c>
      <c r="H289" s="149">
        <v>1</v>
      </c>
      <c r="I289" s="150"/>
      <c r="J289" s="149">
        <f t="shared" si="60"/>
        <v>0</v>
      </c>
      <c r="K289" s="151"/>
      <c r="L289" s="32"/>
      <c r="M289" s="152" t="s">
        <v>1</v>
      </c>
      <c r="N289" s="153" t="s">
        <v>42</v>
      </c>
      <c r="P289" s="154">
        <f t="shared" si="61"/>
        <v>0</v>
      </c>
      <c r="Q289" s="154">
        <v>6.0000000000000002E-5</v>
      </c>
      <c r="R289" s="154">
        <f t="shared" si="62"/>
        <v>6.0000000000000002E-5</v>
      </c>
      <c r="S289" s="154">
        <v>0</v>
      </c>
      <c r="T289" s="155">
        <f t="shared" si="63"/>
        <v>0</v>
      </c>
      <c r="AR289" s="156" t="s">
        <v>453</v>
      </c>
      <c r="AT289" s="156" t="s">
        <v>347</v>
      </c>
      <c r="AU289" s="156" t="s">
        <v>98</v>
      </c>
      <c r="AY289" s="17" t="s">
        <v>345</v>
      </c>
      <c r="BE289" s="157">
        <f t="shared" si="64"/>
        <v>0</v>
      </c>
      <c r="BF289" s="157">
        <f t="shared" si="65"/>
        <v>0</v>
      </c>
      <c r="BG289" s="157">
        <f t="shared" si="66"/>
        <v>0</v>
      </c>
      <c r="BH289" s="157">
        <f t="shared" si="67"/>
        <v>0</v>
      </c>
      <c r="BI289" s="157">
        <f t="shared" si="68"/>
        <v>0</v>
      </c>
      <c r="BJ289" s="17" t="s">
        <v>98</v>
      </c>
      <c r="BK289" s="158">
        <f t="shared" si="69"/>
        <v>0</v>
      </c>
      <c r="BL289" s="17" t="s">
        <v>453</v>
      </c>
      <c r="BM289" s="156" t="s">
        <v>2312</v>
      </c>
    </row>
    <row r="290" spans="2:65" s="1" customFormat="1" ht="16.5" customHeight="1">
      <c r="B290" s="32"/>
      <c r="C290" s="187" t="s">
        <v>1313</v>
      </c>
      <c r="D290" s="187" t="s">
        <v>641</v>
      </c>
      <c r="E290" s="188" t="s">
        <v>3643</v>
      </c>
      <c r="F290" s="189" t="s">
        <v>3644</v>
      </c>
      <c r="G290" s="190" t="s">
        <v>623</v>
      </c>
      <c r="H290" s="191">
        <v>1</v>
      </c>
      <c r="I290" s="192"/>
      <c r="J290" s="191">
        <f t="shared" si="60"/>
        <v>0</v>
      </c>
      <c r="K290" s="193"/>
      <c r="L290" s="194"/>
      <c r="M290" s="195" t="s">
        <v>1</v>
      </c>
      <c r="N290" s="196" t="s">
        <v>42</v>
      </c>
      <c r="P290" s="154">
        <f t="shared" si="61"/>
        <v>0</v>
      </c>
      <c r="Q290" s="154">
        <v>6.8999999999999997E-4</v>
      </c>
      <c r="R290" s="154">
        <f t="shared" si="62"/>
        <v>6.8999999999999997E-4</v>
      </c>
      <c r="S290" s="154">
        <v>0</v>
      </c>
      <c r="T290" s="155">
        <f t="shared" si="63"/>
        <v>0</v>
      </c>
      <c r="AR290" s="156" t="s">
        <v>544</v>
      </c>
      <c r="AT290" s="156" t="s">
        <v>641</v>
      </c>
      <c r="AU290" s="156" t="s">
        <v>98</v>
      </c>
      <c r="AY290" s="17" t="s">
        <v>345</v>
      </c>
      <c r="BE290" s="157">
        <f t="shared" si="64"/>
        <v>0</v>
      </c>
      <c r="BF290" s="157">
        <f t="shared" si="65"/>
        <v>0</v>
      </c>
      <c r="BG290" s="157">
        <f t="shared" si="66"/>
        <v>0</v>
      </c>
      <c r="BH290" s="157">
        <f t="shared" si="67"/>
        <v>0</v>
      </c>
      <c r="BI290" s="157">
        <f t="shared" si="68"/>
        <v>0</v>
      </c>
      <c r="BJ290" s="17" t="s">
        <v>98</v>
      </c>
      <c r="BK290" s="158">
        <f t="shared" si="69"/>
        <v>0</v>
      </c>
      <c r="BL290" s="17" t="s">
        <v>453</v>
      </c>
      <c r="BM290" s="156" t="s">
        <v>2320</v>
      </c>
    </row>
    <row r="291" spans="2:65" s="1" customFormat="1" ht="21.75" customHeight="1">
      <c r="B291" s="32"/>
      <c r="C291" s="187" t="s">
        <v>1319</v>
      </c>
      <c r="D291" s="187" t="s">
        <v>641</v>
      </c>
      <c r="E291" s="188" t="s">
        <v>3645</v>
      </c>
      <c r="F291" s="189" t="s">
        <v>3646</v>
      </c>
      <c r="G291" s="190" t="s">
        <v>623</v>
      </c>
      <c r="H291" s="191">
        <v>1</v>
      </c>
      <c r="I291" s="192"/>
      <c r="J291" s="191">
        <f t="shared" si="60"/>
        <v>0</v>
      </c>
      <c r="K291" s="193"/>
      <c r="L291" s="194"/>
      <c r="M291" s="195" t="s">
        <v>1</v>
      </c>
      <c r="N291" s="196" t="s">
        <v>42</v>
      </c>
      <c r="P291" s="154">
        <f t="shared" si="61"/>
        <v>0</v>
      </c>
      <c r="Q291" s="154">
        <v>4.8999999999999998E-4</v>
      </c>
      <c r="R291" s="154">
        <f t="shared" si="62"/>
        <v>4.8999999999999998E-4</v>
      </c>
      <c r="S291" s="154">
        <v>0</v>
      </c>
      <c r="T291" s="155">
        <f t="shared" si="63"/>
        <v>0</v>
      </c>
      <c r="AR291" s="156" t="s">
        <v>544</v>
      </c>
      <c r="AT291" s="156" t="s">
        <v>641</v>
      </c>
      <c r="AU291" s="156" t="s">
        <v>98</v>
      </c>
      <c r="AY291" s="17" t="s">
        <v>345</v>
      </c>
      <c r="BE291" s="157">
        <f t="shared" si="64"/>
        <v>0</v>
      </c>
      <c r="BF291" s="157">
        <f t="shared" si="65"/>
        <v>0</v>
      </c>
      <c r="BG291" s="157">
        <f t="shared" si="66"/>
        <v>0</v>
      </c>
      <c r="BH291" s="157">
        <f t="shared" si="67"/>
        <v>0</v>
      </c>
      <c r="BI291" s="157">
        <f t="shared" si="68"/>
        <v>0</v>
      </c>
      <c r="BJ291" s="17" t="s">
        <v>98</v>
      </c>
      <c r="BK291" s="158">
        <f t="shared" si="69"/>
        <v>0</v>
      </c>
      <c r="BL291" s="17" t="s">
        <v>453</v>
      </c>
      <c r="BM291" s="156" t="s">
        <v>2331</v>
      </c>
    </row>
    <row r="292" spans="2:65" s="1" customFormat="1" ht="21.75" customHeight="1">
      <c r="B292" s="32"/>
      <c r="C292" s="187" t="s">
        <v>1325</v>
      </c>
      <c r="D292" s="187" t="s">
        <v>641</v>
      </c>
      <c r="E292" s="188" t="s">
        <v>3647</v>
      </c>
      <c r="F292" s="189" t="s">
        <v>3648</v>
      </c>
      <c r="G292" s="190" t="s">
        <v>623</v>
      </c>
      <c r="H292" s="191">
        <v>1</v>
      </c>
      <c r="I292" s="192"/>
      <c r="J292" s="191">
        <f t="shared" si="60"/>
        <v>0</v>
      </c>
      <c r="K292" s="193"/>
      <c r="L292" s="194"/>
      <c r="M292" s="195" t="s">
        <v>1</v>
      </c>
      <c r="N292" s="196" t="s">
        <v>42</v>
      </c>
      <c r="P292" s="154">
        <f t="shared" si="61"/>
        <v>0</v>
      </c>
      <c r="Q292" s="154">
        <v>1.3500000000000001E-3</v>
      </c>
      <c r="R292" s="154">
        <f t="shared" si="62"/>
        <v>1.3500000000000001E-3</v>
      </c>
      <c r="S292" s="154">
        <v>0</v>
      </c>
      <c r="T292" s="155">
        <f t="shared" si="63"/>
        <v>0</v>
      </c>
      <c r="AR292" s="156" t="s">
        <v>544</v>
      </c>
      <c r="AT292" s="156" t="s">
        <v>641</v>
      </c>
      <c r="AU292" s="156" t="s">
        <v>98</v>
      </c>
      <c r="AY292" s="17" t="s">
        <v>345</v>
      </c>
      <c r="BE292" s="157">
        <f t="shared" si="64"/>
        <v>0</v>
      </c>
      <c r="BF292" s="157">
        <f t="shared" si="65"/>
        <v>0</v>
      </c>
      <c r="BG292" s="157">
        <f t="shared" si="66"/>
        <v>0</v>
      </c>
      <c r="BH292" s="157">
        <f t="shared" si="67"/>
        <v>0</v>
      </c>
      <c r="BI292" s="157">
        <f t="shared" si="68"/>
        <v>0</v>
      </c>
      <c r="BJ292" s="17" t="s">
        <v>98</v>
      </c>
      <c r="BK292" s="158">
        <f t="shared" si="69"/>
        <v>0</v>
      </c>
      <c r="BL292" s="17" t="s">
        <v>453</v>
      </c>
      <c r="BM292" s="156" t="s">
        <v>2343</v>
      </c>
    </row>
    <row r="293" spans="2:65" s="1" customFormat="1" ht="16.5" customHeight="1">
      <c r="B293" s="32"/>
      <c r="C293" s="145" t="s">
        <v>1330</v>
      </c>
      <c r="D293" s="145" t="s">
        <v>347</v>
      </c>
      <c r="E293" s="146" t="s">
        <v>3649</v>
      </c>
      <c r="F293" s="147" t="s">
        <v>3650</v>
      </c>
      <c r="G293" s="148" t="s">
        <v>623</v>
      </c>
      <c r="H293" s="149">
        <v>37</v>
      </c>
      <c r="I293" s="150"/>
      <c r="J293" s="149">
        <f t="shared" si="60"/>
        <v>0</v>
      </c>
      <c r="K293" s="151"/>
      <c r="L293" s="32"/>
      <c r="M293" s="152" t="s">
        <v>1</v>
      </c>
      <c r="N293" s="153" t="s">
        <v>42</v>
      </c>
      <c r="P293" s="154">
        <f t="shared" si="61"/>
        <v>0</v>
      </c>
      <c r="Q293" s="154">
        <v>1.0000000000000001E-5</v>
      </c>
      <c r="R293" s="154">
        <f t="shared" si="62"/>
        <v>3.7000000000000005E-4</v>
      </c>
      <c r="S293" s="154">
        <v>0</v>
      </c>
      <c r="T293" s="155">
        <f t="shared" si="63"/>
        <v>0</v>
      </c>
      <c r="AR293" s="156" t="s">
        <v>453</v>
      </c>
      <c r="AT293" s="156" t="s">
        <v>347</v>
      </c>
      <c r="AU293" s="156" t="s">
        <v>98</v>
      </c>
      <c r="AY293" s="17" t="s">
        <v>345</v>
      </c>
      <c r="BE293" s="157">
        <f t="shared" si="64"/>
        <v>0</v>
      </c>
      <c r="BF293" s="157">
        <f t="shared" si="65"/>
        <v>0</v>
      </c>
      <c r="BG293" s="157">
        <f t="shared" si="66"/>
        <v>0</v>
      </c>
      <c r="BH293" s="157">
        <f t="shared" si="67"/>
        <v>0</v>
      </c>
      <c r="BI293" s="157">
        <f t="shared" si="68"/>
        <v>0</v>
      </c>
      <c r="BJ293" s="17" t="s">
        <v>98</v>
      </c>
      <c r="BK293" s="158">
        <f t="shared" si="69"/>
        <v>0</v>
      </c>
      <c r="BL293" s="17" t="s">
        <v>453</v>
      </c>
      <c r="BM293" s="156" t="s">
        <v>2353</v>
      </c>
    </row>
    <row r="294" spans="2:65" s="1" customFormat="1" ht="33" customHeight="1">
      <c r="B294" s="32"/>
      <c r="C294" s="187" t="s">
        <v>1337</v>
      </c>
      <c r="D294" s="187" t="s">
        <v>641</v>
      </c>
      <c r="E294" s="188" t="s">
        <v>3651</v>
      </c>
      <c r="F294" s="189" t="s">
        <v>3652</v>
      </c>
      <c r="G294" s="190" t="s">
        <v>623</v>
      </c>
      <c r="H294" s="191">
        <v>37</v>
      </c>
      <c r="I294" s="192"/>
      <c r="J294" s="191">
        <f t="shared" si="60"/>
        <v>0</v>
      </c>
      <c r="K294" s="193"/>
      <c r="L294" s="194"/>
      <c r="M294" s="195" t="s">
        <v>1</v>
      </c>
      <c r="N294" s="196" t="s">
        <v>42</v>
      </c>
      <c r="P294" s="154">
        <f t="shared" si="61"/>
        <v>0</v>
      </c>
      <c r="Q294" s="154">
        <v>4.2000000000000002E-4</v>
      </c>
      <c r="R294" s="154">
        <f t="shared" si="62"/>
        <v>1.554E-2</v>
      </c>
      <c r="S294" s="154">
        <v>0</v>
      </c>
      <c r="T294" s="155">
        <f t="shared" si="63"/>
        <v>0</v>
      </c>
      <c r="AR294" s="156" t="s">
        <v>544</v>
      </c>
      <c r="AT294" s="156" t="s">
        <v>641</v>
      </c>
      <c r="AU294" s="156" t="s">
        <v>98</v>
      </c>
      <c r="AY294" s="17" t="s">
        <v>345</v>
      </c>
      <c r="BE294" s="157">
        <f t="shared" si="64"/>
        <v>0</v>
      </c>
      <c r="BF294" s="157">
        <f t="shared" si="65"/>
        <v>0</v>
      </c>
      <c r="BG294" s="157">
        <f t="shared" si="66"/>
        <v>0</v>
      </c>
      <c r="BH294" s="157">
        <f t="shared" si="67"/>
        <v>0</v>
      </c>
      <c r="BI294" s="157">
        <f t="shared" si="68"/>
        <v>0</v>
      </c>
      <c r="BJ294" s="17" t="s">
        <v>98</v>
      </c>
      <c r="BK294" s="158">
        <f t="shared" si="69"/>
        <v>0</v>
      </c>
      <c r="BL294" s="17" t="s">
        <v>453</v>
      </c>
      <c r="BM294" s="156" t="s">
        <v>2363</v>
      </c>
    </row>
    <row r="295" spans="2:65" s="1" customFormat="1" ht="37.9" customHeight="1">
      <c r="B295" s="32"/>
      <c r="C295" s="145" t="s">
        <v>1343</v>
      </c>
      <c r="D295" s="145" t="s">
        <v>347</v>
      </c>
      <c r="E295" s="146" t="s">
        <v>3653</v>
      </c>
      <c r="F295" s="147" t="s">
        <v>3654</v>
      </c>
      <c r="G295" s="148" t="s">
        <v>623</v>
      </c>
      <c r="H295" s="149">
        <v>10</v>
      </c>
      <c r="I295" s="150"/>
      <c r="J295" s="149">
        <f t="shared" si="60"/>
        <v>0</v>
      </c>
      <c r="K295" s="151"/>
      <c r="L295" s="32"/>
      <c r="M295" s="152" t="s">
        <v>1</v>
      </c>
      <c r="N295" s="153" t="s">
        <v>42</v>
      </c>
      <c r="P295" s="154">
        <f t="shared" si="61"/>
        <v>0</v>
      </c>
      <c r="Q295" s="154">
        <v>2.5999999999999998E-4</v>
      </c>
      <c r="R295" s="154">
        <f t="shared" si="62"/>
        <v>2.5999999999999999E-3</v>
      </c>
      <c r="S295" s="154">
        <v>0</v>
      </c>
      <c r="T295" s="155">
        <f t="shared" si="63"/>
        <v>0</v>
      </c>
      <c r="AR295" s="156" t="s">
        <v>453</v>
      </c>
      <c r="AT295" s="156" t="s">
        <v>347</v>
      </c>
      <c r="AU295" s="156" t="s">
        <v>98</v>
      </c>
      <c r="AY295" s="17" t="s">
        <v>345</v>
      </c>
      <c r="BE295" s="157">
        <f t="shared" si="64"/>
        <v>0</v>
      </c>
      <c r="BF295" s="157">
        <f t="shared" si="65"/>
        <v>0</v>
      </c>
      <c r="BG295" s="157">
        <f t="shared" si="66"/>
        <v>0</v>
      </c>
      <c r="BH295" s="157">
        <f t="shared" si="67"/>
        <v>0</v>
      </c>
      <c r="BI295" s="157">
        <f t="shared" si="68"/>
        <v>0</v>
      </c>
      <c r="BJ295" s="17" t="s">
        <v>98</v>
      </c>
      <c r="BK295" s="158">
        <f t="shared" si="69"/>
        <v>0</v>
      </c>
      <c r="BL295" s="17" t="s">
        <v>453</v>
      </c>
      <c r="BM295" s="156" t="s">
        <v>2375</v>
      </c>
    </row>
    <row r="296" spans="2:65" s="1" customFormat="1" ht="24.2" customHeight="1">
      <c r="B296" s="32"/>
      <c r="C296" s="187" t="s">
        <v>1349</v>
      </c>
      <c r="D296" s="187" t="s">
        <v>641</v>
      </c>
      <c r="E296" s="188" t="s">
        <v>3655</v>
      </c>
      <c r="F296" s="189" t="s">
        <v>3656</v>
      </c>
      <c r="G296" s="190" t="s">
        <v>623</v>
      </c>
      <c r="H296" s="191">
        <v>10</v>
      </c>
      <c r="I296" s="192"/>
      <c r="J296" s="191">
        <f t="shared" si="60"/>
        <v>0</v>
      </c>
      <c r="K296" s="193"/>
      <c r="L296" s="194"/>
      <c r="M296" s="195" t="s">
        <v>1</v>
      </c>
      <c r="N296" s="196" t="s">
        <v>42</v>
      </c>
      <c r="P296" s="154">
        <f t="shared" si="61"/>
        <v>0</v>
      </c>
      <c r="Q296" s="154">
        <v>5.0000000000000002E-5</v>
      </c>
      <c r="R296" s="154">
        <f t="shared" si="62"/>
        <v>5.0000000000000001E-4</v>
      </c>
      <c r="S296" s="154">
        <v>0</v>
      </c>
      <c r="T296" s="155">
        <f t="shared" si="63"/>
        <v>0</v>
      </c>
      <c r="AR296" s="156" t="s">
        <v>544</v>
      </c>
      <c r="AT296" s="156" t="s">
        <v>641</v>
      </c>
      <c r="AU296" s="156" t="s">
        <v>98</v>
      </c>
      <c r="AY296" s="17" t="s">
        <v>345</v>
      </c>
      <c r="BE296" s="157">
        <f t="shared" si="64"/>
        <v>0</v>
      </c>
      <c r="BF296" s="157">
        <f t="shared" si="65"/>
        <v>0</v>
      </c>
      <c r="BG296" s="157">
        <f t="shared" si="66"/>
        <v>0</v>
      </c>
      <c r="BH296" s="157">
        <f t="shared" si="67"/>
        <v>0</v>
      </c>
      <c r="BI296" s="157">
        <f t="shared" si="68"/>
        <v>0</v>
      </c>
      <c r="BJ296" s="17" t="s">
        <v>98</v>
      </c>
      <c r="BK296" s="158">
        <f t="shared" si="69"/>
        <v>0</v>
      </c>
      <c r="BL296" s="17" t="s">
        <v>453</v>
      </c>
      <c r="BM296" s="156" t="s">
        <v>2383</v>
      </c>
    </row>
    <row r="297" spans="2:65" s="1" customFormat="1" ht="24.2" customHeight="1">
      <c r="B297" s="32"/>
      <c r="C297" s="145" t="s">
        <v>1358</v>
      </c>
      <c r="D297" s="145" t="s">
        <v>347</v>
      </c>
      <c r="E297" s="146" t="s">
        <v>3657</v>
      </c>
      <c r="F297" s="147" t="s">
        <v>3658</v>
      </c>
      <c r="G297" s="148" t="s">
        <v>3659</v>
      </c>
      <c r="H297" s="149">
        <v>3</v>
      </c>
      <c r="I297" s="150"/>
      <c r="J297" s="149">
        <f t="shared" si="60"/>
        <v>0</v>
      </c>
      <c r="K297" s="151"/>
      <c r="L297" s="32"/>
      <c r="M297" s="152" t="s">
        <v>1</v>
      </c>
      <c r="N297" s="153" t="s">
        <v>42</v>
      </c>
      <c r="P297" s="154">
        <f t="shared" si="61"/>
        <v>0</v>
      </c>
      <c r="Q297" s="154">
        <v>2.5999999999999998E-4</v>
      </c>
      <c r="R297" s="154">
        <f t="shared" si="62"/>
        <v>7.7999999999999988E-4</v>
      </c>
      <c r="S297" s="154">
        <v>0</v>
      </c>
      <c r="T297" s="155">
        <f t="shared" si="63"/>
        <v>0</v>
      </c>
      <c r="AR297" s="156" t="s">
        <v>453</v>
      </c>
      <c r="AT297" s="156" t="s">
        <v>347</v>
      </c>
      <c r="AU297" s="156" t="s">
        <v>98</v>
      </c>
      <c r="AY297" s="17" t="s">
        <v>345</v>
      </c>
      <c r="BE297" s="157">
        <f t="shared" si="64"/>
        <v>0</v>
      </c>
      <c r="BF297" s="157">
        <f t="shared" si="65"/>
        <v>0</v>
      </c>
      <c r="BG297" s="157">
        <f t="shared" si="66"/>
        <v>0</v>
      </c>
      <c r="BH297" s="157">
        <f t="shared" si="67"/>
        <v>0</v>
      </c>
      <c r="BI297" s="157">
        <f t="shared" si="68"/>
        <v>0</v>
      </c>
      <c r="BJ297" s="17" t="s">
        <v>98</v>
      </c>
      <c r="BK297" s="158">
        <f t="shared" si="69"/>
        <v>0</v>
      </c>
      <c r="BL297" s="17" t="s">
        <v>453</v>
      </c>
      <c r="BM297" s="156" t="s">
        <v>2392</v>
      </c>
    </row>
    <row r="298" spans="2:65" s="1" customFormat="1" ht="37.9" customHeight="1">
      <c r="B298" s="32"/>
      <c r="C298" s="187" t="s">
        <v>1367</v>
      </c>
      <c r="D298" s="187" t="s">
        <v>641</v>
      </c>
      <c r="E298" s="188" t="s">
        <v>3660</v>
      </c>
      <c r="F298" s="189" t="s">
        <v>3661</v>
      </c>
      <c r="G298" s="190" t="s">
        <v>623</v>
      </c>
      <c r="H298" s="191">
        <v>3</v>
      </c>
      <c r="I298" s="192"/>
      <c r="J298" s="191">
        <f t="shared" si="60"/>
        <v>0</v>
      </c>
      <c r="K298" s="193"/>
      <c r="L298" s="194"/>
      <c r="M298" s="195" t="s">
        <v>1</v>
      </c>
      <c r="N298" s="196" t="s">
        <v>42</v>
      </c>
      <c r="P298" s="154">
        <f t="shared" si="61"/>
        <v>0</v>
      </c>
      <c r="Q298" s="154">
        <v>2.0500000000000001E-2</v>
      </c>
      <c r="R298" s="154">
        <f t="shared" si="62"/>
        <v>6.1499999999999999E-2</v>
      </c>
      <c r="S298" s="154">
        <v>0</v>
      </c>
      <c r="T298" s="155">
        <f t="shared" si="63"/>
        <v>0</v>
      </c>
      <c r="AR298" s="156" t="s">
        <v>544</v>
      </c>
      <c r="AT298" s="156" t="s">
        <v>641</v>
      </c>
      <c r="AU298" s="156" t="s">
        <v>98</v>
      </c>
      <c r="AY298" s="17" t="s">
        <v>345</v>
      </c>
      <c r="BE298" s="157">
        <f t="shared" si="64"/>
        <v>0</v>
      </c>
      <c r="BF298" s="157">
        <f t="shared" si="65"/>
        <v>0</v>
      </c>
      <c r="BG298" s="157">
        <f t="shared" si="66"/>
        <v>0</v>
      </c>
      <c r="BH298" s="157">
        <f t="shared" si="67"/>
        <v>0</v>
      </c>
      <c r="BI298" s="157">
        <f t="shared" si="68"/>
        <v>0</v>
      </c>
      <c r="BJ298" s="17" t="s">
        <v>98</v>
      </c>
      <c r="BK298" s="158">
        <f t="shared" si="69"/>
        <v>0</v>
      </c>
      <c r="BL298" s="17" t="s">
        <v>453</v>
      </c>
      <c r="BM298" s="156" t="s">
        <v>2401</v>
      </c>
    </row>
    <row r="299" spans="2:65" s="1" customFormat="1" ht="24.2" customHeight="1">
      <c r="B299" s="32"/>
      <c r="C299" s="145" t="s">
        <v>1372</v>
      </c>
      <c r="D299" s="145" t="s">
        <v>347</v>
      </c>
      <c r="E299" s="146" t="s">
        <v>3662</v>
      </c>
      <c r="F299" s="147" t="s">
        <v>3663</v>
      </c>
      <c r="G299" s="148" t="s">
        <v>623</v>
      </c>
      <c r="H299" s="149">
        <v>24</v>
      </c>
      <c r="I299" s="150"/>
      <c r="J299" s="149">
        <f t="shared" si="60"/>
        <v>0</v>
      </c>
      <c r="K299" s="151"/>
      <c r="L299" s="32"/>
      <c r="M299" s="152" t="s">
        <v>1</v>
      </c>
      <c r="N299" s="153" t="s">
        <v>42</v>
      </c>
      <c r="P299" s="154">
        <f t="shared" si="61"/>
        <v>0</v>
      </c>
      <c r="Q299" s="154">
        <v>1.91E-3</v>
      </c>
      <c r="R299" s="154">
        <f t="shared" si="62"/>
        <v>4.5839999999999999E-2</v>
      </c>
      <c r="S299" s="154">
        <v>0</v>
      </c>
      <c r="T299" s="155">
        <f t="shared" si="63"/>
        <v>0</v>
      </c>
      <c r="AR299" s="156" t="s">
        <v>453</v>
      </c>
      <c r="AT299" s="156" t="s">
        <v>347</v>
      </c>
      <c r="AU299" s="156" t="s">
        <v>98</v>
      </c>
      <c r="AY299" s="17" t="s">
        <v>345</v>
      </c>
      <c r="BE299" s="157">
        <f t="shared" si="64"/>
        <v>0</v>
      </c>
      <c r="BF299" s="157">
        <f t="shared" si="65"/>
        <v>0</v>
      </c>
      <c r="BG299" s="157">
        <f t="shared" si="66"/>
        <v>0</v>
      </c>
      <c r="BH299" s="157">
        <f t="shared" si="67"/>
        <v>0</v>
      </c>
      <c r="BI299" s="157">
        <f t="shared" si="68"/>
        <v>0</v>
      </c>
      <c r="BJ299" s="17" t="s">
        <v>98</v>
      </c>
      <c r="BK299" s="158">
        <f t="shared" si="69"/>
        <v>0</v>
      </c>
      <c r="BL299" s="17" t="s">
        <v>453</v>
      </c>
      <c r="BM299" s="156" t="s">
        <v>2409</v>
      </c>
    </row>
    <row r="300" spans="2:65" s="1" customFormat="1" ht="24.2" customHeight="1">
      <c r="B300" s="32"/>
      <c r="C300" s="187" t="s">
        <v>1377</v>
      </c>
      <c r="D300" s="187" t="s">
        <v>641</v>
      </c>
      <c r="E300" s="188" t="s">
        <v>3664</v>
      </c>
      <c r="F300" s="189" t="s">
        <v>3665</v>
      </c>
      <c r="G300" s="190" t="s">
        <v>623</v>
      </c>
      <c r="H300" s="191">
        <v>12</v>
      </c>
      <c r="I300" s="192"/>
      <c r="J300" s="191">
        <f t="shared" si="60"/>
        <v>0</v>
      </c>
      <c r="K300" s="193"/>
      <c r="L300" s="194"/>
      <c r="M300" s="195" t="s">
        <v>1</v>
      </c>
      <c r="N300" s="196" t="s">
        <v>42</v>
      </c>
      <c r="P300" s="154">
        <f t="shared" si="61"/>
        <v>0</v>
      </c>
      <c r="Q300" s="154">
        <v>1.2E-2</v>
      </c>
      <c r="R300" s="154">
        <f t="shared" si="62"/>
        <v>0.14400000000000002</v>
      </c>
      <c r="S300" s="154">
        <v>0</v>
      </c>
      <c r="T300" s="155">
        <f t="shared" si="63"/>
        <v>0</v>
      </c>
      <c r="AR300" s="156" t="s">
        <v>544</v>
      </c>
      <c r="AT300" s="156" t="s">
        <v>641</v>
      </c>
      <c r="AU300" s="156" t="s">
        <v>98</v>
      </c>
      <c r="AY300" s="17" t="s">
        <v>345</v>
      </c>
      <c r="BE300" s="157">
        <f t="shared" si="64"/>
        <v>0</v>
      </c>
      <c r="BF300" s="157">
        <f t="shared" si="65"/>
        <v>0</v>
      </c>
      <c r="BG300" s="157">
        <f t="shared" si="66"/>
        <v>0</v>
      </c>
      <c r="BH300" s="157">
        <f t="shared" si="67"/>
        <v>0</v>
      </c>
      <c r="BI300" s="157">
        <f t="shared" si="68"/>
        <v>0</v>
      </c>
      <c r="BJ300" s="17" t="s">
        <v>98</v>
      </c>
      <c r="BK300" s="158">
        <f t="shared" si="69"/>
        <v>0</v>
      </c>
      <c r="BL300" s="17" t="s">
        <v>453</v>
      </c>
      <c r="BM300" s="156" t="s">
        <v>2417</v>
      </c>
    </row>
    <row r="301" spans="2:65" s="1" customFormat="1" ht="24.2" customHeight="1">
      <c r="B301" s="32"/>
      <c r="C301" s="187" t="s">
        <v>1384</v>
      </c>
      <c r="D301" s="187" t="s">
        <v>641</v>
      </c>
      <c r="E301" s="188" t="s">
        <v>3666</v>
      </c>
      <c r="F301" s="189" t="s">
        <v>3667</v>
      </c>
      <c r="G301" s="190" t="s">
        <v>623</v>
      </c>
      <c r="H301" s="191">
        <v>12</v>
      </c>
      <c r="I301" s="192"/>
      <c r="J301" s="191">
        <f t="shared" si="60"/>
        <v>0</v>
      </c>
      <c r="K301" s="193"/>
      <c r="L301" s="194"/>
      <c r="M301" s="195" t="s">
        <v>1</v>
      </c>
      <c r="N301" s="196" t="s">
        <v>42</v>
      </c>
      <c r="P301" s="154">
        <f t="shared" si="61"/>
        <v>0</v>
      </c>
      <c r="Q301" s="154">
        <v>1.2E-2</v>
      </c>
      <c r="R301" s="154">
        <f t="shared" si="62"/>
        <v>0.14400000000000002</v>
      </c>
      <c r="S301" s="154">
        <v>0</v>
      </c>
      <c r="T301" s="155">
        <f t="shared" si="63"/>
        <v>0</v>
      </c>
      <c r="AR301" s="156" t="s">
        <v>544</v>
      </c>
      <c r="AT301" s="156" t="s">
        <v>641</v>
      </c>
      <c r="AU301" s="156" t="s">
        <v>98</v>
      </c>
      <c r="AY301" s="17" t="s">
        <v>345</v>
      </c>
      <c r="BE301" s="157">
        <f t="shared" si="64"/>
        <v>0</v>
      </c>
      <c r="BF301" s="157">
        <f t="shared" si="65"/>
        <v>0</v>
      </c>
      <c r="BG301" s="157">
        <f t="shared" si="66"/>
        <v>0</v>
      </c>
      <c r="BH301" s="157">
        <f t="shared" si="67"/>
        <v>0</v>
      </c>
      <c r="BI301" s="157">
        <f t="shared" si="68"/>
        <v>0</v>
      </c>
      <c r="BJ301" s="17" t="s">
        <v>98</v>
      </c>
      <c r="BK301" s="158">
        <f t="shared" si="69"/>
        <v>0</v>
      </c>
      <c r="BL301" s="17" t="s">
        <v>453</v>
      </c>
      <c r="BM301" s="156" t="s">
        <v>2427</v>
      </c>
    </row>
    <row r="302" spans="2:65" s="1" customFormat="1" ht="24.2" customHeight="1">
      <c r="B302" s="32"/>
      <c r="C302" s="145" t="s">
        <v>1391</v>
      </c>
      <c r="D302" s="145" t="s">
        <v>347</v>
      </c>
      <c r="E302" s="146" t="s">
        <v>3668</v>
      </c>
      <c r="F302" s="147" t="s">
        <v>3669</v>
      </c>
      <c r="G302" s="148" t="s">
        <v>623</v>
      </c>
      <c r="H302" s="149">
        <v>1</v>
      </c>
      <c r="I302" s="150"/>
      <c r="J302" s="149">
        <f t="shared" si="60"/>
        <v>0</v>
      </c>
      <c r="K302" s="151"/>
      <c r="L302" s="32"/>
      <c r="M302" s="152" t="s">
        <v>1</v>
      </c>
      <c r="N302" s="153" t="s">
        <v>42</v>
      </c>
      <c r="P302" s="154">
        <f t="shared" si="61"/>
        <v>0</v>
      </c>
      <c r="Q302" s="154">
        <v>1.91E-3</v>
      </c>
      <c r="R302" s="154">
        <f t="shared" si="62"/>
        <v>1.91E-3</v>
      </c>
      <c r="S302" s="154">
        <v>0</v>
      </c>
      <c r="T302" s="155">
        <f t="shared" si="63"/>
        <v>0</v>
      </c>
      <c r="AR302" s="156" t="s">
        <v>453</v>
      </c>
      <c r="AT302" s="156" t="s">
        <v>347</v>
      </c>
      <c r="AU302" s="156" t="s">
        <v>98</v>
      </c>
      <c r="AY302" s="17" t="s">
        <v>345</v>
      </c>
      <c r="BE302" s="157">
        <f t="shared" si="64"/>
        <v>0</v>
      </c>
      <c r="BF302" s="157">
        <f t="shared" si="65"/>
        <v>0</v>
      </c>
      <c r="BG302" s="157">
        <f t="shared" si="66"/>
        <v>0</v>
      </c>
      <c r="BH302" s="157">
        <f t="shared" si="67"/>
        <v>0</v>
      </c>
      <c r="BI302" s="157">
        <f t="shared" si="68"/>
        <v>0</v>
      </c>
      <c r="BJ302" s="17" t="s">
        <v>98</v>
      </c>
      <c r="BK302" s="158">
        <f t="shared" si="69"/>
        <v>0</v>
      </c>
      <c r="BL302" s="17" t="s">
        <v>453</v>
      </c>
      <c r="BM302" s="156" t="s">
        <v>2437</v>
      </c>
    </row>
    <row r="303" spans="2:65" s="1" customFormat="1" ht="24.2" customHeight="1">
      <c r="B303" s="32"/>
      <c r="C303" s="187" t="s">
        <v>1395</v>
      </c>
      <c r="D303" s="187" t="s">
        <v>641</v>
      </c>
      <c r="E303" s="188" t="s">
        <v>3670</v>
      </c>
      <c r="F303" s="189" t="s">
        <v>3671</v>
      </c>
      <c r="G303" s="190" t="s">
        <v>623</v>
      </c>
      <c r="H303" s="191">
        <v>1</v>
      </c>
      <c r="I303" s="192"/>
      <c r="J303" s="191">
        <f t="shared" si="60"/>
        <v>0</v>
      </c>
      <c r="K303" s="193"/>
      <c r="L303" s="194"/>
      <c r="M303" s="195" t="s">
        <v>1</v>
      </c>
      <c r="N303" s="196" t="s">
        <v>42</v>
      </c>
      <c r="P303" s="154">
        <f t="shared" si="61"/>
        <v>0</v>
      </c>
      <c r="Q303" s="154">
        <v>8.1999999999999998E-4</v>
      </c>
      <c r="R303" s="154">
        <f t="shared" si="62"/>
        <v>8.1999999999999998E-4</v>
      </c>
      <c r="S303" s="154">
        <v>0</v>
      </c>
      <c r="T303" s="155">
        <f t="shared" si="63"/>
        <v>0</v>
      </c>
      <c r="AR303" s="156" t="s">
        <v>544</v>
      </c>
      <c r="AT303" s="156" t="s">
        <v>641</v>
      </c>
      <c r="AU303" s="156" t="s">
        <v>98</v>
      </c>
      <c r="AY303" s="17" t="s">
        <v>345</v>
      </c>
      <c r="BE303" s="157">
        <f t="shared" si="64"/>
        <v>0</v>
      </c>
      <c r="BF303" s="157">
        <f t="shared" si="65"/>
        <v>0</v>
      </c>
      <c r="BG303" s="157">
        <f t="shared" si="66"/>
        <v>0</v>
      </c>
      <c r="BH303" s="157">
        <f t="shared" si="67"/>
        <v>0</v>
      </c>
      <c r="BI303" s="157">
        <f t="shared" si="68"/>
        <v>0</v>
      </c>
      <c r="BJ303" s="17" t="s">
        <v>98</v>
      </c>
      <c r="BK303" s="158">
        <f t="shared" si="69"/>
        <v>0</v>
      </c>
      <c r="BL303" s="17" t="s">
        <v>453</v>
      </c>
      <c r="BM303" s="156" t="s">
        <v>2446</v>
      </c>
    </row>
    <row r="304" spans="2:65" s="1" customFormat="1" ht="24.2" customHeight="1">
      <c r="B304" s="32"/>
      <c r="C304" s="145" t="s">
        <v>1400</v>
      </c>
      <c r="D304" s="145" t="s">
        <v>347</v>
      </c>
      <c r="E304" s="146" t="s">
        <v>3672</v>
      </c>
      <c r="F304" s="147" t="s">
        <v>3673</v>
      </c>
      <c r="G304" s="148" t="s">
        <v>623</v>
      </c>
      <c r="H304" s="149">
        <v>1</v>
      </c>
      <c r="I304" s="150"/>
      <c r="J304" s="149">
        <f t="shared" si="60"/>
        <v>0</v>
      </c>
      <c r="K304" s="151"/>
      <c r="L304" s="32"/>
      <c r="M304" s="152" t="s">
        <v>1</v>
      </c>
      <c r="N304" s="153" t="s">
        <v>42</v>
      </c>
      <c r="P304" s="154">
        <f t="shared" si="61"/>
        <v>0</v>
      </c>
      <c r="Q304" s="154">
        <v>3.5500000000000002E-3</v>
      </c>
      <c r="R304" s="154">
        <f t="shared" si="62"/>
        <v>3.5500000000000002E-3</v>
      </c>
      <c r="S304" s="154">
        <v>0</v>
      </c>
      <c r="T304" s="155">
        <f t="shared" si="63"/>
        <v>0</v>
      </c>
      <c r="AR304" s="156" t="s">
        <v>453</v>
      </c>
      <c r="AT304" s="156" t="s">
        <v>347</v>
      </c>
      <c r="AU304" s="156" t="s">
        <v>98</v>
      </c>
      <c r="AY304" s="17" t="s">
        <v>345</v>
      </c>
      <c r="BE304" s="157">
        <f t="shared" si="64"/>
        <v>0</v>
      </c>
      <c r="BF304" s="157">
        <f t="shared" si="65"/>
        <v>0</v>
      </c>
      <c r="BG304" s="157">
        <f t="shared" si="66"/>
        <v>0</v>
      </c>
      <c r="BH304" s="157">
        <f t="shared" si="67"/>
        <v>0</v>
      </c>
      <c r="BI304" s="157">
        <f t="shared" si="68"/>
        <v>0</v>
      </c>
      <c r="BJ304" s="17" t="s">
        <v>98</v>
      </c>
      <c r="BK304" s="158">
        <f t="shared" si="69"/>
        <v>0</v>
      </c>
      <c r="BL304" s="17" t="s">
        <v>453</v>
      </c>
      <c r="BM304" s="156" t="s">
        <v>2457</v>
      </c>
    </row>
    <row r="305" spans="2:65" s="1" customFormat="1" ht="24.2" customHeight="1">
      <c r="B305" s="32"/>
      <c r="C305" s="187" t="s">
        <v>1406</v>
      </c>
      <c r="D305" s="187" t="s">
        <v>641</v>
      </c>
      <c r="E305" s="188" t="s">
        <v>3674</v>
      </c>
      <c r="F305" s="189" t="s">
        <v>3675</v>
      </c>
      <c r="G305" s="190" t="s">
        <v>623</v>
      </c>
      <c r="H305" s="191">
        <v>1</v>
      </c>
      <c r="I305" s="192"/>
      <c r="J305" s="191">
        <f t="shared" si="60"/>
        <v>0</v>
      </c>
      <c r="K305" s="193"/>
      <c r="L305" s="194"/>
      <c r="M305" s="195" t="s">
        <v>1</v>
      </c>
      <c r="N305" s="196" t="s">
        <v>42</v>
      </c>
      <c r="P305" s="154">
        <f t="shared" si="61"/>
        <v>0</v>
      </c>
      <c r="Q305" s="154">
        <v>7.7999999999999999E-4</v>
      </c>
      <c r="R305" s="154">
        <f t="shared" si="62"/>
        <v>7.7999999999999999E-4</v>
      </c>
      <c r="S305" s="154">
        <v>0</v>
      </c>
      <c r="T305" s="155">
        <f t="shared" si="63"/>
        <v>0</v>
      </c>
      <c r="AR305" s="156" t="s">
        <v>544</v>
      </c>
      <c r="AT305" s="156" t="s">
        <v>641</v>
      </c>
      <c r="AU305" s="156" t="s">
        <v>98</v>
      </c>
      <c r="AY305" s="17" t="s">
        <v>345</v>
      </c>
      <c r="BE305" s="157">
        <f t="shared" si="64"/>
        <v>0</v>
      </c>
      <c r="BF305" s="157">
        <f t="shared" si="65"/>
        <v>0</v>
      </c>
      <c r="BG305" s="157">
        <f t="shared" si="66"/>
        <v>0</v>
      </c>
      <c r="BH305" s="157">
        <f t="shared" si="67"/>
        <v>0</v>
      </c>
      <c r="BI305" s="157">
        <f t="shared" si="68"/>
        <v>0</v>
      </c>
      <c r="BJ305" s="17" t="s">
        <v>98</v>
      </c>
      <c r="BK305" s="158">
        <f t="shared" si="69"/>
        <v>0</v>
      </c>
      <c r="BL305" s="17" t="s">
        <v>453</v>
      </c>
      <c r="BM305" s="156" t="s">
        <v>2465</v>
      </c>
    </row>
    <row r="306" spans="2:65" s="1" customFormat="1" ht="24.2" customHeight="1">
      <c r="B306" s="32"/>
      <c r="C306" s="145" t="s">
        <v>1414</v>
      </c>
      <c r="D306" s="145" t="s">
        <v>347</v>
      </c>
      <c r="E306" s="146" t="s">
        <v>3676</v>
      </c>
      <c r="F306" s="147" t="s">
        <v>3677</v>
      </c>
      <c r="G306" s="148" t="s">
        <v>597</v>
      </c>
      <c r="H306" s="149">
        <v>386</v>
      </c>
      <c r="I306" s="150"/>
      <c r="J306" s="149">
        <f t="shared" si="60"/>
        <v>0</v>
      </c>
      <c r="K306" s="151"/>
      <c r="L306" s="32"/>
      <c r="M306" s="152" t="s">
        <v>1</v>
      </c>
      <c r="N306" s="153" t="s">
        <v>42</v>
      </c>
      <c r="P306" s="154">
        <f t="shared" si="61"/>
        <v>0</v>
      </c>
      <c r="Q306" s="154">
        <v>1.8000000000000001E-4</v>
      </c>
      <c r="R306" s="154">
        <f t="shared" si="62"/>
        <v>6.948E-2</v>
      </c>
      <c r="S306" s="154">
        <v>0</v>
      </c>
      <c r="T306" s="155">
        <f t="shared" si="63"/>
        <v>0</v>
      </c>
      <c r="AR306" s="156" t="s">
        <v>453</v>
      </c>
      <c r="AT306" s="156" t="s">
        <v>347</v>
      </c>
      <c r="AU306" s="156" t="s">
        <v>98</v>
      </c>
      <c r="AY306" s="17" t="s">
        <v>345</v>
      </c>
      <c r="BE306" s="157">
        <f t="shared" si="64"/>
        <v>0</v>
      </c>
      <c r="BF306" s="157">
        <f t="shared" si="65"/>
        <v>0</v>
      </c>
      <c r="BG306" s="157">
        <f t="shared" si="66"/>
        <v>0</v>
      </c>
      <c r="BH306" s="157">
        <f t="shared" si="67"/>
        <v>0</v>
      </c>
      <c r="BI306" s="157">
        <f t="shared" si="68"/>
        <v>0</v>
      </c>
      <c r="BJ306" s="17" t="s">
        <v>98</v>
      </c>
      <c r="BK306" s="158">
        <f t="shared" si="69"/>
        <v>0</v>
      </c>
      <c r="BL306" s="17" t="s">
        <v>453</v>
      </c>
      <c r="BM306" s="156" t="s">
        <v>2473</v>
      </c>
    </row>
    <row r="307" spans="2:65" s="1" customFormat="1" ht="24.2" customHeight="1">
      <c r="B307" s="32"/>
      <c r="C307" s="145" t="s">
        <v>1420</v>
      </c>
      <c r="D307" s="145" t="s">
        <v>347</v>
      </c>
      <c r="E307" s="146" t="s">
        <v>3678</v>
      </c>
      <c r="F307" s="147" t="s">
        <v>3679</v>
      </c>
      <c r="G307" s="148" t="s">
        <v>597</v>
      </c>
      <c r="H307" s="149">
        <v>386</v>
      </c>
      <c r="I307" s="150"/>
      <c r="J307" s="149">
        <f t="shared" ref="J307:J309" si="70">ROUND(I307*H307,3)</f>
        <v>0</v>
      </c>
      <c r="K307" s="151"/>
      <c r="L307" s="32"/>
      <c r="M307" s="152" t="s">
        <v>1</v>
      </c>
      <c r="N307" s="153" t="s">
        <v>42</v>
      </c>
      <c r="P307" s="154">
        <f t="shared" ref="P307:P309" si="71">O307*H307</f>
        <v>0</v>
      </c>
      <c r="Q307" s="154">
        <v>1.0000000000000001E-5</v>
      </c>
      <c r="R307" s="154">
        <f t="shared" ref="R307:R309" si="72">Q307*H307</f>
        <v>3.8600000000000001E-3</v>
      </c>
      <c r="S307" s="154">
        <v>0</v>
      </c>
      <c r="T307" s="155">
        <f t="shared" ref="T307:T309" si="73">S307*H307</f>
        <v>0</v>
      </c>
      <c r="AR307" s="156" t="s">
        <v>453</v>
      </c>
      <c r="AT307" s="156" t="s">
        <v>347</v>
      </c>
      <c r="AU307" s="156" t="s">
        <v>98</v>
      </c>
      <c r="AY307" s="17" t="s">
        <v>345</v>
      </c>
      <c r="BE307" s="157">
        <f t="shared" si="64"/>
        <v>0</v>
      </c>
      <c r="BF307" s="157">
        <f t="shared" si="65"/>
        <v>0</v>
      </c>
      <c r="BG307" s="157">
        <f t="shared" si="66"/>
        <v>0</v>
      </c>
      <c r="BH307" s="157">
        <f t="shared" si="67"/>
        <v>0</v>
      </c>
      <c r="BI307" s="157">
        <f t="shared" si="68"/>
        <v>0</v>
      </c>
      <c r="BJ307" s="17" t="s">
        <v>98</v>
      </c>
      <c r="BK307" s="158">
        <f t="shared" si="69"/>
        <v>0</v>
      </c>
      <c r="BL307" s="17" t="s">
        <v>453</v>
      </c>
      <c r="BM307" s="156" t="s">
        <v>2483</v>
      </c>
    </row>
    <row r="308" spans="2:65" s="1" customFormat="1" ht="33" customHeight="1">
      <c r="B308" s="32"/>
      <c r="C308" s="145" t="s">
        <v>1424</v>
      </c>
      <c r="D308" s="145" t="s">
        <v>347</v>
      </c>
      <c r="E308" s="146" t="s">
        <v>3680</v>
      </c>
      <c r="F308" s="147" t="s">
        <v>3681</v>
      </c>
      <c r="G308" s="148" t="s">
        <v>460</v>
      </c>
      <c r="H308" s="149">
        <v>0.28999999999999998</v>
      </c>
      <c r="I308" s="150"/>
      <c r="J308" s="149">
        <f t="shared" si="70"/>
        <v>0</v>
      </c>
      <c r="K308" s="151"/>
      <c r="L308" s="32"/>
      <c r="M308" s="152" t="s">
        <v>1</v>
      </c>
      <c r="N308" s="153" t="s">
        <v>42</v>
      </c>
      <c r="P308" s="154">
        <f t="shared" si="71"/>
        <v>0</v>
      </c>
      <c r="Q308" s="154">
        <v>0</v>
      </c>
      <c r="R308" s="154">
        <f t="shared" si="72"/>
        <v>0</v>
      </c>
      <c r="S308" s="154">
        <v>0</v>
      </c>
      <c r="T308" s="155">
        <f t="shared" si="73"/>
        <v>0</v>
      </c>
      <c r="AR308" s="156" t="s">
        <v>453</v>
      </c>
      <c r="AT308" s="156" t="s">
        <v>347</v>
      </c>
      <c r="AU308" s="156" t="s">
        <v>98</v>
      </c>
      <c r="AY308" s="17" t="s">
        <v>345</v>
      </c>
      <c r="BE308" s="157">
        <f t="shared" si="64"/>
        <v>0</v>
      </c>
      <c r="BF308" s="157">
        <f t="shared" si="65"/>
        <v>0</v>
      </c>
      <c r="BG308" s="157">
        <f t="shared" si="66"/>
        <v>0</v>
      </c>
      <c r="BH308" s="157">
        <f t="shared" si="67"/>
        <v>0</v>
      </c>
      <c r="BI308" s="157">
        <f t="shared" si="68"/>
        <v>0</v>
      </c>
      <c r="BJ308" s="17" t="s">
        <v>98</v>
      </c>
      <c r="BK308" s="158">
        <f t="shared" si="69"/>
        <v>0</v>
      </c>
      <c r="BL308" s="17" t="s">
        <v>453</v>
      </c>
      <c r="BM308" s="156" t="s">
        <v>2494</v>
      </c>
    </row>
    <row r="309" spans="2:65" s="1" customFormat="1" ht="24.2" customHeight="1">
      <c r="B309" s="32"/>
      <c r="C309" s="145" t="s">
        <v>1428</v>
      </c>
      <c r="D309" s="145" t="s">
        <v>347</v>
      </c>
      <c r="E309" s="146" t="s">
        <v>3682</v>
      </c>
      <c r="F309" s="147" t="s">
        <v>3683</v>
      </c>
      <c r="G309" s="148" t="s">
        <v>2069</v>
      </c>
      <c r="H309" s="150"/>
      <c r="I309" s="150"/>
      <c r="J309" s="149">
        <f t="shared" si="70"/>
        <v>0</v>
      </c>
      <c r="K309" s="151"/>
      <c r="L309" s="32"/>
      <c r="M309" s="152" t="s">
        <v>1</v>
      </c>
      <c r="N309" s="153" t="s">
        <v>42</v>
      </c>
      <c r="P309" s="154">
        <f t="shared" si="71"/>
        <v>0</v>
      </c>
      <c r="Q309" s="154">
        <v>0</v>
      </c>
      <c r="R309" s="154">
        <f t="shared" si="72"/>
        <v>0</v>
      </c>
      <c r="S309" s="154">
        <v>0</v>
      </c>
      <c r="T309" s="155">
        <f t="shared" si="73"/>
        <v>0</v>
      </c>
      <c r="AR309" s="156" t="s">
        <v>453</v>
      </c>
      <c r="AT309" s="156" t="s">
        <v>347</v>
      </c>
      <c r="AU309" s="156" t="s">
        <v>98</v>
      </c>
      <c r="AY309" s="17" t="s">
        <v>345</v>
      </c>
      <c r="BE309" s="157">
        <f t="shared" si="64"/>
        <v>0</v>
      </c>
      <c r="BF309" s="157">
        <f t="shared" si="65"/>
        <v>0</v>
      </c>
      <c r="BG309" s="157">
        <f t="shared" si="66"/>
        <v>0</v>
      </c>
      <c r="BH309" s="157">
        <f t="shared" si="67"/>
        <v>0</v>
      </c>
      <c r="BI309" s="157">
        <f t="shared" si="68"/>
        <v>0</v>
      </c>
      <c r="BJ309" s="17" t="s">
        <v>98</v>
      </c>
      <c r="BK309" s="158">
        <f t="shared" si="69"/>
        <v>0</v>
      </c>
      <c r="BL309" s="17" t="s">
        <v>453</v>
      </c>
      <c r="BM309" s="156" t="s">
        <v>2504</v>
      </c>
    </row>
    <row r="310" spans="2:65" s="11" customFormat="1" ht="22.9" customHeight="1">
      <c r="B310" s="133"/>
      <c r="D310" s="134" t="s">
        <v>75</v>
      </c>
      <c r="E310" s="143" t="s">
        <v>2435</v>
      </c>
      <c r="F310" s="143" t="s">
        <v>3684</v>
      </c>
      <c r="I310" s="136"/>
      <c r="J310" s="144">
        <f>BK310</f>
        <v>0</v>
      </c>
      <c r="L310" s="133"/>
      <c r="M310" s="138"/>
      <c r="P310" s="139">
        <f>SUM(P311:P342)</f>
        <v>0</v>
      </c>
      <c r="R310" s="139">
        <f>SUM(R311:R342)</f>
        <v>0.47510999999999998</v>
      </c>
      <c r="T310" s="140">
        <f>SUM(T311:T342)</f>
        <v>0</v>
      </c>
      <c r="AR310" s="134" t="s">
        <v>98</v>
      </c>
      <c r="AT310" s="141" t="s">
        <v>75</v>
      </c>
      <c r="AU310" s="141" t="s">
        <v>84</v>
      </c>
      <c r="AY310" s="134" t="s">
        <v>345</v>
      </c>
      <c r="BK310" s="142">
        <f>SUM(BK311:BK342)</f>
        <v>0</v>
      </c>
    </row>
    <row r="311" spans="2:65" s="1" customFormat="1" ht="24.2" customHeight="1">
      <c r="B311" s="32"/>
      <c r="C311" s="145" t="s">
        <v>1435</v>
      </c>
      <c r="D311" s="145" t="s">
        <v>347</v>
      </c>
      <c r="E311" s="146" t="s">
        <v>3685</v>
      </c>
      <c r="F311" s="147" t="s">
        <v>3686</v>
      </c>
      <c r="G311" s="148" t="s">
        <v>3659</v>
      </c>
      <c r="H311" s="149">
        <v>6</v>
      </c>
      <c r="I311" s="150"/>
      <c r="J311" s="149">
        <f t="shared" ref="J311:J342" si="74">ROUND(I311*H311,3)</f>
        <v>0</v>
      </c>
      <c r="K311" s="151"/>
      <c r="L311" s="32"/>
      <c r="M311" s="152" t="s">
        <v>1</v>
      </c>
      <c r="N311" s="153" t="s">
        <v>42</v>
      </c>
      <c r="P311" s="154">
        <f t="shared" ref="P311:P342" si="75">O311*H311</f>
        <v>0</v>
      </c>
      <c r="Q311" s="154">
        <v>0</v>
      </c>
      <c r="R311" s="154">
        <f t="shared" ref="R311:R342" si="76">Q311*H311</f>
        <v>0</v>
      </c>
      <c r="S311" s="154">
        <v>0</v>
      </c>
      <c r="T311" s="155">
        <f t="shared" ref="T311:T342" si="77">S311*H311</f>
        <v>0</v>
      </c>
      <c r="AR311" s="156" t="s">
        <v>453</v>
      </c>
      <c r="AT311" s="156" t="s">
        <v>347</v>
      </c>
      <c r="AU311" s="156" t="s">
        <v>98</v>
      </c>
      <c r="AY311" s="17" t="s">
        <v>345</v>
      </c>
      <c r="BE311" s="157">
        <f t="shared" ref="BE311:BE342" si="78">IF(N311="základná",J311,0)</f>
        <v>0</v>
      </c>
      <c r="BF311" s="157">
        <f t="shared" ref="BF311:BF342" si="79">IF(N311="znížená",J311,0)</f>
        <v>0</v>
      </c>
      <c r="BG311" s="157">
        <f t="shared" ref="BG311:BG342" si="80">IF(N311="zákl. prenesená",J311,0)</f>
        <v>0</v>
      </c>
      <c r="BH311" s="157">
        <f t="shared" ref="BH311:BH342" si="81">IF(N311="zníž. prenesená",J311,0)</f>
        <v>0</v>
      </c>
      <c r="BI311" s="157">
        <f t="shared" ref="BI311:BI342" si="82">IF(N311="nulová",J311,0)</f>
        <v>0</v>
      </c>
      <c r="BJ311" s="17" t="s">
        <v>98</v>
      </c>
      <c r="BK311" s="158">
        <f t="shared" ref="BK311:BK342" si="83">ROUND(I311*H311,3)</f>
        <v>0</v>
      </c>
      <c r="BL311" s="17" t="s">
        <v>453</v>
      </c>
      <c r="BM311" s="156" t="s">
        <v>2524</v>
      </c>
    </row>
    <row r="312" spans="2:65" s="1" customFormat="1" ht="24.2" customHeight="1">
      <c r="B312" s="32"/>
      <c r="C312" s="145" t="s">
        <v>1439</v>
      </c>
      <c r="D312" s="145" t="s">
        <v>347</v>
      </c>
      <c r="E312" s="146" t="s">
        <v>3687</v>
      </c>
      <c r="F312" s="147" t="s">
        <v>3688</v>
      </c>
      <c r="G312" s="148" t="s">
        <v>3659</v>
      </c>
      <c r="H312" s="149">
        <v>7</v>
      </c>
      <c r="I312" s="150"/>
      <c r="J312" s="149">
        <f t="shared" si="74"/>
        <v>0</v>
      </c>
      <c r="K312" s="151"/>
      <c r="L312" s="32"/>
      <c r="M312" s="152" t="s">
        <v>1</v>
      </c>
      <c r="N312" s="153" t="s">
        <v>42</v>
      </c>
      <c r="P312" s="154">
        <f t="shared" si="75"/>
        <v>0</v>
      </c>
      <c r="Q312" s="154">
        <v>8.3000000000000001E-4</v>
      </c>
      <c r="R312" s="154">
        <f t="shared" si="76"/>
        <v>5.8100000000000001E-3</v>
      </c>
      <c r="S312" s="154">
        <v>0</v>
      </c>
      <c r="T312" s="155">
        <f t="shared" si="77"/>
        <v>0</v>
      </c>
      <c r="AR312" s="156" t="s">
        <v>453</v>
      </c>
      <c r="AT312" s="156" t="s">
        <v>347</v>
      </c>
      <c r="AU312" s="156" t="s">
        <v>98</v>
      </c>
      <c r="AY312" s="17" t="s">
        <v>345</v>
      </c>
      <c r="BE312" s="157">
        <f t="shared" si="78"/>
        <v>0</v>
      </c>
      <c r="BF312" s="157">
        <f t="shared" si="79"/>
        <v>0</v>
      </c>
      <c r="BG312" s="157">
        <f t="shared" si="80"/>
        <v>0</v>
      </c>
      <c r="BH312" s="157">
        <f t="shared" si="81"/>
        <v>0</v>
      </c>
      <c r="BI312" s="157">
        <f t="shared" si="82"/>
        <v>0</v>
      </c>
      <c r="BJ312" s="17" t="s">
        <v>98</v>
      </c>
      <c r="BK312" s="158">
        <f t="shared" si="83"/>
        <v>0</v>
      </c>
      <c r="BL312" s="17" t="s">
        <v>453</v>
      </c>
      <c r="BM312" s="156" t="s">
        <v>2536</v>
      </c>
    </row>
    <row r="313" spans="2:65" s="1" customFormat="1" ht="33" customHeight="1">
      <c r="B313" s="32"/>
      <c r="C313" s="187" t="s">
        <v>1443</v>
      </c>
      <c r="D313" s="187" t="s">
        <v>641</v>
      </c>
      <c r="E313" s="188" t="s">
        <v>3689</v>
      </c>
      <c r="F313" s="189" t="s">
        <v>3690</v>
      </c>
      <c r="G313" s="190" t="s">
        <v>623</v>
      </c>
      <c r="H313" s="191">
        <v>6</v>
      </c>
      <c r="I313" s="192"/>
      <c r="J313" s="191">
        <f t="shared" si="74"/>
        <v>0</v>
      </c>
      <c r="K313" s="193"/>
      <c r="L313" s="194"/>
      <c r="M313" s="195" t="s">
        <v>1</v>
      </c>
      <c r="N313" s="196" t="s">
        <v>42</v>
      </c>
      <c r="P313" s="154">
        <f t="shared" si="75"/>
        <v>0</v>
      </c>
      <c r="Q313" s="154">
        <v>2.5499999999999998E-2</v>
      </c>
      <c r="R313" s="154">
        <f t="shared" si="76"/>
        <v>0.153</v>
      </c>
      <c r="S313" s="154">
        <v>0</v>
      </c>
      <c r="T313" s="155">
        <f t="shared" si="77"/>
        <v>0</v>
      </c>
      <c r="AR313" s="156" t="s">
        <v>544</v>
      </c>
      <c r="AT313" s="156" t="s">
        <v>641</v>
      </c>
      <c r="AU313" s="156" t="s">
        <v>98</v>
      </c>
      <c r="AY313" s="17" t="s">
        <v>345</v>
      </c>
      <c r="BE313" s="157">
        <f t="shared" si="78"/>
        <v>0</v>
      </c>
      <c r="BF313" s="157">
        <f t="shared" si="79"/>
        <v>0</v>
      </c>
      <c r="BG313" s="157">
        <f t="shared" si="80"/>
        <v>0</v>
      </c>
      <c r="BH313" s="157">
        <f t="shared" si="81"/>
        <v>0</v>
      </c>
      <c r="BI313" s="157">
        <f t="shared" si="82"/>
        <v>0</v>
      </c>
      <c r="BJ313" s="17" t="s">
        <v>98</v>
      </c>
      <c r="BK313" s="158">
        <f t="shared" si="83"/>
        <v>0</v>
      </c>
      <c r="BL313" s="17" t="s">
        <v>453</v>
      </c>
      <c r="BM313" s="156" t="s">
        <v>2548</v>
      </c>
    </row>
    <row r="314" spans="2:65" s="1" customFormat="1" ht="33" customHeight="1">
      <c r="B314" s="32"/>
      <c r="C314" s="187" t="s">
        <v>1447</v>
      </c>
      <c r="D314" s="187" t="s">
        <v>641</v>
      </c>
      <c r="E314" s="188" t="s">
        <v>3691</v>
      </c>
      <c r="F314" s="189" t="s">
        <v>3692</v>
      </c>
      <c r="G314" s="190" t="s">
        <v>623</v>
      </c>
      <c r="H314" s="191">
        <v>1</v>
      </c>
      <c r="I314" s="192"/>
      <c r="J314" s="191">
        <f t="shared" si="74"/>
        <v>0</v>
      </c>
      <c r="K314" s="193"/>
      <c r="L314" s="194"/>
      <c r="M314" s="195" t="s">
        <v>1</v>
      </c>
      <c r="N314" s="196" t="s">
        <v>42</v>
      </c>
      <c r="P314" s="154">
        <f t="shared" si="75"/>
        <v>0</v>
      </c>
      <c r="Q314" s="154">
        <v>2.5999999999999999E-2</v>
      </c>
      <c r="R314" s="154">
        <f t="shared" si="76"/>
        <v>2.5999999999999999E-2</v>
      </c>
      <c r="S314" s="154">
        <v>0</v>
      </c>
      <c r="T314" s="155">
        <f t="shared" si="77"/>
        <v>0</v>
      </c>
      <c r="AR314" s="156" t="s">
        <v>544</v>
      </c>
      <c r="AT314" s="156" t="s">
        <v>641</v>
      </c>
      <c r="AU314" s="156" t="s">
        <v>98</v>
      </c>
      <c r="AY314" s="17" t="s">
        <v>345</v>
      </c>
      <c r="BE314" s="157">
        <f t="shared" si="78"/>
        <v>0</v>
      </c>
      <c r="BF314" s="157">
        <f t="shared" si="79"/>
        <v>0</v>
      </c>
      <c r="BG314" s="157">
        <f t="shared" si="80"/>
        <v>0</v>
      </c>
      <c r="BH314" s="157">
        <f t="shared" si="81"/>
        <v>0</v>
      </c>
      <c r="BI314" s="157">
        <f t="shared" si="82"/>
        <v>0</v>
      </c>
      <c r="BJ314" s="17" t="s">
        <v>98</v>
      </c>
      <c r="BK314" s="158">
        <f t="shared" si="83"/>
        <v>0</v>
      </c>
      <c r="BL314" s="17" t="s">
        <v>453</v>
      </c>
      <c r="BM314" s="156" t="s">
        <v>2561</v>
      </c>
    </row>
    <row r="315" spans="2:65" s="1" customFormat="1" ht="24.2" customHeight="1">
      <c r="B315" s="32"/>
      <c r="C315" s="145" t="s">
        <v>1450</v>
      </c>
      <c r="D315" s="145" t="s">
        <v>347</v>
      </c>
      <c r="E315" s="146" t="s">
        <v>3693</v>
      </c>
      <c r="F315" s="147" t="s">
        <v>3694</v>
      </c>
      <c r="G315" s="148" t="s">
        <v>3659</v>
      </c>
      <c r="H315" s="149">
        <v>6</v>
      </c>
      <c r="I315" s="150"/>
      <c r="J315" s="149">
        <f t="shared" si="74"/>
        <v>0</v>
      </c>
      <c r="K315" s="151"/>
      <c r="L315" s="32"/>
      <c r="M315" s="152" t="s">
        <v>1</v>
      </c>
      <c r="N315" s="153" t="s">
        <v>42</v>
      </c>
      <c r="P315" s="154">
        <f t="shared" si="75"/>
        <v>0</v>
      </c>
      <c r="Q315" s="154">
        <v>0</v>
      </c>
      <c r="R315" s="154">
        <f t="shared" si="76"/>
        <v>0</v>
      </c>
      <c r="S315" s="154">
        <v>0</v>
      </c>
      <c r="T315" s="155">
        <f t="shared" si="77"/>
        <v>0</v>
      </c>
      <c r="AR315" s="156" t="s">
        <v>453</v>
      </c>
      <c r="AT315" s="156" t="s">
        <v>347</v>
      </c>
      <c r="AU315" s="156" t="s">
        <v>98</v>
      </c>
      <c r="AY315" s="17" t="s">
        <v>345</v>
      </c>
      <c r="BE315" s="157">
        <f t="shared" si="78"/>
        <v>0</v>
      </c>
      <c r="BF315" s="157">
        <f t="shared" si="79"/>
        <v>0</v>
      </c>
      <c r="BG315" s="157">
        <f t="shared" si="80"/>
        <v>0</v>
      </c>
      <c r="BH315" s="157">
        <f t="shared" si="81"/>
        <v>0</v>
      </c>
      <c r="BI315" s="157">
        <f t="shared" si="82"/>
        <v>0</v>
      </c>
      <c r="BJ315" s="17" t="s">
        <v>98</v>
      </c>
      <c r="BK315" s="158">
        <f t="shared" si="83"/>
        <v>0</v>
      </c>
      <c r="BL315" s="17" t="s">
        <v>453</v>
      </c>
      <c r="BM315" s="156" t="s">
        <v>2571</v>
      </c>
    </row>
    <row r="316" spans="2:65" s="1" customFormat="1" ht="24.2" customHeight="1">
      <c r="B316" s="32"/>
      <c r="C316" s="145" t="s">
        <v>1454</v>
      </c>
      <c r="D316" s="145" t="s">
        <v>347</v>
      </c>
      <c r="E316" s="146" t="s">
        <v>3695</v>
      </c>
      <c r="F316" s="147" t="s">
        <v>3696</v>
      </c>
      <c r="G316" s="148" t="s">
        <v>3659</v>
      </c>
      <c r="H316" s="149">
        <v>9</v>
      </c>
      <c r="I316" s="150"/>
      <c r="J316" s="149">
        <f t="shared" si="74"/>
        <v>0</v>
      </c>
      <c r="K316" s="151"/>
      <c r="L316" s="32"/>
      <c r="M316" s="152" t="s">
        <v>1</v>
      </c>
      <c r="N316" s="153" t="s">
        <v>42</v>
      </c>
      <c r="P316" s="154">
        <f t="shared" si="75"/>
        <v>0</v>
      </c>
      <c r="Q316" s="154">
        <v>5.6999999999999998E-4</v>
      </c>
      <c r="R316" s="154">
        <f t="shared" si="76"/>
        <v>5.13E-3</v>
      </c>
      <c r="S316" s="154">
        <v>0</v>
      </c>
      <c r="T316" s="155">
        <f t="shared" si="77"/>
        <v>0</v>
      </c>
      <c r="AR316" s="156" t="s">
        <v>453</v>
      </c>
      <c r="AT316" s="156" t="s">
        <v>347</v>
      </c>
      <c r="AU316" s="156" t="s">
        <v>98</v>
      </c>
      <c r="AY316" s="17" t="s">
        <v>345</v>
      </c>
      <c r="BE316" s="157">
        <f t="shared" si="78"/>
        <v>0</v>
      </c>
      <c r="BF316" s="157">
        <f t="shared" si="79"/>
        <v>0</v>
      </c>
      <c r="BG316" s="157">
        <f t="shared" si="80"/>
        <v>0</v>
      </c>
      <c r="BH316" s="157">
        <f t="shared" si="81"/>
        <v>0</v>
      </c>
      <c r="BI316" s="157">
        <f t="shared" si="82"/>
        <v>0</v>
      </c>
      <c r="BJ316" s="17" t="s">
        <v>98</v>
      </c>
      <c r="BK316" s="158">
        <f t="shared" si="83"/>
        <v>0</v>
      </c>
      <c r="BL316" s="17" t="s">
        <v>453</v>
      </c>
      <c r="BM316" s="156" t="s">
        <v>2579</v>
      </c>
    </row>
    <row r="317" spans="2:65" s="1" customFormat="1" ht="24.2" customHeight="1">
      <c r="B317" s="32"/>
      <c r="C317" s="187" t="s">
        <v>1460</v>
      </c>
      <c r="D317" s="187" t="s">
        <v>641</v>
      </c>
      <c r="E317" s="188" t="s">
        <v>3697</v>
      </c>
      <c r="F317" s="189" t="s">
        <v>3698</v>
      </c>
      <c r="G317" s="190" t="s">
        <v>623</v>
      </c>
      <c r="H317" s="191">
        <v>1</v>
      </c>
      <c r="I317" s="192"/>
      <c r="J317" s="191">
        <f t="shared" si="74"/>
        <v>0</v>
      </c>
      <c r="K317" s="193"/>
      <c r="L317" s="194"/>
      <c r="M317" s="195" t="s">
        <v>1</v>
      </c>
      <c r="N317" s="196" t="s">
        <v>42</v>
      </c>
      <c r="P317" s="154">
        <f t="shared" si="75"/>
        <v>0</v>
      </c>
      <c r="Q317" s="154">
        <v>1.4999999999999999E-2</v>
      </c>
      <c r="R317" s="154">
        <f t="shared" si="76"/>
        <v>1.4999999999999999E-2</v>
      </c>
      <c r="S317" s="154">
        <v>0</v>
      </c>
      <c r="T317" s="155">
        <f t="shared" si="77"/>
        <v>0</v>
      </c>
      <c r="AR317" s="156" t="s">
        <v>544</v>
      </c>
      <c r="AT317" s="156" t="s">
        <v>641</v>
      </c>
      <c r="AU317" s="156" t="s">
        <v>98</v>
      </c>
      <c r="AY317" s="17" t="s">
        <v>345</v>
      </c>
      <c r="BE317" s="157">
        <f t="shared" si="78"/>
        <v>0</v>
      </c>
      <c r="BF317" s="157">
        <f t="shared" si="79"/>
        <v>0</v>
      </c>
      <c r="BG317" s="157">
        <f t="shared" si="80"/>
        <v>0</v>
      </c>
      <c r="BH317" s="157">
        <f t="shared" si="81"/>
        <v>0</v>
      </c>
      <c r="BI317" s="157">
        <f t="shared" si="82"/>
        <v>0</v>
      </c>
      <c r="BJ317" s="17" t="s">
        <v>98</v>
      </c>
      <c r="BK317" s="158">
        <f t="shared" si="83"/>
        <v>0</v>
      </c>
      <c r="BL317" s="17" t="s">
        <v>453</v>
      </c>
      <c r="BM317" s="156" t="s">
        <v>2588</v>
      </c>
    </row>
    <row r="318" spans="2:65" s="1" customFormat="1" ht="24.2" customHeight="1">
      <c r="B318" s="32"/>
      <c r="C318" s="187" t="s">
        <v>1464</v>
      </c>
      <c r="D318" s="187" t="s">
        <v>641</v>
      </c>
      <c r="E318" s="188" t="s">
        <v>3699</v>
      </c>
      <c r="F318" s="189" t="s">
        <v>3700</v>
      </c>
      <c r="G318" s="190" t="s">
        <v>623</v>
      </c>
      <c r="H318" s="191">
        <v>8</v>
      </c>
      <c r="I318" s="192"/>
      <c r="J318" s="191">
        <f t="shared" si="74"/>
        <v>0</v>
      </c>
      <c r="K318" s="193"/>
      <c r="L318" s="194"/>
      <c r="M318" s="195" t="s">
        <v>1</v>
      </c>
      <c r="N318" s="196" t="s">
        <v>42</v>
      </c>
      <c r="P318" s="154">
        <f t="shared" si="75"/>
        <v>0</v>
      </c>
      <c r="Q318" s="154">
        <v>1.84E-2</v>
      </c>
      <c r="R318" s="154">
        <f t="shared" si="76"/>
        <v>0.1472</v>
      </c>
      <c r="S318" s="154">
        <v>0</v>
      </c>
      <c r="T318" s="155">
        <f t="shared" si="77"/>
        <v>0</v>
      </c>
      <c r="AR318" s="156" t="s">
        <v>544</v>
      </c>
      <c r="AT318" s="156" t="s">
        <v>641</v>
      </c>
      <c r="AU318" s="156" t="s">
        <v>98</v>
      </c>
      <c r="AY318" s="17" t="s">
        <v>345</v>
      </c>
      <c r="BE318" s="157">
        <f t="shared" si="78"/>
        <v>0</v>
      </c>
      <c r="BF318" s="157">
        <f t="shared" si="79"/>
        <v>0</v>
      </c>
      <c r="BG318" s="157">
        <f t="shared" si="80"/>
        <v>0</v>
      </c>
      <c r="BH318" s="157">
        <f t="shared" si="81"/>
        <v>0</v>
      </c>
      <c r="BI318" s="157">
        <f t="shared" si="82"/>
        <v>0</v>
      </c>
      <c r="BJ318" s="17" t="s">
        <v>98</v>
      </c>
      <c r="BK318" s="158">
        <f t="shared" si="83"/>
        <v>0</v>
      </c>
      <c r="BL318" s="17" t="s">
        <v>453</v>
      </c>
      <c r="BM318" s="156" t="s">
        <v>2597</v>
      </c>
    </row>
    <row r="319" spans="2:65" s="1" customFormat="1" ht="16.5" customHeight="1">
      <c r="B319" s="32"/>
      <c r="C319" s="145" t="s">
        <v>1469</v>
      </c>
      <c r="D319" s="145" t="s">
        <v>347</v>
      </c>
      <c r="E319" s="146" t="s">
        <v>3701</v>
      </c>
      <c r="F319" s="147" t="s">
        <v>3702</v>
      </c>
      <c r="G319" s="148" t="s">
        <v>3659</v>
      </c>
      <c r="H319" s="149">
        <v>6</v>
      </c>
      <c r="I319" s="150"/>
      <c r="J319" s="149">
        <f t="shared" si="74"/>
        <v>0</v>
      </c>
      <c r="K319" s="151"/>
      <c r="L319" s="32"/>
      <c r="M319" s="152" t="s">
        <v>1</v>
      </c>
      <c r="N319" s="153" t="s">
        <v>42</v>
      </c>
      <c r="P319" s="154">
        <f t="shared" si="75"/>
        <v>0</v>
      </c>
      <c r="Q319" s="154">
        <v>0</v>
      </c>
      <c r="R319" s="154">
        <f t="shared" si="76"/>
        <v>0</v>
      </c>
      <c r="S319" s="154">
        <v>0</v>
      </c>
      <c r="T319" s="155">
        <f t="shared" si="77"/>
        <v>0</v>
      </c>
      <c r="AR319" s="156" t="s">
        <v>453</v>
      </c>
      <c r="AT319" s="156" t="s">
        <v>347</v>
      </c>
      <c r="AU319" s="156" t="s">
        <v>98</v>
      </c>
      <c r="AY319" s="17" t="s">
        <v>345</v>
      </c>
      <c r="BE319" s="157">
        <f t="shared" si="78"/>
        <v>0</v>
      </c>
      <c r="BF319" s="157">
        <f t="shared" si="79"/>
        <v>0</v>
      </c>
      <c r="BG319" s="157">
        <f t="shared" si="80"/>
        <v>0</v>
      </c>
      <c r="BH319" s="157">
        <f t="shared" si="81"/>
        <v>0</v>
      </c>
      <c r="BI319" s="157">
        <f t="shared" si="82"/>
        <v>0</v>
      </c>
      <c r="BJ319" s="17" t="s">
        <v>98</v>
      </c>
      <c r="BK319" s="158">
        <f t="shared" si="83"/>
        <v>0</v>
      </c>
      <c r="BL319" s="17" t="s">
        <v>453</v>
      </c>
      <c r="BM319" s="156" t="s">
        <v>2611</v>
      </c>
    </row>
    <row r="320" spans="2:65" s="1" customFormat="1" ht="24.2" customHeight="1">
      <c r="B320" s="32"/>
      <c r="C320" s="145" t="s">
        <v>1474</v>
      </c>
      <c r="D320" s="145" t="s">
        <v>347</v>
      </c>
      <c r="E320" s="146" t="s">
        <v>3703</v>
      </c>
      <c r="F320" s="147" t="s">
        <v>3704</v>
      </c>
      <c r="G320" s="148" t="s">
        <v>3659</v>
      </c>
      <c r="H320" s="149">
        <v>1</v>
      </c>
      <c r="I320" s="150"/>
      <c r="J320" s="149">
        <f t="shared" si="74"/>
        <v>0</v>
      </c>
      <c r="K320" s="151"/>
      <c r="L320" s="32"/>
      <c r="M320" s="152" t="s">
        <v>1</v>
      </c>
      <c r="N320" s="153" t="s">
        <v>42</v>
      </c>
      <c r="P320" s="154">
        <f t="shared" si="75"/>
        <v>0</v>
      </c>
      <c r="Q320" s="154">
        <v>3.4000000000000002E-4</v>
      </c>
      <c r="R320" s="154">
        <f t="shared" si="76"/>
        <v>3.4000000000000002E-4</v>
      </c>
      <c r="S320" s="154">
        <v>0</v>
      </c>
      <c r="T320" s="155">
        <f t="shared" si="77"/>
        <v>0</v>
      </c>
      <c r="AR320" s="156" t="s">
        <v>453</v>
      </c>
      <c r="AT320" s="156" t="s">
        <v>347</v>
      </c>
      <c r="AU320" s="156" t="s">
        <v>98</v>
      </c>
      <c r="AY320" s="17" t="s">
        <v>345</v>
      </c>
      <c r="BE320" s="157">
        <f t="shared" si="78"/>
        <v>0</v>
      </c>
      <c r="BF320" s="157">
        <f t="shared" si="79"/>
        <v>0</v>
      </c>
      <c r="BG320" s="157">
        <f t="shared" si="80"/>
        <v>0</v>
      </c>
      <c r="BH320" s="157">
        <f t="shared" si="81"/>
        <v>0</v>
      </c>
      <c r="BI320" s="157">
        <f t="shared" si="82"/>
        <v>0</v>
      </c>
      <c r="BJ320" s="17" t="s">
        <v>98</v>
      </c>
      <c r="BK320" s="158">
        <f t="shared" si="83"/>
        <v>0</v>
      </c>
      <c r="BL320" s="17" t="s">
        <v>453</v>
      </c>
      <c r="BM320" s="156" t="s">
        <v>2619</v>
      </c>
    </row>
    <row r="321" spans="2:65" s="1" customFormat="1" ht="33" customHeight="1">
      <c r="B321" s="32"/>
      <c r="C321" s="187" t="s">
        <v>1479</v>
      </c>
      <c r="D321" s="187" t="s">
        <v>641</v>
      </c>
      <c r="E321" s="188" t="s">
        <v>3705</v>
      </c>
      <c r="F321" s="189" t="s">
        <v>3706</v>
      </c>
      <c r="G321" s="190" t="s">
        <v>623</v>
      </c>
      <c r="H321" s="191">
        <v>1</v>
      </c>
      <c r="I321" s="192"/>
      <c r="J321" s="191">
        <f t="shared" si="74"/>
        <v>0</v>
      </c>
      <c r="K321" s="193"/>
      <c r="L321" s="194"/>
      <c r="M321" s="195" t="s">
        <v>1</v>
      </c>
      <c r="N321" s="196" t="s">
        <v>42</v>
      </c>
      <c r="P321" s="154">
        <f t="shared" si="75"/>
        <v>0</v>
      </c>
      <c r="Q321" s="154">
        <v>0.04</v>
      </c>
      <c r="R321" s="154">
        <f t="shared" si="76"/>
        <v>0.04</v>
      </c>
      <c r="S321" s="154">
        <v>0</v>
      </c>
      <c r="T321" s="155">
        <f t="shared" si="77"/>
        <v>0</v>
      </c>
      <c r="AR321" s="156" t="s">
        <v>544</v>
      </c>
      <c r="AT321" s="156" t="s">
        <v>641</v>
      </c>
      <c r="AU321" s="156" t="s">
        <v>98</v>
      </c>
      <c r="AY321" s="17" t="s">
        <v>345</v>
      </c>
      <c r="BE321" s="157">
        <f t="shared" si="78"/>
        <v>0</v>
      </c>
      <c r="BF321" s="157">
        <f t="shared" si="79"/>
        <v>0</v>
      </c>
      <c r="BG321" s="157">
        <f t="shared" si="80"/>
        <v>0</v>
      </c>
      <c r="BH321" s="157">
        <f t="shared" si="81"/>
        <v>0</v>
      </c>
      <c r="BI321" s="157">
        <f t="shared" si="82"/>
        <v>0</v>
      </c>
      <c r="BJ321" s="17" t="s">
        <v>98</v>
      </c>
      <c r="BK321" s="158">
        <f t="shared" si="83"/>
        <v>0</v>
      </c>
      <c r="BL321" s="17" t="s">
        <v>453</v>
      </c>
      <c r="BM321" s="156" t="s">
        <v>2628</v>
      </c>
    </row>
    <row r="322" spans="2:65" s="1" customFormat="1" ht="24.2" customHeight="1">
      <c r="B322" s="32"/>
      <c r="C322" s="145" t="s">
        <v>1484</v>
      </c>
      <c r="D322" s="145" t="s">
        <v>347</v>
      </c>
      <c r="E322" s="146" t="s">
        <v>3707</v>
      </c>
      <c r="F322" s="147" t="s">
        <v>3708</v>
      </c>
      <c r="G322" s="148" t="s">
        <v>3659</v>
      </c>
      <c r="H322" s="149">
        <v>6</v>
      </c>
      <c r="I322" s="150"/>
      <c r="J322" s="149">
        <f t="shared" si="74"/>
        <v>0</v>
      </c>
      <c r="K322" s="151"/>
      <c r="L322" s="32"/>
      <c r="M322" s="152" t="s">
        <v>1</v>
      </c>
      <c r="N322" s="153" t="s">
        <v>42</v>
      </c>
      <c r="P322" s="154">
        <f t="shared" si="75"/>
        <v>0</v>
      </c>
      <c r="Q322" s="154">
        <v>0</v>
      </c>
      <c r="R322" s="154">
        <f t="shared" si="76"/>
        <v>0</v>
      </c>
      <c r="S322" s="154">
        <v>0</v>
      </c>
      <c r="T322" s="155">
        <f t="shared" si="77"/>
        <v>0</v>
      </c>
      <c r="AR322" s="156" t="s">
        <v>453</v>
      </c>
      <c r="AT322" s="156" t="s">
        <v>347</v>
      </c>
      <c r="AU322" s="156" t="s">
        <v>98</v>
      </c>
      <c r="AY322" s="17" t="s">
        <v>345</v>
      </c>
      <c r="BE322" s="157">
        <f t="shared" si="78"/>
        <v>0</v>
      </c>
      <c r="BF322" s="157">
        <f t="shared" si="79"/>
        <v>0</v>
      </c>
      <c r="BG322" s="157">
        <f t="shared" si="80"/>
        <v>0</v>
      </c>
      <c r="BH322" s="157">
        <f t="shared" si="81"/>
        <v>0</v>
      </c>
      <c r="BI322" s="157">
        <f t="shared" si="82"/>
        <v>0</v>
      </c>
      <c r="BJ322" s="17" t="s">
        <v>98</v>
      </c>
      <c r="BK322" s="158">
        <f t="shared" si="83"/>
        <v>0</v>
      </c>
      <c r="BL322" s="17" t="s">
        <v>453</v>
      </c>
      <c r="BM322" s="156" t="s">
        <v>2638</v>
      </c>
    </row>
    <row r="323" spans="2:65" s="1" customFormat="1" ht="33" customHeight="1">
      <c r="B323" s="32"/>
      <c r="C323" s="145" t="s">
        <v>1490</v>
      </c>
      <c r="D323" s="145" t="s">
        <v>347</v>
      </c>
      <c r="E323" s="146" t="s">
        <v>3709</v>
      </c>
      <c r="F323" s="147" t="s">
        <v>3710</v>
      </c>
      <c r="G323" s="148" t="s">
        <v>3659</v>
      </c>
      <c r="H323" s="149">
        <v>6</v>
      </c>
      <c r="I323" s="150"/>
      <c r="J323" s="149">
        <f t="shared" si="74"/>
        <v>0</v>
      </c>
      <c r="K323" s="151"/>
      <c r="L323" s="32"/>
      <c r="M323" s="152" t="s">
        <v>1</v>
      </c>
      <c r="N323" s="153" t="s">
        <v>42</v>
      </c>
      <c r="P323" s="154">
        <f t="shared" si="75"/>
        <v>0</v>
      </c>
      <c r="Q323" s="154">
        <v>2.5000000000000001E-4</v>
      </c>
      <c r="R323" s="154">
        <f t="shared" si="76"/>
        <v>1.5E-3</v>
      </c>
      <c r="S323" s="154">
        <v>0</v>
      </c>
      <c r="T323" s="155">
        <f t="shared" si="77"/>
        <v>0</v>
      </c>
      <c r="AR323" s="156" t="s">
        <v>453</v>
      </c>
      <c r="AT323" s="156" t="s">
        <v>347</v>
      </c>
      <c r="AU323" s="156" t="s">
        <v>98</v>
      </c>
      <c r="AY323" s="17" t="s">
        <v>345</v>
      </c>
      <c r="BE323" s="157">
        <f t="shared" si="78"/>
        <v>0</v>
      </c>
      <c r="BF323" s="157">
        <f t="shared" si="79"/>
        <v>0</v>
      </c>
      <c r="BG323" s="157">
        <f t="shared" si="80"/>
        <v>0</v>
      </c>
      <c r="BH323" s="157">
        <f t="shared" si="81"/>
        <v>0</v>
      </c>
      <c r="BI323" s="157">
        <f t="shared" si="82"/>
        <v>0</v>
      </c>
      <c r="BJ323" s="17" t="s">
        <v>98</v>
      </c>
      <c r="BK323" s="158">
        <f t="shared" si="83"/>
        <v>0</v>
      </c>
      <c r="BL323" s="17" t="s">
        <v>453</v>
      </c>
      <c r="BM323" s="156" t="s">
        <v>2646</v>
      </c>
    </row>
    <row r="324" spans="2:65" s="1" customFormat="1" ht="33" customHeight="1">
      <c r="B324" s="32"/>
      <c r="C324" s="187" t="s">
        <v>1495</v>
      </c>
      <c r="D324" s="187" t="s">
        <v>641</v>
      </c>
      <c r="E324" s="188" t="s">
        <v>3711</v>
      </c>
      <c r="F324" s="189" t="s">
        <v>3712</v>
      </c>
      <c r="G324" s="190" t="s">
        <v>623</v>
      </c>
      <c r="H324" s="191">
        <v>6</v>
      </c>
      <c r="I324" s="192"/>
      <c r="J324" s="191">
        <f t="shared" si="74"/>
        <v>0</v>
      </c>
      <c r="K324" s="193"/>
      <c r="L324" s="194"/>
      <c r="M324" s="195" t="s">
        <v>1</v>
      </c>
      <c r="N324" s="196" t="s">
        <v>42</v>
      </c>
      <c r="P324" s="154">
        <f t="shared" si="75"/>
        <v>0</v>
      </c>
      <c r="Q324" s="154">
        <v>3.0000000000000001E-3</v>
      </c>
      <c r="R324" s="154">
        <f t="shared" si="76"/>
        <v>1.8000000000000002E-2</v>
      </c>
      <c r="S324" s="154">
        <v>0</v>
      </c>
      <c r="T324" s="155">
        <f t="shared" si="77"/>
        <v>0</v>
      </c>
      <c r="AR324" s="156" t="s">
        <v>544</v>
      </c>
      <c r="AT324" s="156" t="s">
        <v>641</v>
      </c>
      <c r="AU324" s="156" t="s">
        <v>98</v>
      </c>
      <c r="AY324" s="17" t="s">
        <v>345</v>
      </c>
      <c r="BE324" s="157">
        <f t="shared" si="78"/>
        <v>0</v>
      </c>
      <c r="BF324" s="157">
        <f t="shared" si="79"/>
        <v>0</v>
      </c>
      <c r="BG324" s="157">
        <f t="shared" si="80"/>
        <v>0</v>
      </c>
      <c r="BH324" s="157">
        <f t="shared" si="81"/>
        <v>0</v>
      </c>
      <c r="BI324" s="157">
        <f t="shared" si="82"/>
        <v>0</v>
      </c>
      <c r="BJ324" s="17" t="s">
        <v>98</v>
      </c>
      <c r="BK324" s="158">
        <f t="shared" si="83"/>
        <v>0</v>
      </c>
      <c r="BL324" s="17" t="s">
        <v>453</v>
      </c>
      <c r="BM324" s="156" t="s">
        <v>2654</v>
      </c>
    </row>
    <row r="325" spans="2:65" s="1" customFormat="1" ht="24.2" customHeight="1">
      <c r="B325" s="32"/>
      <c r="C325" s="187" t="s">
        <v>1500</v>
      </c>
      <c r="D325" s="187" t="s">
        <v>641</v>
      </c>
      <c r="E325" s="188" t="s">
        <v>3713</v>
      </c>
      <c r="F325" s="189" t="s">
        <v>3714</v>
      </c>
      <c r="G325" s="190" t="s">
        <v>623</v>
      </c>
      <c r="H325" s="191">
        <v>1</v>
      </c>
      <c r="I325" s="192"/>
      <c r="J325" s="191">
        <f t="shared" si="74"/>
        <v>0</v>
      </c>
      <c r="K325" s="193"/>
      <c r="L325" s="194"/>
      <c r="M325" s="195" t="s">
        <v>1</v>
      </c>
      <c r="N325" s="196" t="s">
        <v>42</v>
      </c>
      <c r="P325" s="154">
        <f t="shared" si="75"/>
        <v>0</v>
      </c>
      <c r="Q325" s="154">
        <v>2.5899999999999999E-3</v>
      </c>
      <c r="R325" s="154">
        <f t="shared" si="76"/>
        <v>2.5899999999999999E-3</v>
      </c>
      <c r="S325" s="154">
        <v>0</v>
      </c>
      <c r="T325" s="155">
        <f t="shared" si="77"/>
        <v>0</v>
      </c>
      <c r="AR325" s="156" t="s">
        <v>544</v>
      </c>
      <c r="AT325" s="156" t="s">
        <v>641</v>
      </c>
      <c r="AU325" s="156" t="s">
        <v>98</v>
      </c>
      <c r="AY325" s="17" t="s">
        <v>345</v>
      </c>
      <c r="BE325" s="157">
        <f t="shared" si="78"/>
        <v>0</v>
      </c>
      <c r="BF325" s="157">
        <f t="shared" si="79"/>
        <v>0</v>
      </c>
      <c r="BG325" s="157">
        <f t="shared" si="80"/>
        <v>0</v>
      </c>
      <c r="BH325" s="157">
        <f t="shared" si="81"/>
        <v>0</v>
      </c>
      <c r="BI325" s="157">
        <f t="shared" si="82"/>
        <v>0</v>
      </c>
      <c r="BJ325" s="17" t="s">
        <v>98</v>
      </c>
      <c r="BK325" s="158">
        <f t="shared" si="83"/>
        <v>0</v>
      </c>
      <c r="BL325" s="17" t="s">
        <v>453</v>
      </c>
      <c r="BM325" s="156" t="s">
        <v>2662</v>
      </c>
    </row>
    <row r="326" spans="2:65" s="1" customFormat="1" ht="24.2" customHeight="1">
      <c r="B326" s="32"/>
      <c r="C326" s="145" t="s">
        <v>1509</v>
      </c>
      <c r="D326" s="145" t="s">
        <v>347</v>
      </c>
      <c r="E326" s="146" t="s">
        <v>3715</v>
      </c>
      <c r="F326" s="147" t="s">
        <v>3716</v>
      </c>
      <c r="G326" s="148" t="s">
        <v>3659</v>
      </c>
      <c r="H326" s="149">
        <v>1</v>
      </c>
      <c r="I326" s="150"/>
      <c r="J326" s="149">
        <f t="shared" si="74"/>
        <v>0</v>
      </c>
      <c r="K326" s="151"/>
      <c r="L326" s="32"/>
      <c r="M326" s="152" t="s">
        <v>1</v>
      </c>
      <c r="N326" s="153" t="s">
        <v>42</v>
      </c>
      <c r="P326" s="154">
        <f t="shared" si="75"/>
        <v>0</v>
      </c>
      <c r="Q326" s="154">
        <v>0</v>
      </c>
      <c r="R326" s="154">
        <f t="shared" si="76"/>
        <v>0</v>
      </c>
      <c r="S326" s="154">
        <v>0</v>
      </c>
      <c r="T326" s="155">
        <f t="shared" si="77"/>
        <v>0</v>
      </c>
      <c r="AR326" s="156" t="s">
        <v>453</v>
      </c>
      <c r="AT326" s="156" t="s">
        <v>347</v>
      </c>
      <c r="AU326" s="156" t="s">
        <v>98</v>
      </c>
      <c r="AY326" s="17" t="s">
        <v>345</v>
      </c>
      <c r="BE326" s="157">
        <f t="shared" si="78"/>
        <v>0</v>
      </c>
      <c r="BF326" s="157">
        <f t="shared" si="79"/>
        <v>0</v>
      </c>
      <c r="BG326" s="157">
        <f t="shared" si="80"/>
        <v>0</v>
      </c>
      <c r="BH326" s="157">
        <f t="shared" si="81"/>
        <v>0</v>
      </c>
      <c r="BI326" s="157">
        <f t="shared" si="82"/>
        <v>0</v>
      </c>
      <c r="BJ326" s="17" t="s">
        <v>98</v>
      </c>
      <c r="BK326" s="158">
        <f t="shared" si="83"/>
        <v>0</v>
      </c>
      <c r="BL326" s="17" t="s">
        <v>453</v>
      </c>
      <c r="BM326" s="156" t="s">
        <v>2670</v>
      </c>
    </row>
    <row r="327" spans="2:65" s="1" customFormat="1" ht="21.75" customHeight="1">
      <c r="B327" s="32"/>
      <c r="C327" s="145" t="s">
        <v>1521</v>
      </c>
      <c r="D327" s="145" t="s">
        <v>347</v>
      </c>
      <c r="E327" s="146" t="s">
        <v>3717</v>
      </c>
      <c r="F327" s="147" t="s">
        <v>3718</v>
      </c>
      <c r="G327" s="148" t="s">
        <v>3659</v>
      </c>
      <c r="H327" s="149">
        <v>37</v>
      </c>
      <c r="I327" s="150"/>
      <c r="J327" s="149">
        <f t="shared" si="74"/>
        <v>0</v>
      </c>
      <c r="K327" s="151"/>
      <c r="L327" s="32"/>
      <c r="M327" s="152" t="s">
        <v>1</v>
      </c>
      <c r="N327" s="153" t="s">
        <v>42</v>
      </c>
      <c r="P327" s="154">
        <f t="shared" si="75"/>
        <v>0</v>
      </c>
      <c r="Q327" s="154">
        <v>2.7999999999999998E-4</v>
      </c>
      <c r="R327" s="154">
        <f t="shared" si="76"/>
        <v>1.0359999999999999E-2</v>
      </c>
      <c r="S327" s="154">
        <v>0</v>
      </c>
      <c r="T327" s="155">
        <f t="shared" si="77"/>
        <v>0</v>
      </c>
      <c r="AR327" s="156" t="s">
        <v>453</v>
      </c>
      <c r="AT327" s="156" t="s">
        <v>347</v>
      </c>
      <c r="AU327" s="156" t="s">
        <v>98</v>
      </c>
      <c r="AY327" s="17" t="s">
        <v>345</v>
      </c>
      <c r="BE327" s="157">
        <f t="shared" si="78"/>
        <v>0</v>
      </c>
      <c r="BF327" s="157">
        <f t="shared" si="79"/>
        <v>0</v>
      </c>
      <c r="BG327" s="157">
        <f t="shared" si="80"/>
        <v>0</v>
      </c>
      <c r="BH327" s="157">
        <f t="shared" si="81"/>
        <v>0</v>
      </c>
      <c r="BI327" s="157">
        <f t="shared" si="82"/>
        <v>0</v>
      </c>
      <c r="BJ327" s="17" t="s">
        <v>98</v>
      </c>
      <c r="BK327" s="158">
        <f t="shared" si="83"/>
        <v>0</v>
      </c>
      <c r="BL327" s="17" t="s">
        <v>453</v>
      </c>
      <c r="BM327" s="156" t="s">
        <v>2678</v>
      </c>
    </row>
    <row r="328" spans="2:65" s="1" customFormat="1" ht="24.2" customHeight="1">
      <c r="B328" s="32"/>
      <c r="C328" s="187" t="s">
        <v>1526</v>
      </c>
      <c r="D328" s="187" t="s">
        <v>641</v>
      </c>
      <c r="E328" s="188" t="s">
        <v>3719</v>
      </c>
      <c r="F328" s="189" t="s">
        <v>3720</v>
      </c>
      <c r="G328" s="190" t="s">
        <v>623</v>
      </c>
      <c r="H328" s="191">
        <v>37</v>
      </c>
      <c r="I328" s="192"/>
      <c r="J328" s="191">
        <f t="shared" si="74"/>
        <v>0</v>
      </c>
      <c r="K328" s="193"/>
      <c r="L328" s="194"/>
      <c r="M328" s="195" t="s">
        <v>1</v>
      </c>
      <c r="N328" s="196" t="s">
        <v>42</v>
      </c>
      <c r="P328" s="154">
        <f t="shared" si="75"/>
        <v>0</v>
      </c>
      <c r="Q328" s="154">
        <v>3.18918918918919E-4</v>
      </c>
      <c r="R328" s="154">
        <f t="shared" si="76"/>
        <v>1.1800000000000003E-2</v>
      </c>
      <c r="S328" s="154">
        <v>0</v>
      </c>
      <c r="T328" s="155">
        <f t="shared" si="77"/>
        <v>0</v>
      </c>
      <c r="AR328" s="156" t="s">
        <v>544</v>
      </c>
      <c r="AT328" s="156" t="s">
        <v>641</v>
      </c>
      <c r="AU328" s="156" t="s">
        <v>98</v>
      </c>
      <c r="AY328" s="17" t="s">
        <v>345</v>
      </c>
      <c r="BE328" s="157">
        <f t="shared" si="78"/>
        <v>0</v>
      </c>
      <c r="BF328" s="157">
        <f t="shared" si="79"/>
        <v>0</v>
      </c>
      <c r="BG328" s="157">
        <f t="shared" si="80"/>
        <v>0</v>
      </c>
      <c r="BH328" s="157">
        <f t="shared" si="81"/>
        <v>0</v>
      </c>
      <c r="BI328" s="157">
        <f t="shared" si="82"/>
        <v>0</v>
      </c>
      <c r="BJ328" s="17" t="s">
        <v>98</v>
      </c>
      <c r="BK328" s="158">
        <f t="shared" si="83"/>
        <v>0</v>
      </c>
      <c r="BL328" s="17" t="s">
        <v>453</v>
      </c>
      <c r="BM328" s="156" t="s">
        <v>2686</v>
      </c>
    </row>
    <row r="329" spans="2:65" s="1" customFormat="1" ht="24.2" customHeight="1">
      <c r="B329" s="32"/>
      <c r="C329" s="145" t="s">
        <v>1535</v>
      </c>
      <c r="D329" s="145" t="s">
        <v>347</v>
      </c>
      <c r="E329" s="146" t="s">
        <v>3721</v>
      </c>
      <c r="F329" s="147" t="s">
        <v>3722</v>
      </c>
      <c r="G329" s="148" t="s">
        <v>3659</v>
      </c>
      <c r="H329" s="149">
        <v>13</v>
      </c>
      <c r="I329" s="150"/>
      <c r="J329" s="149">
        <f t="shared" si="74"/>
        <v>0</v>
      </c>
      <c r="K329" s="151"/>
      <c r="L329" s="32"/>
      <c r="M329" s="152" t="s">
        <v>1</v>
      </c>
      <c r="N329" s="153" t="s">
        <v>42</v>
      </c>
      <c r="P329" s="154">
        <f t="shared" si="75"/>
        <v>0</v>
      </c>
      <c r="Q329" s="154">
        <v>0</v>
      </c>
      <c r="R329" s="154">
        <f t="shared" si="76"/>
        <v>0</v>
      </c>
      <c r="S329" s="154">
        <v>0</v>
      </c>
      <c r="T329" s="155">
        <f t="shared" si="77"/>
        <v>0</v>
      </c>
      <c r="AR329" s="156" t="s">
        <v>453</v>
      </c>
      <c r="AT329" s="156" t="s">
        <v>347</v>
      </c>
      <c r="AU329" s="156" t="s">
        <v>98</v>
      </c>
      <c r="AY329" s="17" t="s">
        <v>345</v>
      </c>
      <c r="BE329" s="157">
        <f t="shared" si="78"/>
        <v>0</v>
      </c>
      <c r="BF329" s="157">
        <f t="shared" si="79"/>
        <v>0</v>
      </c>
      <c r="BG329" s="157">
        <f t="shared" si="80"/>
        <v>0</v>
      </c>
      <c r="BH329" s="157">
        <f t="shared" si="81"/>
        <v>0</v>
      </c>
      <c r="BI329" s="157">
        <f t="shared" si="82"/>
        <v>0</v>
      </c>
      <c r="BJ329" s="17" t="s">
        <v>98</v>
      </c>
      <c r="BK329" s="158">
        <f t="shared" si="83"/>
        <v>0</v>
      </c>
      <c r="BL329" s="17" t="s">
        <v>453</v>
      </c>
      <c r="BM329" s="156" t="s">
        <v>2695</v>
      </c>
    </row>
    <row r="330" spans="2:65" s="1" customFormat="1" ht="24.2" customHeight="1">
      <c r="B330" s="32"/>
      <c r="C330" s="145" t="s">
        <v>1546</v>
      </c>
      <c r="D330" s="145" t="s">
        <v>347</v>
      </c>
      <c r="E330" s="146" t="s">
        <v>3723</v>
      </c>
      <c r="F330" s="147" t="s">
        <v>3724</v>
      </c>
      <c r="G330" s="148" t="s">
        <v>623</v>
      </c>
      <c r="H330" s="149">
        <v>6</v>
      </c>
      <c r="I330" s="150"/>
      <c r="J330" s="149">
        <f t="shared" si="74"/>
        <v>0</v>
      </c>
      <c r="K330" s="151"/>
      <c r="L330" s="32"/>
      <c r="M330" s="152" t="s">
        <v>1</v>
      </c>
      <c r="N330" s="153" t="s">
        <v>42</v>
      </c>
      <c r="P330" s="154">
        <f t="shared" si="75"/>
        <v>0</v>
      </c>
      <c r="Q330" s="154">
        <v>0</v>
      </c>
      <c r="R330" s="154">
        <f t="shared" si="76"/>
        <v>0</v>
      </c>
      <c r="S330" s="154">
        <v>0</v>
      </c>
      <c r="T330" s="155">
        <f t="shared" si="77"/>
        <v>0</v>
      </c>
      <c r="AR330" s="156" t="s">
        <v>453</v>
      </c>
      <c r="AT330" s="156" t="s">
        <v>347</v>
      </c>
      <c r="AU330" s="156" t="s">
        <v>98</v>
      </c>
      <c r="AY330" s="17" t="s">
        <v>345</v>
      </c>
      <c r="BE330" s="157">
        <f t="shared" si="78"/>
        <v>0</v>
      </c>
      <c r="BF330" s="157">
        <f t="shared" si="79"/>
        <v>0</v>
      </c>
      <c r="BG330" s="157">
        <f t="shared" si="80"/>
        <v>0</v>
      </c>
      <c r="BH330" s="157">
        <f t="shared" si="81"/>
        <v>0</v>
      </c>
      <c r="BI330" s="157">
        <f t="shared" si="82"/>
        <v>0</v>
      </c>
      <c r="BJ330" s="17" t="s">
        <v>98</v>
      </c>
      <c r="BK330" s="158">
        <f t="shared" si="83"/>
        <v>0</v>
      </c>
      <c r="BL330" s="17" t="s">
        <v>453</v>
      </c>
      <c r="BM330" s="156" t="s">
        <v>2706</v>
      </c>
    </row>
    <row r="331" spans="2:65" s="1" customFormat="1" ht="33" customHeight="1">
      <c r="B331" s="32"/>
      <c r="C331" s="145" t="s">
        <v>1552</v>
      </c>
      <c r="D331" s="145" t="s">
        <v>347</v>
      </c>
      <c r="E331" s="146" t="s">
        <v>3725</v>
      </c>
      <c r="F331" s="147" t="s">
        <v>3726</v>
      </c>
      <c r="G331" s="148" t="s">
        <v>623</v>
      </c>
      <c r="H331" s="149">
        <v>15</v>
      </c>
      <c r="I331" s="150"/>
      <c r="J331" s="149">
        <f t="shared" si="74"/>
        <v>0</v>
      </c>
      <c r="K331" s="151"/>
      <c r="L331" s="32"/>
      <c r="M331" s="152" t="s">
        <v>1</v>
      </c>
      <c r="N331" s="153" t="s">
        <v>42</v>
      </c>
      <c r="P331" s="154">
        <f t="shared" si="75"/>
        <v>0</v>
      </c>
      <c r="Q331" s="154">
        <v>0</v>
      </c>
      <c r="R331" s="154">
        <f t="shared" si="76"/>
        <v>0</v>
      </c>
      <c r="S331" s="154">
        <v>0</v>
      </c>
      <c r="T331" s="155">
        <f t="shared" si="77"/>
        <v>0</v>
      </c>
      <c r="AR331" s="156" t="s">
        <v>453</v>
      </c>
      <c r="AT331" s="156" t="s">
        <v>347</v>
      </c>
      <c r="AU331" s="156" t="s">
        <v>98</v>
      </c>
      <c r="AY331" s="17" t="s">
        <v>345</v>
      </c>
      <c r="BE331" s="157">
        <f t="shared" si="78"/>
        <v>0</v>
      </c>
      <c r="BF331" s="157">
        <f t="shared" si="79"/>
        <v>0</v>
      </c>
      <c r="BG331" s="157">
        <f t="shared" si="80"/>
        <v>0</v>
      </c>
      <c r="BH331" s="157">
        <f t="shared" si="81"/>
        <v>0</v>
      </c>
      <c r="BI331" s="157">
        <f t="shared" si="82"/>
        <v>0</v>
      </c>
      <c r="BJ331" s="17" t="s">
        <v>98</v>
      </c>
      <c r="BK331" s="158">
        <f t="shared" si="83"/>
        <v>0</v>
      </c>
      <c r="BL331" s="17" t="s">
        <v>453</v>
      </c>
      <c r="BM331" s="156" t="s">
        <v>2716</v>
      </c>
    </row>
    <row r="332" spans="2:65" s="1" customFormat="1" ht="33" customHeight="1">
      <c r="B332" s="32"/>
      <c r="C332" s="187" t="s">
        <v>1557</v>
      </c>
      <c r="D332" s="187" t="s">
        <v>641</v>
      </c>
      <c r="E332" s="188" t="s">
        <v>3727</v>
      </c>
      <c r="F332" s="189" t="s">
        <v>3728</v>
      </c>
      <c r="G332" s="190" t="s">
        <v>623</v>
      </c>
      <c r="H332" s="191">
        <v>9</v>
      </c>
      <c r="I332" s="192"/>
      <c r="J332" s="191">
        <f t="shared" si="74"/>
        <v>0</v>
      </c>
      <c r="K332" s="193"/>
      <c r="L332" s="194"/>
      <c r="M332" s="195" t="s">
        <v>1</v>
      </c>
      <c r="N332" s="196" t="s">
        <v>42</v>
      </c>
      <c r="P332" s="154">
        <f t="shared" si="75"/>
        <v>0</v>
      </c>
      <c r="Q332" s="154">
        <v>1.6999999999999999E-3</v>
      </c>
      <c r="R332" s="154">
        <f t="shared" si="76"/>
        <v>1.5299999999999999E-2</v>
      </c>
      <c r="S332" s="154">
        <v>0</v>
      </c>
      <c r="T332" s="155">
        <f t="shared" si="77"/>
        <v>0</v>
      </c>
      <c r="AR332" s="156" t="s">
        <v>544</v>
      </c>
      <c r="AT332" s="156" t="s">
        <v>641</v>
      </c>
      <c r="AU332" s="156" t="s">
        <v>98</v>
      </c>
      <c r="AY332" s="17" t="s">
        <v>345</v>
      </c>
      <c r="BE332" s="157">
        <f t="shared" si="78"/>
        <v>0</v>
      </c>
      <c r="BF332" s="157">
        <f t="shared" si="79"/>
        <v>0</v>
      </c>
      <c r="BG332" s="157">
        <f t="shared" si="80"/>
        <v>0</v>
      </c>
      <c r="BH332" s="157">
        <f t="shared" si="81"/>
        <v>0</v>
      </c>
      <c r="BI332" s="157">
        <f t="shared" si="82"/>
        <v>0</v>
      </c>
      <c r="BJ332" s="17" t="s">
        <v>98</v>
      </c>
      <c r="BK332" s="158">
        <f t="shared" si="83"/>
        <v>0</v>
      </c>
      <c r="BL332" s="17" t="s">
        <v>453</v>
      </c>
      <c r="BM332" s="156" t="s">
        <v>2728</v>
      </c>
    </row>
    <row r="333" spans="2:65" s="1" customFormat="1" ht="37.9" customHeight="1">
      <c r="B333" s="32"/>
      <c r="C333" s="187" t="s">
        <v>1567</v>
      </c>
      <c r="D333" s="187" t="s">
        <v>641</v>
      </c>
      <c r="E333" s="188" t="s">
        <v>3729</v>
      </c>
      <c r="F333" s="189" t="s">
        <v>3730</v>
      </c>
      <c r="G333" s="190" t="s">
        <v>623</v>
      </c>
      <c r="H333" s="191">
        <v>6</v>
      </c>
      <c r="I333" s="192"/>
      <c r="J333" s="191">
        <f t="shared" si="74"/>
        <v>0</v>
      </c>
      <c r="K333" s="193"/>
      <c r="L333" s="194"/>
      <c r="M333" s="195" t="s">
        <v>1</v>
      </c>
      <c r="N333" s="196" t="s">
        <v>42</v>
      </c>
      <c r="P333" s="154">
        <f t="shared" si="75"/>
        <v>0</v>
      </c>
      <c r="Q333" s="154">
        <v>4.0000000000000002E-4</v>
      </c>
      <c r="R333" s="154">
        <f t="shared" si="76"/>
        <v>2.4000000000000002E-3</v>
      </c>
      <c r="S333" s="154">
        <v>0</v>
      </c>
      <c r="T333" s="155">
        <f t="shared" si="77"/>
        <v>0</v>
      </c>
      <c r="AR333" s="156" t="s">
        <v>544</v>
      </c>
      <c r="AT333" s="156" t="s">
        <v>641</v>
      </c>
      <c r="AU333" s="156" t="s">
        <v>98</v>
      </c>
      <c r="AY333" s="17" t="s">
        <v>345</v>
      </c>
      <c r="BE333" s="157">
        <f t="shared" si="78"/>
        <v>0</v>
      </c>
      <c r="BF333" s="157">
        <f t="shared" si="79"/>
        <v>0</v>
      </c>
      <c r="BG333" s="157">
        <f t="shared" si="80"/>
        <v>0</v>
      </c>
      <c r="BH333" s="157">
        <f t="shared" si="81"/>
        <v>0</v>
      </c>
      <c r="BI333" s="157">
        <f t="shared" si="82"/>
        <v>0</v>
      </c>
      <c r="BJ333" s="17" t="s">
        <v>98</v>
      </c>
      <c r="BK333" s="158">
        <f t="shared" si="83"/>
        <v>0</v>
      </c>
      <c r="BL333" s="17" t="s">
        <v>453</v>
      </c>
      <c r="BM333" s="156" t="s">
        <v>2741</v>
      </c>
    </row>
    <row r="334" spans="2:65" s="1" customFormat="1" ht="24.2" customHeight="1">
      <c r="B334" s="32"/>
      <c r="C334" s="145" t="s">
        <v>1578</v>
      </c>
      <c r="D334" s="145" t="s">
        <v>347</v>
      </c>
      <c r="E334" s="146" t="s">
        <v>3731</v>
      </c>
      <c r="F334" s="147" t="s">
        <v>3732</v>
      </c>
      <c r="G334" s="148" t="s">
        <v>623</v>
      </c>
      <c r="H334" s="149">
        <v>6</v>
      </c>
      <c r="I334" s="150"/>
      <c r="J334" s="149">
        <f t="shared" si="74"/>
        <v>0</v>
      </c>
      <c r="K334" s="151"/>
      <c r="L334" s="32"/>
      <c r="M334" s="152" t="s">
        <v>1</v>
      </c>
      <c r="N334" s="153" t="s">
        <v>42</v>
      </c>
      <c r="P334" s="154">
        <f t="shared" si="75"/>
        <v>0</v>
      </c>
      <c r="Q334" s="154">
        <v>0</v>
      </c>
      <c r="R334" s="154">
        <f t="shared" si="76"/>
        <v>0</v>
      </c>
      <c r="S334" s="154">
        <v>0</v>
      </c>
      <c r="T334" s="155">
        <f t="shared" si="77"/>
        <v>0</v>
      </c>
      <c r="AR334" s="156" t="s">
        <v>453</v>
      </c>
      <c r="AT334" s="156" t="s">
        <v>347</v>
      </c>
      <c r="AU334" s="156" t="s">
        <v>98</v>
      </c>
      <c r="AY334" s="17" t="s">
        <v>345</v>
      </c>
      <c r="BE334" s="157">
        <f t="shared" si="78"/>
        <v>0</v>
      </c>
      <c r="BF334" s="157">
        <f t="shared" si="79"/>
        <v>0</v>
      </c>
      <c r="BG334" s="157">
        <f t="shared" si="80"/>
        <v>0</v>
      </c>
      <c r="BH334" s="157">
        <f t="shared" si="81"/>
        <v>0</v>
      </c>
      <c r="BI334" s="157">
        <f t="shared" si="82"/>
        <v>0</v>
      </c>
      <c r="BJ334" s="17" t="s">
        <v>98</v>
      </c>
      <c r="BK334" s="158">
        <f t="shared" si="83"/>
        <v>0</v>
      </c>
      <c r="BL334" s="17" t="s">
        <v>453</v>
      </c>
      <c r="BM334" s="156" t="s">
        <v>2750</v>
      </c>
    </row>
    <row r="335" spans="2:65" s="1" customFormat="1" ht="21.75" customHeight="1">
      <c r="B335" s="32"/>
      <c r="C335" s="145" t="s">
        <v>1596</v>
      </c>
      <c r="D335" s="145" t="s">
        <v>347</v>
      </c>
      <c r="E335" s="146" t="s">
        <v>3733</v>
      </c>
      <c r="F335" s="147" t="s">
        <v>3734</v>
      </c>
      <c r="G335" s="148" t="s">
        <v>623</v>
      </c>
      <c r="H335" s="149">
        <v>6</v>
      </c>
      <c r="I335" s="150"/>
      <c r="J335" s="149">
        <f t="shared" si="74"/>
        <v>0</v>
      </c>
      <c r="K335" s="151"/>
      <c r="L335" s="32"/>
      <c r="M335" s="152" t="s">
        <v>1</v>
      </c>
      <c r="N335" s="153" t="s">
        <v>42</v>
      </c>
      <c r="P335" s="154">
        <f t="shared" si="75"/>
        <v>0</v>
      </c>
      <c r="Q335" s="154">
        <v>4.0000000000000003E-5</v>
      </c>
      <c r="R335" s="154">
        <f t="shared" si="76"/>
        <v>2.4000000000000003E-4</v>
      </c>
      <c r="S335" s="154">
        <v>0</v>
      </c>
      <c r="T335" s="155">
        <f t="shared" si="77"/>
        <v>0</v>
      </c>
      <c r="AR335" s="156" t="s">
        <v>453</v>
      </c>
      <c r="AT335" s="156" t="s">
        <v>347</v>
      </c>
      <c r="AU335" s="156" t="s">
        <v>98</v>
      </c>
      <c r="AY335" s="17" t="s">
        <v>345</v>
      </c>
      <c r="BE335" s="157">
        <f t="shared" si="78"/>
        <v>0</v>
      </c>
      <c r="BF335" s="157">
        <f t="shared" si="79"/>
        <v>0</v>
      </c>
      <c r="BG335" s="157">
        <f t="shared" si="80"/>
        <v>0</v>
      </c>
      <c r="BH335" s="157">
        <f t="shared" si="81"/>
        <v>0</v>
      </c>
      <c r="BI335" s="157">
        <f t="shared" si="82"/>
        <v>0</v>
      </c>
      <c r="BJ335" s="17" t="s">
        <v>98</v>
      </c>
      <c r="BK335" s="158">
        <f t="shared" si="83"/>
        <v>0</v>
      </c>
      <c r="BL335" s="17" t="s">
        <v>453</v>
      </c>
      <c r="BM335" s="156" t="s">
        <v>2758</v>
      </c>
    </row>
    <row r="336" spans="2:65" s="1" customFormat="1" ht="24.2" customHeight="1">
      <c r="B336" s="32"/>
      <c r="C336" s="187" t="s">
        <v>1613</v>
      </c>
      <c r="D336" s="187" t="s">
        <v>641</v>
      </c>
      <c r="E336" s="188" t="s">
        <v>3735</v>
      </c>
      <c r="F336" s="189" t="s">
        <v>3736</v>
      </c>
      <c r="G336" s="190" t="s">
        <v>623</v>
      </c>
      <c r="H336" s="191">
        <v>6</v>
      </c>
      <c r="I336" s="192"/>
      <c r="J336" s="191">
        <f t="shared" si="74"/>
        <v>0</v>
      </c>
      <c r="K336" s="193"/>
      <c r="L336" s="194"/>
      <c r="M336" s="195" t="s">
        <v>1</v>
      </c>
      <c r="N336" s="196" t="s">
        <v>42</v>
      </c>
      <c r="P336" s="154">
        <f t="shared" si="75"/>
        <v>0</v>
      </c>
      <c r="Q336" s="154">
        <v>1.1199999999999999E-3</v>
      </c>
      <c r="R336" s="154">
        <f t="shared" si="76"/>
        <v>6.7199999999999994E-3</v>
      </c>
      <c r="S336" s="154">
        <v>0</v>
      </c>
      <c r="T336" s="155">
        <f t="shared" si="77"/>
        <v>0</v>
      </c>
      <c r="AR336" s="156" t="s">
        <v>544</v>
      </c>
      <c r="AT336" s="156" t="s">
        <v>641</v>
      </c>
      <c r="AU336" s="156" t="s">
        <v>98</v>
      </c>
      <c r="AY336" s="17" t="s">
        <v>345</v>
      </c>
      <c r="BE336" s="157">
        <f t="shared" si="78"/>
        <v>0</v>
      </c>
      <c r="BF336" s="157">
        <f t="shared" si="79"/>
        <v>0</v>
      </c>
      <c r="BG336" s="157">
        <f t="shared" si="80"/>
        <v>0</v>
      </c>
      <c r="BH336" s="157">
        <f t="shared" si="81"/>
        <v>0</v>
      </c>
      <c r="BI336" s="157">
        <f t="shared" si="82"/>
        <v>0</v>
      </c>
      <c r="BJ336" s="17" t="s">
        <v>98</v>
      </c>
      <c r="BK336" s="158">
        <f t="shared" si="83"/>
        <v>0</v>
      </c>
      <c r="BL336" s="17" t="s">
        <v>453</v>
      </c>
      <c r="BM336" s="156" t="s">
        <v>2766</v>
      </c>
    </row>
    <row r="337" spans="2:65" s="1" customFormat="1" ht="33" customHeight="1">
      <c r="B337" s="32"/>
      <c r="C337" s="187" t="s">
        <v>1629</v>
      </c>
      <c r="D337" s="187" t="s">
        <v>641</v>
      </c>
      <c r="E337" s="188" t="s">
        <v>3737</v>
      </c>
      <c r="F337" s="189" t="s">
        <v>3738</v>
      </c>
      <c r="G337" s="190" t="s">
        <v>623</v>
      </c>
      <c r="H337" s="191">
        <v>6</v>
      </c>
      <c r="I337" s="192"/>
      <c r="J337" s="191">
        <f t="shared" si="74"/>
        <v>0</v>
      </c>
      <c r="K337" s="193"/>
      <c r="L337" s="194"/>
      <c r="M337" s="195" t="s">
        <v>1</v>
      </c>
      <c r="N337" s="196" t="s">
        <v>42</v>
      </c>
      <c r="P337" s="154">
        <f t="shared" si="75"/>
        <v>0</v>
      </c>
      <c r="Q337" s="154">
        <v>2E-3</v>
      </c>
      <c r="R337" s="154">
        <f t="shared" si="76"/>
        <v>1.2E-2</v>
      </c>
      <c r="S337" s="154">
        <v>0</v>
      </c>
      <c r="T337" s="155">
        <f t="shared" si="77"/>
        <v>0</v>
      </c>
      <c r="AR337" s="156" t="s">
        <v>544</v>
      </c>
      <c r="AT337" s="156" t="s">
        <v>641</v>
      </c>
      <c r="AU337" s="156" t="s">
        <v>98</v>
      </c>
      <c r="AY337" s="17" t="s">
        <v>345</v>
      </c>
      <c r="BE337" s="157">
        <f t="shared" si="78"/>
        <v>0</v>
      </c>
      <c r="BF337" s="157">
        <f t="shared" si="79"/>
        <v>0</v>
      </c>
      <c r="BG337" s="157">
        <f t="shared" si="80"/>
        <v>0</v>
      </c>
      <c r="BH337" s="157">
        <f t="shared" si="81"/>
        <v>0</v>
      </c>
      <c r="BI337" s="157">
        <f t="shared" si="82"/>
        <v>0</v>
      </c>
      <c r="BJ337" s="17" t="s">
        <v>98</v>
      </c>
      <c r="BK337" s="158">
        <f t="shared" si="83"/>
        <v>0</v>
      </c>
      <c r="BL337" s="17" t="s">
        <v>453</v>
      </c>
      <c r="BM337" s="156" t="s">
        <v>2775</v>
      </c>
    </row>
    <row r="338" spans="2:65" s="1" customFormat="1" ht="37.9" customHeight="1">
      <c r="B338" s="32"/>
      <c r="C338" s="145" t="s">
        <v>1636</v>
      </c>
      <c r="D338" s="145" t="s">
        <v>347</v>
      </c>
      <c r="E338" s="146" t="s">
        <v>3739</v>
      </c>
      <c r="F338" s="147" t="s">
        <v>3740</v>
      </c>
      <c r="G338" s="148" t="s">
        <v>623</v>
      </c>
      <c r="H338" s="149">
        <v>13</v>
      </c>
      <c r="I338" s="150"/>
      <c r="J338" s="149">
        <f t="shared" si="74"/>
        <v>0</v>
      </c>
      <c r="K338" s="151"/>
      <c r="L338" s="32"/>
      <c r="M338" s="152" t="s">
        <v>1</v>
      </c>
      <c r="N338" s="153" t="s">
        <v>42</v>
      </c>
      <c r="P338" s="154">
        <f t="shared" si="75"/>
        <v>0</v>
      </c>
      <c r="Q338" s="154">
        <v>0</v>
      </c>
      <c r="R338" s="154">
        <f t="shared" si="76"/>
        <v>0</v>
      </c>
      <c r="S338" s="154">
        <v>0</v>
      </c>
      <c r="T338" s="155">
        <f t="shared" si="77"/>
        <v>0</v>
      </c>
      <c r="AR338" s="156" t="s">
        <v>453</v>
      </c>
      <c r="AT338" s="156" t="s">
        <v>347</v>
      </c>
      <c r="AU338" s="156" t="s">
        <v>98</v>
      </c>
      <c r="AY338" s="17" t="s">
        <v>345</v>
      </c>
      <c r="BE338" s="157">
        <f t="shared" si="78"/>
        <v>0</v>
      </c>
      <c r="BF338" s="157">
        <f t="shared" si="79"/>
        <v>0</v>
      </c>
      <c r="BG338" s="157">
        <f t="shared" si="80"/>
        <v>0</v>
      </c>
      <c r="BH338" s="157">
        <f t="shared" si="81"/>
        <v>0</v>
      </c>
      <c r="BI338" s="157">
        <f t="shared" si="82"/>
        <v>0</v>
      </c>
      <c r="BJ338" s="17" t="s">
        <v>98</v>
      </c>
      <c r="BK338" s="158">
        <f t="shared" si="83"/>
        <v>0</v>
      </c>
      <c r="BL338" s="17" t="s">
        <v>453</v>
      </c>
      <c r="BM338" s="156" t="s">
        <v>2784</v>
      </c>
    </row>
    <row r="339" spans="2:65" s="1" customFormat="1" ht="24.2" customHeight="1">
      <c r="B339" s="32"/>
      <c r="C339" s="187" t="s">
        <v>1654</v>
      </c>
      <c r="D339" s="187" t="s">
        <v>641</v>
      </c>
      <c r="E339" s="188" t="s">
        <v>3741</v>
      </c>
      <c r="F339" s="189" t="s">
        <v>3742</v>
      </c>
      <c r="G339" s="190" t="s">
        <v>623</v>
      </c>
      <c r="H339" s="191">
        <v>3</v>
      </c>
      <c r="I339" s="192"/>
      <c r="J339" s="191">
        <f t="shared" si="74"/>
        <v>0</v>
      </c>
      <c r="K339" s="193"/>
      <c r="L339" s="194"/>
      <c r="M339" s="195" t="s">
        <v>1</v>
      </c>
      <c r="N339" s="196" t="s">
        <v>42</v>
      </c>
      <c r="P339" s="154">
        <f t="shared" si="75"/>
        <v>0</v>
      </c>
      <c r="Q339" s="154">
        <v>4.2999999999999999E-4</v>
      </c>
      <c r="R339" s="154">
        <f t="shared" si="76"/>
        <v>1.2899999999999999E-3</v>
      </c>
      <c r="S339" s="154">
        <v>0</v>
      </c>
      <c r="T339" s="155">
        <f t="shared" si="77"/>
        <v>0</v>
      </c>
      <c r="AR339" s="156" t="s">
        <v>544</v>
      </c>
      <c r="AT339" s="156" t="s">
        <v>641</v>
      </c>
      <c r="AU339" s="156" t="s">
        <v>98</v>
      </c>
      <c r="AY339" s="17" t="s">
        <v>345</v>
      </c>
      <c r="BE339" s="157">
        <f t="shared" si="78"/>
        <v>0</v>
      </c>
      <c r="BF339" s="157">
        <f t="shared" si="79"/>
        <v>0</v>
      </c>
      <c r="BG339" s="157">
        <f t="shared" si="80"/>
        <v>0</v>
      </c>
      <c r="BH339" s="157">
        <f t="shared" si="81"/>
        <v>0</v>
      </c>
      <c r="BI339" s="157">
        <f t="shared" si="82"/>
        <v>0</v>
      </c>
      <c r="BJ339" s="17" t="s">
        <v>98</v>
      </c>
      <c r="BK339" s="158">
        <f t="shared" si="83"/>
        <v>0</v>
      </c>
      <c r="BL339" s="17" t="s">
        <v>453</v>
      </c>
      <c r="BM339" s="156" t="s">
        <v>2800</v>
      </c>
    </row>
    <row r="340" spans="2:65" s="1" customFormat="1" ht="24.2" customHeight="1">
      <c r="B340" s="32"/>
      <c r="C340" s="187" t="s">
        <v>1658</v>
      </c>
      <c r="D340" s="187" t="s">
        <v>641</v>
      </c>
      <c r="E340" s="188" t="s">
        <v>3743</v>
      </c>
      <c r="F340" s="189" t="s">
        <v>3744</v>
      </c>
      <c r="G340" s="190" t="s">
        <v>623</v>
      </c>
      <c r="H340" s="191">
        <v>1</v>
      </c>
      <c r="I340" s="192"/>
      <c r="J340" s="191">
        <f t="shared" si="74"/>
        <v>0</v>
      </c>
      <c r="K340" s="193"/>
      <c r="L340" s="194"/>
      <c r="M340" s="195" t="s">
        <v>1</v>
      </c>
      <c r="N340" s="196" t="s">
        <v>42</v>
      </c>
      <c r="P340" s="154">
        <f t="shared" si="75"/>
        <v>0</v>
      </c>
      <c r="Q340" s="154">
        <v>4.2999999999999999E-4</v>
      </c>
      <c r="R340" s="154">
        <f t="shared" si="76"/>
        <v>4.2999999999999999E-4</v>
      </c>
      <c r="S340" s="154">
        <v>0</v>
      </c>
      <c r="T340" s="155">
        <f t="shared" si="77"/>
        <v>0</v>
      </c>
      <c r="AR340" s="156" t="s">
        <v>544</v>
      </c>
      <c r="AT340" s="156" t="s">
        <v>641</v>
      </c>
      <c r="AU340" s="156" t="s">
        <v>98</v>
      </c>
      <c r="AY340" s="17" t="s">
        <v>345</v>
      </c>
      <c r="BE340" s="157">
        <f t="shared" si="78"/>
        <v>0</v>
      </c>
      <c r="BF340" s="157">
        <f t="shared" si="79"/>
        <v>0</v>
      </c>
      <c r="BG340" s="157">
        <f t="shared" si="80"/>
        <v>0</v>
      </c>
      <c r="BH340" s="157">
        <f t="shared" si="81"/>
        <v>0</v>
      </c>
      <c r="BI340" s="157">
        <f t="shared" si="82"/>
        <v>0</v>
      </c>
      <c r="BJ340" s="17" t="s">
        <v>98</v>
      </c>
      <c r="BK340" s="158">
        <f t="shared" si="83"/>
        <v>0</v>
      </c>
      <c r="BL340" s="17" t="s">
        <v>453</v>
      </c>
      <c r="BM340" s="156" t="s">
        <v>2809</v>
      </c>
    </row>
    <row r="341" spans="2:65" s="1" customFormat="1" ht="33" customHeight="1">
      <c r="B341" s="32"/>
      <c r="C341" s="145" t="s">
        <v>1664</v>
      </c>
      <c r="D341" s="145" t="s">
        <v>347</v>
      </c>
      <c r="E341" s="146" t="s">
        <v>3745</v>
      </c>
      <c r="F341" s="147" t="s">
        <v>3746</v>
      </c>
      <c r="G341" s="148" t="s">
        <v>460</v>
      </c>
      <c r="H341" s="149">
        <v>1.1180000000000001</v>
      </c>
      <c r="I341" s="150"/>
      <c r="J341" s="149">
        <f t="shared" si="74"/>
        <v>0</v>
      </c>
      <c r="K341" s="151"/>
      <c r="L341" s="32"/>
      <c r="M341" s="152" t="s">
        <v>1</v>
      </c>
      <c r="N341" s="153" t="s">
        <v>42</v>
      </c>
      <c r="P341" s="154">
        <f t="shared" si="75"/>
        <v>0</v>
      </c>
      <c r="Q341" s="154">
        <v>0</v>
      </c>
      <c r="R341" s="154">
        <f t="shared" si="76"/>
        <v>0</v>
      </c>
      <c r="S341" s="154">
        <v>0</v>
      </c>
      <c r="T341" s="155">
        <f t="shared" si="77"/>
        <v>0</v>
      </c>
      <c r="AR341" s="156" t="s">
        <v>453</v>
      </c>
      <c r="AT341" s="156" t="s">
        <v>347</v>
      </c>
      <c r="AU341" s="156" t="s">
        <v>98</v>
      </c>
      <c r="AY341" s="17" t="s">
        <v>345</v>
      </c>
      <c r="BE341" s="157">
        <f t="shared" si="78"/>
        <v>0</v>
      </c>
      <c r="BF341" s="157">
        <f t="shared" si="79"/>
        <v>0</v>
      </c>
      <c r="BG341" s="157">
        <f t="shared" si="80"/>
        <v>0</v>
      </c>
      <c r="BH341" s="157">
        <f t="shared" si="81"/>
        <v>0</v>
      </c>
      <c r="BI341" s="157">
        <f t="shared" si="82"/>
        <v>0</v>
      </c>
      <c r="BJ341" s="17" t="s">
        <v>98</v>
      </c>
      <c r="BK341" s="158">
        <f t="shared" si="83"/>
        <v>0</v>
      </c>
      <c r="BL341" s="17" t="s">
        <v>453</v>
      </c>
      <c r="BM341" s="156" t="s">
        <v>2823</v>
      </c>
    </row>
    <row r="342" spans="2:65" s="1" customFormat="1" ht="24.2" customHeight="1">
      <c r="B342" s="32"/>
      <c r="C342" s="145" t="s">
        <v>1671</v>
      </c>
      <c r="D342" s="145" t="s">
        <v>347</v>
      </c>
      <c r="E342" s="146" t="s">
        <v>3747</v>
      </c>
      <c r="F342" s="147" t="s">
        <v>3748</v>
      </c>
      <c r="G342" s="148" t="s">
        <v>2069</v>
      </c>
      <c r="H342" s="150"/>
      <c r="I342" s="150"/>
      <c r="J342" s="149">
        <f t="shared" si="74"/>
        <v>0</v>
      </c>
      <c r="K342" s="151"/>
      <c r="L342" s="32"/>
      <c r="M342" s="152" t="s">
        <v>1</v>
      </c>
      <c r="N342" s="153" t="s">
        <v>42</v>
      </c>
      <c r="P342" s="154">
        <f t="shared" si="75"/>
        <v>0</v>
      </c>
      <c r="Q342" s="154">
        <v>0</v>
      </c>
      <c r="R342" s="154">
        <f t="shared" si="76"/>
        <v>0</v>
      </c>
      <c r="S342" s="154">
        <v>0</v>
      </c>
      <c r="T342" s="155">
        <f t="shared" si="77"/>
        <v>0</v>
      </c>
      <c r="AR342" s="156" t="s">
        <v>453</v>
      </c>
      <c r="AT342" s="156" t="s">
        <v>347</v>
      </c>
      <c r="AU342" s="156" t="s">
        <v>98</v>
      </c>
      <c r="AY342" s="17" t="s">
        <v>345</v>
      </c>
      <c r="BE342" s="157">
        <f t="shared" si="78"/>
        <v>0</v>
      </c>
      <c r="BF342" s="157">
        <f t="shared" si="79"/>
        <v>0</v>
      </c>
      <c r="BG342" s="157">
        <f t="shared" si="80"/>
        <v>0</v>
      </c>
      <c r="BH342" s="157">
        <f t="shared" si="81"/>
        <v>0</v>
      </c>
      <c r="BI342" s="157">
        <f t="shared" si="82"/>
        <v>0</v>
      </c>
      <c r="BJ342" s="17" t="s">
        <v>98</v>
      </c>
      <c r="BK342" s="158">
        <f t="shared" si="83"/>
        <v>0</v>
      </c>
      <c r="BL342" s="17" t="s">
        <v>453</v>
      </c>
      <c r="BM342" s="156" t="s">
        <v>2836</v>
      </c>
    </row>
    <row r="343" spans="2:65" s="11" customFormat="1" ht="22.9" customHeight="1">
      <c r="B343" s="133"/>
      <c r="D343" s="134" t="s">
        <v>75</v>
      </c>
      <c r="E343" s="143" t="s">
        <v>3749</v>
      </c>
      <c r="F343" s="143" t="s">
        <v>3750</v>
      </c>
      <c r="I343" s="136"/>
      <c r="J343" s="144">
        <f>BK343</f>
        <v>0</v>
      </c>
      <c r="L343" s="133"/>
      <c r="M343" s="138"/>
      <c r="P343" s="139">
        <f>SUM(P344:P348)</f>
        <v>0</v>
      </c>
      <c r="R343" s="139">
        <f>SUM(R344:R348)</f>
        <v>4.0200000000000001E-3</v>
      </c>
      <c r="T343" s="140">
        <f>SUM(T344:T348)</f>
        <v>0</v>
      </c>
      <c r="AR343" s="134" t="s">
        <v>98</v>
      </c>
      <c r="AT343" s="141" t="s">
        <v>75</v>
      </c>
      <c r="AU343" s="141" t="s">
        <v>84</v>
      </c>
      <c r="AY343" s="134" t="s">
        <v>345</v>
      </c>
      <c r="BK343" s="142">
        <f>SUM(BK344:BK348)</f>
        <v>0</v>
      </c>
    </row>
    <row r="344" spans="2:65" s="1" customFormat="1" ht="24.2" customHeight="1">
      <c r="B344" s="32"/>
      <c r="C344" s="145" t="s">
        <v>1680</v>
      </c>
      <c r="D344" s="145" t="s">
        <v>347</v>
      </c>
      <c r="E344" s="146" t="s">
        <v>3751</v>
      </c>
      <c r="F344" s="147" t="s">
        <v>3752</v>
      </c>
      <c r="G344" s="148" t="s">
        <v>623</v>
      </c>
      <c r="H344" s="149">
        <v>1</v>
      </c>
      <c r="I344" s="150"/>
      <c r="J344" s="149">
        <f>ROUND(I344*H344,3)</f>
        <v>0</v>
      </c>
      <c r="K344" s="151"/>
      <c r="L344" s="32"/>
      <c r="M344" s="152" t="s">
        <v>1</v>
      </c>
      <c r="N344" s="153" t="s">
        <v>42</v>
      </c>
      <c r="P344" s="154">
        <f>O344*H344</f>
        <v>0</v>
      </c>
      <c r="Q344" s="154">
        <v>0</v>
      </c>
      <c r="R344" s="154">
        <f>Q344*H344</f>
        <v>0</v>
      </c>
      <c r="S344" s="154">
        <v>0</v>
      </c>
      <c r="T344" s="155">
        <f>S344*H344</f>
        <v>0</v>
      </c>
      <c r="AR344" s="156" t="s">
        <v>453</v>
      </c>
      <c r="AT344" s="156" t="s">
        <v>347</v>
      </c>
      <c r="AU344" s="156" t="s">
        <v>98</v>
      </c>
      <c r="AY344" s="17" t="s">
        <v>345</v>
      </c>
      <c r="BE344" s="157">
        <f>IF(N344="základná",J344,0)</f>
        <v>0</v>
      </c>
      <c r="BF344" s="157">
        <f>IF(N344="znížená",J344,0)</f>
        <v>0</v>
      </c>
      <c r="BG344" s="157">
        <f>IF(N344="zákl. prenesená",J344,0)</f>
        <v>0</v>
      </c>
      <c r="BH344" s="157">
        <f>IF(N344="zníž. prenesená",J344,0)</f>
        <v>0</v>
      </c>
      <c r="BI344" s="157">
        <f>IF(N344="nulová",J344,0)</f>
        <v>0</v>
      </c>
      <c r="BJ344" s="17" t="s">
        <v>98</v>
      </c>
      <c r="BK344" s="158">
        <f>ROUND(I344*H344,3)</f>
        <v>0</v>
      </c>
      <c r="BL344" s="17" t="s">
        <v>453</v>
      </c>
      <c r="BM344" s="156" t="s">
        <v>2844</v>
      </c>
    </row>
    <row r="345" spans="2:65" s="1" customFormat="1" ht="37.9" customHeight="1">
      <c r="B345" s="32"/>
      <c r="C345" s="187" t="s">
        <v>1687</v>
      </c>
      <c r="D345" s="187" t="s">
        <v>641</v>
      </c>
      <c r="E345" s="188" t="s">
        <v>3753</v>
      </c>
      <c r="F345" s="189" t="s">
        <v>3754</v>
      </c>
      <c r="G345" s="190" t="s">
        <v>623</v>
      </c>
      <c r="H345" s="191">
        <v>1</v>
      </c>
      <c r="I345" s="192"/>
      <c r="J345" s="191">
        <f>ROUND(I345*H345,3)</f>
        <v>0</v>
      </c>
      <c r="K345" s="193"/>
      <c r="L345" s="194"/>
      <c r="M345" s="195" t="s">
        <v>1</v>
      </c>
      <c r="N345" s="196" t="s">
        <v>42</v>
      </c>
      <c r="P345" s="154">
        <f>O345*H345</f>
        <v>0</v>
      </c>
      <c r="Q345" s="154">
        <v>2.5000000000000001E-3</v>
      </c>
      <c r="R345" s="154">
        <f>Q345*H345</f>
        <v>2.5000000000000001E-3</v>
      </c>
      <c r="S345" s="154">
        <v>0</v>
      </c>
      <c r="T345" s="155">
        <f>S345*H345</f>
        <v>0</v>
      </c>
      <c r="AR345" s="156" t="s">
        <v>544</v>
      </c>
      <c r="AT345" s="156" t="s">
        <v>641</v>
      </c>
      <c r="AU345" s="156" t="s">
        <v>98</v>
      </c>
      <c r="AY345" s="17" t="s">
        <v>345</v>
      </c>
      <c r="BE345" s="157">
        <f>IF(N345="základná",J345,0)</f>
        <v>0</v>
      </c>
      <c r="BF345" s="157">
        <f>IF(N345="znížená",J345,0)</f>
        <v>0</v>
      </c>
      <c r="BG345" s="157">
        <f>IF(N345="zákl. prenesená",J345,0)</f>
        <v>0</v>
      </c>
      <c r="BH345" s="157">
        <f>IF(N345="zníž. prenesená",J345,0)</f>
        <v>0</v>
      </c>
      <c r="BI345" s="157">
        <f>IF(N345="nulová",J345,0)</f>
        <v>0</v>
      </c>
      <c r="BJ345" s="17" t="s">
        <v>98</v>
      </c>
      <c r="BK345" s="158">
        <f>ROUND(I345*H345,3)</f>
        <v>0</v>
      </c>
      <c r="BL345" s="17" t="s">
        <v>453</v>
      </c>
      <c r="BM345" s="156" t="s">
        <v>2852</v>
      </c>
    </row>
    <row r="346" spans="2:65" s="1" customFormat="1" ht="21.75" customHeight="1">
      <c r="B346" s="32"/>
      <c r="C346" s="145" t="s">
        <v>1693</v>
      </c>
      <c r="D346" s="145" t="s">
        <v>347</v>
      </c>
      <c r="E346" s="146" t="s">
        <v>3755</v>
      </c>
      <c r="F346" s="147" t="s">
        <v>3756</v>
      </c>
      <c r="G346" s="148" t="s">
        <v>623</v>
      </c>
      <c r="H346" s="149">
        <v>1</v>
      </c>
      <c r="I346" s="150"/>
      <c r="J346" s="149">
        <f>ROUND(I346*H346,3)</f>
        <v>0</v>
      </c>
      <c r="K346" s="151"/>
      <c r="L346" s="32"/>
      <c r="M346" s="152" t="s">
        <v>1</v>
      </c>
      <c r="N346" s="153" t="s">
        <v>42</v>
      </c>
      <c r="P346" s="154">
        <f>O346*H346</f>
        <v>0</v>
      </c>
      <c r="Q346" s="154">
        <v>0</v>
      </c>
      <c r="R346" s="154">
        <f>Q346*H346</f>
        <v>0</v>
      </c>
      <c r="S346" s="154">
        <v>0</v>
      </c>
      <c r="T346" s="155">
        <f>S346*H346</f>
        <v>0</v>
      </c>
      <c r="AR346" s="156" t="s">
        <v>453</v>
      </c>
      <c r="AT346" s="156" t="s">
        <v>347</v>
      </c>
      <c r="AU346" s="156" t="s">
        <v>98</v>
      </c>
      <c r="AY346" s="17" t="s">
        <v>345</v>
      </c>
      <c r="BE346" s="157">
        <f>IF(N346="základná",J346,0)</f>
        <v>0</v>
      </c>
      <c r="BF346" s="157">
        <f>IF(N346="znížená",J346,0)</f>
        <v>0</v>
      </c>
      <c r="BG346" s="157">
        <f>IF(N346="zákl. prenesená",J346,0)</f>
        <v>0</v>
      </c>
      <c r="BH346" s="157">
        <f>IF(N346="zníž. prenesená",J346,0)</f>
        <v>0</v>
      </c>
      <c r="BI346" s="157">
        <f>IF(N346="nulová",J346,0)</f>
        <v>0</v>
      </c>
      <c r="BJ346" s="17" t="s">
        <v>98</v>
      </c>
      <c r="BK346" s="158">
        <f>ROUND(I346*H346,3)</f>
        <v>0</v>
      </c>
      <c r="BL346" s="17" t="s">
        <v>453</v>
      </c>
      <c r="BM346" s="156" t="s">
        <v>2861</v>
      </c>
    </row>
    <row r="347" spans="2:65" s="1" customFormat="1" ht="24.2" customHeight="1">
      <c r="B347" s="32"/>
      <c r="C347" s="187" t="s">
        <v>1702</v>
      </c>
      <c r="D347" s="187" t="s">
        <v>641</v>
      </c>
      <c r="E347" s="188" t="s">
        <v>3757</v>
      </c>
      <c r="F347" s="189" t="s">
        <v>3758</v>
      </c>
      <c r="G347" s="190" t="s">
        <v>623</v>
      </c>
      <c r="H347" s="191">
        <v>1</v>
      </c>
      <c r="I347" s="192"/>
      <c r="J347" s="191">
        <f>ROUND(I347*H347,3)</f>
        <v>0</v>
      </c>
      <c r="K347" s="193"/>
      <c r="L347" s="194"/>
      <c r="M347" s="195" t="s">
        <v>1</v>
      </c>
      <c r="N347" s="196" t="s">
        <v>42</v>
      </c>
      <c r="P347" s="154">
        <f>O347*H347</f>
        <v>0</v>
      </c>
      <c r="Q347" s="154">
        <v>1.5200000000000001E-3</v>
      </c>
      <c r="R347" s="154">
        <f>Q347*H347</f>
        <v>1.5200000000000001E-3</v>
      </c>
      <c r="S347" s="154">
        <v>0</v>
      </c>
      <c r="T347" s="155">
        <f>S347*H347</f>
        <v>0</v>
      </c>
      <c r="AR347" s="156" t="s">
        <v>544</v>
      </c>
      <c r="AT347" s="156" t="s">
        <v>641</v>
      </c>
      <c r="AU347" s="156" t="s">
        <v>98</v>
      </c>
      <c r="AY347" s="17" t="s">
        <v>345</v>
      </c>
      <c r="BE347" s="157">
        <f>IF(N347="základná",J347,0)</f>
        <v>0</v>
      </c>
      <c r="BF347" s="157">
        <f>IF(N347="znížená",J347,0)</f>
        <v>0</v>
      </c>
      <c r="BG347" s="157">
        <f>IF(N347="zákl. prenesená",J347,0)</f>
        <v>0</v>
      </c>
      <c r="BH347" s="157">
        <f>IF(N347="zníž. prenesená",J347,0)</f>
        <v>0</v>
      </c>
      <c r="BI347" s="157">
        <f>IF(N347="nulová",J347,0)</f>
        <v>0</v>
      </c>
      <c r="BJ347" s="17" t="s">
        <v>98</v>
      </c>
      <c r="BK347" s="158">
        <f>ROUND(I347*H347,3)</f>
        <v>0</v>
      </c>
      <c r="BL347" s="17" t="s">
        <v>453</v>
      </c>
      <c r="BM347" s="156" t="s">
        <v>2870</v>
      </c>
    </row>
    <row r="348" spans="2:65" s="1" customFormat="1" ht="24.2" customHeight="1">
      <c r="B348" s="32"/>
      <c r="C348" s="145" t="s">
        <v>1707</v>
      </c>
      <c r="D348" s="145" t="s">
        <v>347</v>
      </c>
      <c r="E348" s="146" t="s">
        <v>3759</v>
      </c>
      <c r="F348" s="147" t="s">
        <v>3760</v>
      </c>
      <c r="G348" s="148" t="s">
        <v>2069</v>
      </c>
      <c r="H348" s="150"/>
      <c r="I348" s="150"/>
      <c r="J348" s="149">
        <f>ROUND(I348*H348,3)</f>
        <v>0</v>
      </c>
      <c r="K348" s="151"/>
      <c r="L348" s="32"/>
      <c r="M348" s="152" t="s">
        <v>1</v>
      </c>
      <c r="N348" s="153" t="s">
        <v>42</v>
      </c>
      <c r="P348" s="154">
        <f>O348*H348</f>
        <v>0</v>
      </c>
      <c r="Q348" s="154">
        <v>0</v>
      </c>
      <c r="R348" s="154">
        <f>Q348*H348</f>
        <v>0</v>
      </c>
      <c r="S348" s="154">
        <v>0</v>
      </c>
      <c r="T348" s="155">
        <f>S348*H348</f>
        <v>0</v>
      </c>
      <c r="AR348" s="156" t="s">
        <v>453</v>
      </c>
      <c r="AT348" s="156" t="s">
        <v>347</v>
      </c>
      <c r="AU348" s="156" t="s">
        <v>98</v>
      </c>
      <c r="AY348" s="17" t="s">
        <v>345</v>
      </c>
      <c r="BE348" s="157">
        <f>IF(N348="základná",J348,0)</f>
        <v>0</v>
      </c>
      <c r="BF348" s="157">
        <f>IF(N348="znížená",J348,0)</f>
        <v>0</v>
      </c>
      <c r="BG348" s="157">
        <f>IF(N348="zákl. prenesená",J348,0)</f>
        <v>0</v>
      </c>
      <c r="BH348" s="157">
        <f>IF(N348="zníž. prenesená",J348,0)</f>
        <v>0</v>
      </c>
      <c r="BI348" s="157">
        <f>IF(N348="nulová",J348,0)</f>
        <v>0</v>
      </c>
      <c r="BJ348" s="17" t="s">
        <v>98</v>
      </c>
      <c r="BK348" s="158">
        <f>ROUND(I348*H348,3)</f>
        <v>0</v>
      </c>
      <c r="BL348" s="17" t="s">
        <v>453</v>
      </c>
      <c r="BM348" s="156" t="s">
        <v>2878</v>
      </c>
    </row>
    <row r="349" spans="2:65" s="11" customFormat="1" ht="22.9" customHeight="1">
      <c r="B349" s="133"/>
      <c r="D349" s="134" t="s">
        <v>75</v>
      </c>
      <c r="E349" s="143" t="s">
        <v>3761</v>
      </c>
      <c r="F349" s="143" t="s">
        <v>3762</v>
      </c>
      <c r="I349" s="136"/>
      <c r="J349" s="144">
        <f>BK349</f>
        <v>0</v>
      </c>
      <c r="L349" s="133"/>
      <c r="M349" s="138"/>
      <c r="P349" s="139">
        <f>SUM(P350:P368)</f>
        <v>0</v>
      </c>
      <c r="R349" s="139">
        <f>SUM(R350:R368)</f>
        <v>4.5580000000000002E-2</v>
      </c>
      <c r="T349" s="140">
        <f>SUM(T350:T368)</f>
        <v>0</v>
      </c>
      <c r="AR349" s="134" t="s">
        <v>98</v>
      </c>
      <c r="AT349" s="141" t="s">
        <v>75</v>
      </c>
      <c r="AU349" s="141" t="s">
        <v>84</v>
      </c>
      <c r="AY349" s="134" t="s">
        <v>345</v>
      </c>
      <c r="BK349" s="142">
        <f>SUM(BK350:BK368)</f>
        <v>0</v>
      </c>
    </row>
    <row r="350" spans="2:65" s="1" customFormat="1" ht="16.5" customHeight="1">
      <c r="B350" s="32"/>
      <c r="C350" s="145" t="s">
        <v>1713</v>
      </c>
      <c r="D350" s="145" t="s">
        <v>347</v>
      </c>
      <c r="E350" s="146" t="s">
        <v>3763</v>
      </c>
      <c r="F350" s="147" t="s">
        <v>3764</v>
      </c>
      <c r="G350" s="148" t="s">
        <v>623</v>
      </c>
      <c r="H350" s="149">
        <v>21</v>
      </c>
      <c r="I350" s="150"/>
      <c r="J350" s="149">
        <f t="shared" ref="J350:J368" si="84">ROUND(I350*H350,3)</f>
        <v>0</v>
      </c>
      <c r="K350" s="151"/>
      <c r="L350" s="32"/>
      <c r="M350" s="152" t="s">
        <v>1</v>
      </c>
      <c r="N350" s="153" t="s">
        <v>42</v>
      </c>
      <c r="P350" s="154">
        <f t="shared" ref="P350:P368" si="85">O350*H350</f>
        <v>0</v>
      </c>
      <c r="Q350" s="154">
        <v>2.0000000000000002E-5</v>
      </c>
      <c r="R350" s="154">
        <f t="shared" ref="R350:R368" si="86">Q350*H350</f>
        <v>4.2000000000000002E-4</v>
      </c>
      <c r="S350" s="154">
        <v>0</v>
      </c>
      <c r="T350" s="155">
        <f t="shared" ref="T350:T368" si="87">S350*H350</f>
        <v>0</v>
      </c>
      <c r="AR350" s="156" t="s">
        <v>453</v>
      </c>
      <c r="AT350" s="156" t="s">
        <v>347</v>
      </c>
      <c r="AU350" s="156" t="s">
        <v>98</v>
      </c>
      <c r="AY350" s="17" t="s">
        <v>345</v>
      </c>
      <c r="BE350" s="157">
        <f t="shared" ref="BE350:BE368" si="88">IF(N350="základná",J350,0)</f>
        <v>0</v>
      </c>
      <c r="BF350" s="157">
        <f t="shared" ref="BF350:BF368" si="89">IF(N350="znížená",J350,0)</f>
        <v>0</v>
      </c>
      <c r="BG350" s="157">
        <f t="shared" ref="BG350:BG368" si="90">IF(N350="zákl. prenesená",J350,0)</f>
        <v>0</v>
      </c>
      <c r="BH350" s="157">
        <f t="shared" ref="BH350:BH368" si="91">IF(N350="zníž. prenesená",J350,0)</f>
        <v>0</v>
      </c>
      <c r="BI350" s="157">
        <f t="shared" ref="BI350:BI368" si="92">IF(N350="nulová",J350,0)</f>
        <v>0</v>
      </c>
      <c r="BJ350" s="17" t="s">
        <v>98</v>
      </c>
      <c r="BK350" s="158">
        <f t="shared" ref="BK350:BK368" si="93">ROUND(I350*H350,3)</f>
        <v>0</v>
      </c>
      <c r="BL350" s="17" t="s">
        <v>453</v>
      </c>
      <c r="BM350" s="156" t="s">
        <v>2887</v>
      </c>
    </row>
    <row r="351" spans="2:65" s="1" customFormat="1" ht="16.5" customHeight="1">
      <c r="B351" s="32"/>
      <c r="C351" s="145" t="s">
        <v>1722</v>
      </c>
      <c r="D351" s="145" t="s">
        <v>347</v>
      </c>
      <c r="E351" s="146" t="s">
        <v>3765</v>
      </c>
      <c r="F351" s="147" t="s">
        <v>3766</v>
      </c>
      <c r="G351" s="148" t="s">
        <v>623</v>
      </c>
      <c r="H351" s="149">
        <v>28</v>
      </c>
      <c r="I351" s="150"/>
      <c r="J351" s="149">
        <f t="shared" si="84"/>
        <v>0</v>
      </c>
      <c r="K351" s="151"/>
      <c r="L351" s="32"/>
      <c r="M351" s="152" t="s">
        <v>1</v>
      </c>
      <c r="N351" s="153" t="s">
        <v>42</v>
      </c>
      <c r="P351" s="154">
        <f t="shared" si="85"/>
        <v>0</v>
      </c>
      <c r="Q351" s="154">
        <v>2.0000000000000002E-5</v>
      </c>
      <c r="R351" s="154">
        <f t="shared" si="86"/>
        <v>5.6000000000000006E-4</v>
      </c>
      <c r="S351" s="154">
        <v>0</v>
      </c>
      <c r="T351" s="155">
        <f t="shared" si="87"/>
        <v>0</v>
      </c>
      <c r="AR351" s="156" t="s">
        <v>453</v>
      </c>
      <c r="AT351" s="156" t="s">
        <v>347</v>
      </c>
      <c r="AU351" s="156" t="s">
        <v>98</v>
      </c>
      <c r="AY351" s="17" t="s">
        <v>345</v>
      </c>
      <c r="BE351" s="157">
        <f t="shared" si="88"/>
        <v>0</v>
      </c>
      <c r="BF351" s="157">
        <f t="shared" si="89"/>
        <v>0</v>
      </c>
      <c r="BG351" s="157">
        <f t="shared" si="90"/>
        <v>0</v>
      </c>
      <c r="BH351" s="157">
        <f t="shared" si="91"/>
        <v>0</v>
      </c>
      <c r="BI351" s="157">
        <f t="shared" si="92"/>
        <v>0</v>
      </c>
      <c r="BJ351" s="17" t="s">
        <v>98</v>
      </c>
      <c r="BK351" s="158">
        <f t="shared" si="93"/>
        <v>0</v>
      </c>
      <c r="BL351" s="17" t="s">
        <v>453</v>
      </c>
      <c r="BM351" s="156" t="s">
        <v>2895</v>
      </c>
    </row>
    <row r="352" spans="2:65" s="1" customFormat="1" ht="16.5" customHeight="1">
      <c r="B352" s="32"/>
      <c r="C352" s="145" t="s">
        <v>1727</v>
      </c>
      <c r="D352" s="145" t="s">
        <v>347</v>
      </c>
      <c r="E352" s="146" t="s">
        <v>3767</v>
      </c>
      <c r="F352" s="147" t="s">
        <v>3768</v>
      </c>
      <c r="G352" s="148" t="s">
        <v>623</v>
      </c>
      <c r="H352" s="149">
        <v>19</v>
      </c>
      <c r="I352" s="150"/>
      <c r="J352" s="149">
        <f t="shared" si="84"/>
        <v>0</v>
      </c>
      <c r="K352" s="151"/>
      <c r="L352" s="32"/>
      <c r="M352" s="152" t="s">
        <v>1</v>
      </c>
      <c r="N352" s="153" t="s">
        <v>42</v>
      </c>
      <c r="P352" s="154">
        <f t="shared" si="85"/>
        <v>0</v>
      </c>
      <c r="Q352" s="154">
        <v>2.0000000000000002E-5</v>
      </c>
      <c r="R352" s="154">
        <f t="shared" si="86"/>
        <v>3.8000000000000002E-4</v>
      </c>
      <c r="S352" s="154">
        <v>0</v>
      </c>
      <c r="T352" s="155">
        <f t="shared" si="87"/>
        <v>0</v>
      </c>
      <c r="AR352" s="156" t="s">
        <v>453</v>
      </c>
      <c r="AT352" s="156" t="s">
        <v>347</v>
      </c>
      <c r="AU352" s="156" t="s">
        <v>98</v>
      </c>
      <c r="AY352" s="17" t="s">
        <v>345</v>
      </c>
      <c r="BE352" s="157">
        <f t="shared" si="88"/>
        <v>0</v>
      </c>
      <c r="BF352" s="157">
        <f t="shared" si="89"/>
        <v>0</v>
      </c>
      <c r="BG352" s="157">
        <f t="shared" si="90"/>
        <v>0</v>
      </c>
      <c r="BH352" s="157">
        <f t="shared" si="91"/>
        <v>0</v>
      </c>
      <c r="BI352" s="157">
        <f t="shared" si="92"/>
        <v>0</v>
      </c>
      <c r="BJ352" s="17" t="s">
        <v>98</v>
      </c>
      <c r="BK352" s="158">
        <f t="shared" si="93"/>
        <v>0</v>
      </c>
      <c r="BL352" s="17" t="s">
        <v>453</v>
      </c>
      <c r="BM352" s="156" t="s">
        <v>2903</v>
      </c>
    </row>
    <row r="353" spans="2:65" s="1" customFormat="1" ht="16.5" customHeight="1">
      <c r="B353" s="32"/>
      <c r="C353" s="145" t="s">
        <v>1733</v>
      </c>
      <c r="D353" s="145" t="s">
        <v>347</v>
      </c>
      <c r="E353" s="146" t="s">
        <v>3769</v>
      </c>
      <c r="F353" s="147" t="s">
        <v>3770</v>
      </c>
      <c r="G353" s="148" t="s">
        <v>623</v>
      </c>
      <c r="H353" s="149">
        <v>2</v>
      </c>
      <c r="I353" s="150"/>
      <c r="J353" s="149">
        <f t="shared" si="84"/>
        <v>0</v>
      </c>
      <c r="K353" s="151"/>
      <c r="L353" s="32"/>
      <c r="M353" s="152" t="s">
        <v>1</v>
      </c>
      <c r="N353" s="153" t="s">
        <v>42</v>
      </c>
      <c r="P353" s="154">
        <f t="shared" si="85"/>
        <v>0</v>
      </c>
      <c r="Q353" s="154">
        <v>3.0000000000000001E-5</v>
      </c>
      <c r="R353" s="154">
        <f t="shared" si="86"/>
        <v>6.0000000000000002E-5</v>
      </c>
      <c r="S353" s="154">
        <v>0</v>
      </c>
      <c r="T353" s="155">
        <f t="shared" si="87"/>
        <v>0</v>
      </c>
      <c r="AR353" s="156" t="s">
        <v>453</v>
      </c>
      <c r="AT353" s="156" t="s">
        <v>347</v>
      </c>
      <c r="AU353" s="156" t="s">
        <v>98</v>
      </c>
      <c r="AY353" s="17" t="s">
        <v>345</v>
      </c>
      <c r="BE353" s="157">
        <f t="shared" si="88"/>
        <v>0</v>
      </c>
      <c r="BF353" s="157">
        <f t="shared" si="89"/>
        <v>0</v>
      </c>
      <c r="BG353" s="157">
        <f t="shared" si="90"/>
        <v>0</v>
      </c>
      <c r="BH353" s="157">
        <f t="shared" si="91"/>
        <v>0</v>
      </c>
      <c r="BI353" s="157">
        <f t="shared" si="92"/>
        <v>0</v>
      </c>
      <c r="BJ353" s="17" t="s">
        <v>98</v>
      </c>
      <c r="BK353" s="158">
        <f t="shared" si="93"/>
        <v>0</v>
      </c>
      <c r="BL353" s="17" t="s">
        <v>453</v>
      </c>
      <c r="BM353" s="156" t="s">
        <v>2913</v>
      </c>
    </row>
    <row r="354" spans="2:65" s="1" customFormat="1" ht="16.5" customHeight="1">
      <c r="B354" s="32"/>
      <c r="C354" s="145" t="s">
        <v>1743</v>
      </c>
      <c r="D354" s="145" t="s">
        <v>347</v>
      </c>
      <c r="E354" s="146" t="s">
        <v>3771</v>
      </c>
      <c r="F354" s="147" t="s">
        <v>3772</v>
      </c>
      <c r="G354" s="148" t="s">
        <v>623</v>
      </c>
      <c r="H354" s="149">
        <v>4</v>
      </c>
      <c r="I354" s="150"/>
      <c r="J354" s="149">
        <f t="shared" si="84"/>
        <v>0</v>
      </c>
      <c r="K354" s="151"/>
      <c r="L354" s="32"/>
      <c r="M354" s="152" t="s">
        <v>1</v>
      </c>
      <c r="N354" s="153" t="s">
        <v>42</v>
      </c>
      <c r="P354" s="154">
        <f t="shared" si="85"/>
        <v>0</v>
      </c>
      <c r="Q354" s="154">
        <v>3.0000000000000001E-5</v>
      </c>
      <c r="R354" s="154">
        <f t="shared" si="86"/>
        <v>1.2E-4</v>
      </c>
      <c r="S354" s="154">
        <v>0</v>
      </c>
      <c r="T354" s="155">
        <f t="shared" si="87"/>
        <v>0</v>
      </c>
      <c r="AR354" s="156" t="s">
        <v>453</v>
      </c>
      <c r="AT354" s="156" t="s">
        <v>347</v>
      </c>
      <c r="AU354" s="156" t="s">
        <v>98</v>
      </c>
      <c r="AY354" s="17" t="s">
        <v>345</v>
      </c>
      <c r="BE354" s="157">
        <f t="shared" si="88"/>
        <v>0</v>
      </c>
      <c r="BF354" s="157">
        <f t="shared" si="89"/>
        <v>0</v>
      </c>
      <c r="BG354" s="157">
        <f t="shared" si="90"/>
        <v>0</v>
      </c>
      <c r="BH354" s="157">
        <f t="shared" si="91"/>
        <v>0</v>
      </c>
      <c r="BI354" s="157">
        <f t="shared" si="92"/>
        <v>0</v>
      </c>
      <c r="BJ354" s="17" t="s">
        <v>98</v>
      </c>
      <c r="BK354" s="158">
        <f t="shared" si="93"/>
        <v>0</v>
      </c>
      <c r="BL354" s="17" t="s">
        <v>453</v>
      </c>
      <c r="BM354" s="156" t="s">
        <v>2923</v>
      </c>
    </row>
    <row r="355" spans="2:65" s="1" customFormat="1" ht="16.5" customHeight="1">
      <c r="B355" s="32"/>
      <c r="C355" s="145" t="s">
        <v>1749</v>
      </c>
      <c r="D355" s="145" t="s">
        <v>347</v>
      </c>
      <c r="E355" s="146" t="s">
        <v>3773</v>
      </c>
      <c r="F355" s="147" t="s">
        <v>3774</v>
      </c>
      <c r="G355" s="148" t="s">
        <v>623</v>
      </c>
      <c r="H355" s="149">
        <v>1</v>
      </c>
      <c r="I355" s="150"/>
      <c r="J355" s="149">
        <f t="shared" si="84"/>
        <v>0</v>
      </c>
      <c r="K355" s="151"/>
      <c r="L355" s="32"/>
      <c r="M355" s="152" t="s">
        <v>1</v>
      </c>
      <c r="N355" s="153" t="s">
        <v>42</v>
      </c>
      <c r="P355" s="154">
        <f t="shared" si="85"/>
        <v>0</v>
      </c>
      <c r="Q355" s="154">
        <v>4.0000000000000003E-5</v>
      </c>
      <c r="R355" s="154">
        <f t="shared" si="86"/>
        <v>4.0000000000000003E-5</v>
      </c>
      <c r="S355" s="154">
        <v>0</v>
      </c>
      <c r="T355" s="155">
        <f t="shared" si="87"/>
        <v>0</v>
      </c>
      <c r="AR355" s="156" t="s">
        <v>453</v>
      </c>
      <c r="AT355" s="156" t="s">
        <v>347</v>
      </c>
      <c r="AU355" s="156" t="s">
        <v>98</v>
      </c>
      <c r="AY355" s="17" t="s">
        <v>345</v>
      </c>
      <c r="BE355" s="157">
        <f t="shared" si="88"/>
        <v>0</v>
      </c>
      <c r="BF355" s="157">
        <f t="shared" si="89"/>
        <v>0</v>
      </c>
      <c r="BG355" s="157">
        <f t="shared" si="90"/>
        <v>0</v>
      </c>
      <c r="BH355" s="157">
        <f t="shared" si="91"/>
        <v>0</v>
      </c>
      <c r="BI355" s="157">
        <f t="shared" si="92"/>
        <v>0</v>
      </c>
      <c r="BJ355" s="17" t="s">
        <v>98</v>
      </c>
      <c r="BK355" s="158">
        <f t="shared" si="93"/>
        <v>0</v>
      </c>
      <c r="BL355" s="17" t="s">
        <v>453</v>
      </c>
      <c r="BM355" s="156" t="s">
        <v>2959</v>
      </c>
    </row>
    <row r="356" spans="2:65" s="1" customFormat="1" ht="33" customHeight="1">
      <c r="B356" s="32"/>
      <c r="C356" s="187" t="s">
        <v>1754</v>
      </c>
      <c r="D356" s="187" t="s">
        <v>641</v>
      </c>
      <c r="E356" s="188" t="s">
        <v>3775</v>
      </c>
      <c r="F356" s="189" t="s">
        <v>3776</v>
      </c>
      <c r="G356" s="190" t="s">
        <v>623</v>
      </c>
      <c r="H356" s="191">
        <v>1</v>
      </c>
      <c r="I356" s="192"/>
      <c r="J356" s="191">
        <f t="shared" si="84"/>
        <v>0</v>
      </c>
      <c r="K356" s="193"/>
      <c r="L356" s="194"/>
      <c r="M356" s="195" t="s">
        <v>1</v>
      </c>
      <c r="N356" s="196" t="s">
        <v>42</v>
      </c>
      <c r="P356" s="154">
        <f t="shared" si="85"/>
        <v>0</v>
      </c>
      <c r="Q356" s="154">
        <v>0.01</v>
      </c>
      <c r="R356" s="154">
        <f t="shared" si="86"/>
        <v>0.01</v>
      </c>
      <c r="S356" s="154">
        <v>0</v>
      </c>
      <c r="T356" s="155">
        <f t="shared" si="87"/>
        <v>0</v>
      </c>
      <c r="AR356" s="156" t="s">
        <v>544</v>
      </c>
      <c r="AT356" s="156" t="s">
        <v>641</v>
      </c>
      <c r="AU356" s="156" t="s">
        <v>98</v>
      </c>
      <c r="AY356" s="17" t="s">
        <v>345</v>
      </c>
      <c r="BE356" s="157">
        <f t="shared" si="88"/>
        <v>0</v>
      </c>
      <c r="BF356" s="157">
        <f t="shared" si="89"/>
        <v>0</v>
      </c>
      <c r="BG356" s="157">
        <f t="shared" si="90"/>
        <v>0</v>
      </c>
      <c r="BH356" s="157">
        <f t="shared" si="91"/>
        <v>0</v>
      </c>
      <c r="BI356" s="157">
        <f t="shared" si="92"/>
        <v>0</v>
      </c>
      <c r="BJ356" s="17" t="s">
        <v>98</v>
      </c>
      <c r="BK356" s="158">
        <f t="shared" si="93"/>
        <v>0</v>
      </c>
      <c r="BL356" s="17" t="s">
        <v>453</v>
      </c>
      <c r="BM356" s="156" t="s">
        <v>2971</v>
      </c>
    </row>
    <row r="357" spans="2:65" s="1" customFormat="1" ht="16.5" customHeight="1">
      <c r="B357" s="32"/>
      <c r="C357" s="145" t="s">
        <v>1759</v>
      </c>
      <c r="D357" s="145" t="s">
        <v>347</v>
      </c>
      <c r="E357" s="146" t="s">
        <v>3777</v>
      </c>
      <c r="F357" s="147" t="s">
        <v>3778</v>
      </c>
      <c r="G357" s="148" t="s">
        <v>623</v>
      </c>
      <c r="H357" s="149">
        <v>21</v>
      </c>
      <c r="I357" s="150"/>
      <c r="J357" s="149">
        <f t="shared" si="84"/>
        <v>0</v>
      </c>
      <c r="K357" s="151"/>
      <c r="L357" s="32"/>
      <c r="M357" s="152" t="s">
        <v>1</v>
      </c>
      <c r="N357" s="153" t="s">
        <v>42</v>
      </c>
      <c r="P357" s="154">
        <f t="shared" si="85"/>
        <v>0</v>
      </c>
      <c r="Q357" s="154">
        <v>1.6000000000000001E-4</v>
      </c>
      <c r="R357" s="154">
        <f t="shared" si="86"/>
        <v>3.3600000000000001E-3</v>
      </c>
      <c r="S357" s="154">
        <v>0</v>
      </c>
      <c r="T357" s="155">
        <f t="shared" si="87"/>
        <v>0</v>
      </c>
      <c r="AR357" s="156" t="s">
        <v>453</v>
      </c>
      <c r="AT357" s="156" t="s">
        <v>347</v>
      </c>
      <c r="AU357" s="156" t="s">
        <v>98</v>
      </c>
      <c r="AY357" s="17" t="s">
        <v>345</v>
      </c>
      <c r="BE357" s="157">
        <f t="shared" si="88"/>
        <v>0</v>
      </c>
      <c r="BF357" s="157">
        <f t="shared" si="89"/>
        <v>0</v>
      </c>
      <c r="BG357" s="157">
        <f t="shared" si="90"/>
        <v>0</v>
      </c>
      <c r="BH357" s="157">
        <f t="shared" si="91"/>
        <v>0</v>
      </c>
      <c r="BI357" s="157">
        <f t="shared" si="92"/>
        <v>0</v>
      </c>
      <c r="BJ357" s="17" t="s">
        <v>98</v>
      </c>
      <c r="BK357" s="158">
        <f t="shared" si="93"/>
        <v>0</v>
      </c>
      <c r="BL357" s="17" t="s">
        <v>453</v>
      </c>
      <c r="BM357" s="156" t="s">
        <v>3005</v>
      </c>
    </row>
    <row r="358" spans="2:65" s="1" customFormat="1" ht="16.5" customHeight="1">
      <c r="B358" s="32"/>
      <c r="C358" s="145" t="s">
        <v>1764</v>
      </c>
      <c r="D358" s="145" t="s">
        <v>347</v>
      </c>
      <c r="E358" s="146" t="s">
        <v>3779</v>
      </c>
      <c r="F358" s="147" t="s">
        <v>3780</v>
      </c>
      <c r="G358" s="148" t="s">
        <v>623</v>
      </c>
      <c r="H358" s="149">
        <v>28</v>
      </c>
      <c r="I358" s="150"/>
      <c r="J358" s="149">
        <f t="shared" si="84"/>
        <v>0</v>
      </c>
      <c r="K358" s="151"/>
      <c r="L358" s="32"/>
      <c r="M358" s="152" t="s">
        <v>1</v>
      </c>
      <c r="N358" s="153" t="s">
        <v>42</v>
      </c>
      <c r="P358" s="154">
        <f t="shared" si="85"/>
        <v>0</v>
      </c>
      <c r="Q358" s="154">
        <v>2.5000000000000001E-4</v>
      </c>
      <c r="R358" s="154">
        <f t="shared" si="86"/>
        <v>7.0000000000000001E-3</v>
      </c>
      <c r="S358" s="154">
        <v>0</v>
      </c>
      <c r="T358" s="155">
        <f t="shared" si="87"/>
        <v>0</v>
      </c>
      <c r="AR358" s="156" t="s">
        <v>453</v>
      </c>
      <c r="AT358" s="156" t="s">
        <v>347</v>
      </c>
      <c r="AU358" s="156" t="s">
        <v>98</v>
      </c>
      <c r="AY358" s="17" t="s">
        <v>345</v>
      </c>
      <c r="BE358" s="157">
        <f t="shared" si="88"/>
        <v>0</v>
      </c>
      <c r="BF358" s="157">
        <f t="shared" si="89"/>
        <v>0</v>
      </c>
      <c r="BG358" s="157">
        <f t="shared" si="90"/>
        <v>0</v>
      </c>
      <c r="BH358" s="157">
        <f t="shared" si="91"/>
        <v>0</v>
      </c>
      <c r="BI358" s="157">
        <f t="shared" si="92"/>
        <v>0</v>
      </c>
      <c r="BJ358" s="17" t="s">
        <v>98</v>
      </c>
      <c r="BK358" s="158">
        <f t="shared" si="93"/>
        <v>0</v>
      </c>
      <c r="BL358" s="17" t="s">
        <v>453</v>
      </c>
      <c r="BM358" s="156" t="s">
        <v>3016</v>
      </c>
    </row>
    <row r="359" spans="2:65" s="1" customFormat="1" ht="16.5" customHeight="1">
      <c r="B359" s="32"/>
      <c r="C359" s="145" t="s">
        <v>1769</v>
      </c>
      <c r="D359" s="145" t="s">
        <v>347</v>
      </c>
      <c r="E359" s="146" t="s">
        <v>3781</v>
      </c>
      <c r="F359" s="147" t="s">
        <v>3782</v>
      </c>
      <c r="G359" s="148" t="s">
        <v>623</v>
      </c>
      <c r="H359" s="149">
        <v>19</v>
      </c>
      <c r="I359" s="150"/>
      <c r="J359" s="149">
        <f t="shared" si="84"/>
        <v>0</v>
      </c>
      <c r="K359" s="151"/>
      <c r="L359" s="32"/>
      <c r="M359" s="152" t="s">
        <v>1</v>
      </c>
      <c r="N359" s="153" t="s">
        <v>42</v>
      </c>
      <c r="P359" s="154">
        <f t="shared" si="85"/>
        <v>0</v>
      </c>
      <c r="Q359" s="154">
        <v>4.4999999999999999E-4</v>
      </c>
      <c r="R359" s="154">
        <f t="shared" si="86"/>
        <v>8.5500000000000003E-3</v>
      </c>
      <c r="S359" s="154">
        <v>0</v>
      </c>
      <c r="T359" s="155">
        <f t="shared" si="87"/>
        <v>0</v>
      </c>
      <c r="AR359" s="156" t="s">
        <v>453</v>
      </c>
      <c r="AT359" s="156" t="s">
        <v>347</v>
      </c>
      <c r="AU359" s="156" t="s">
        <v>98</v>
      </c>
      <c r="AY359" s="17" t="s">
        <v>345</v>
      </c>
      <c r="BE359" s="157">
        <f t="shared" si="88"/>
        <v>0</v>
      </c>
      <c r="BF359" s="157">
        <f t="shared" si="89"/>
        <v>0</v>
      </c>
      <c r="BG359" s="157">
        <f t="shared" si="90"/>
        <v>0</v>
      </c>
      <c r="BH359" s="157">
        <f t="shared" si="91"/>
        <v>0</v>
      </c>
      <c r="BI359" s="157">
        <f t="shared" si="92"/>
        <v>0</v>
      </c>
      <c r="BJ359" s="17" t="s">
        <v>98</v>
      </c>
      <c r="BK359" s="158">
        <f t="shared" si="93"/>
        <v>0</v>
      </c>
      <c r="BL359" s="17" t="s">
        <v>453</v>
      </c>
      <c r="BM359" s="156" t="s">
        <v>3027</v>
      </c>
    </row>
    <row r="360" spans="2:65" s="1" customFormat="1" ht="16.5" customHeight="1">
      <c r="B360" s="32"/>
      <c r="C360" s="145" t="s">
        <v>1776</v>
      </c>
      <c r="D360" s="145" t="s">
        <v>347</v>
      </c>
      <c r="E360" s="146" t="s">
        <v>3783</v>
      </c>
      <c r="F360" s="147" t="s">
        <v>3784</v>
      </c>
      <c r="G360" s="148" t="s">
        <v>623</v>
      </c>
      <c r="H360" s="149">
        <v>2</v>
      </c>
      <c r="I360" s="150"/>
      <c r="J360" s="149">
        <f t="shared" si="84"/>
        <v>0</v>
      </c>
      <c r="K360" s="151"/>
      <c r="L360" s="32"/>
      <c r="M360" s="152" t="s">
        <v>1</v>
      </c>
      <c r="N360" s="153" t="s">
        <v>42</v>
      </c>
      <c r="P360" s="154">
        <f t="shared" si="85"/>
        <v>0</v>
      </c>
      <c r="Q360" s="154">
        <v>1.0200000000000001E-3</v>
      </c>
      <c r="R360" s="154">
        <f t="shared" si="86"/>
        <v>2.0400000000000001E-3</v>
      </c>
      <c r="S360" s="154">
        <v>0</v>
      </c>
      <c r="T360" s="155">
        <f t="shared" si="87"/>
        <v>0</v>
      </c>
      <c r="AR360" s="156" t="s">
        <v>453</v>
      </c>
      <c r="AT360" s="156" t="s">
        <v>347</v>
      </c>
      <c r="AU360" s="156" t="s">
        <v>98</v>
      </c>
      <c r="AY360" s="17" t="s">
        <v>345</v>
      </c>
      <c r="BE360" s="157">
        <f t="shared" si="88"/>
        <v>0</v>
      </c>
      <c r="BF360" s="157">
        <f t="shared" si="89"/>
        <v>0</v>
      </c>
      <c r="BG360" s="157">
        <f t="shared" si="90"/>
        <v>0</v>
      </c>
      <c r="BH360" s="157">
        <f t="shared" si="91"/>
        <v>0</v>
      </c>
      <c r="BI360" s="157">
        <f t="shared" si="92"/>
        <v>0</v>
      </c>
      <c r="BJ360" s="17" t="s">
        <v>98</v>
      </c>
      <c r="BK360" s="158">
        <f t="shared" si="93"/>
        <v>0</v>
      </c>
      <c r="BL360" s="17" t="s">
        <v>453</v>
      </c>
      <c r="BM360" s="156" t="s">
        <v>3038</v>
      </c>
    </row>
    <row r="361" spans="2:65" s="1" customFormat="1" ht="16.5" customHeight="1">
      <c r="B361" s="32"/>
      <c r="C361" s="145" t="s">
        <v>1781</v>
      </c>
      <c r="D361" s="145" t="s">
        <v>347</v>
      </c>
      <c r="E361" s="146" t="s">
        <v>3785</v>
      </c>
      <c r="F361" s="147" t="s">
        <v>3786</v>
      </c>
      <c r="G361" s="148" t="s">
        <v>623</v>
      </c>
      <c r="H361" s="149">
        <v>4</v>
      </c>
      <c r="I361" s="150"/>
      <c r="J361" s="149">
        <f t="shared" si="84"/>
        <v>0</v>
      </c>
      <c r="K361" s="151"/>
      <c r="L361" s="32"/>
      <c r="M361" s="152" t="s">
        <v>1</v>
      </c>
      <c r="N361" s="153" t="s">
        <v>42</v>
      </c>
      <c r="P361" s="154">
        <f t="shared" si="85"/>
        <v>0</v>
      </c>
      <c r="Q361" s="154">
        <v>1.0200000000000001E-3</v>
      </c>
      <c r="R361" s="154">
        <f t="shared" si="86"/>
        <v>4.0800000000000003E-3</v>
      </c>
      <c r="S361" s="154">
        <v>0</v>
      </c>
      <c r="T361" s="155">
        <f t="shared" si="87"/>
        <v>0</v>
      </c>
      <c r="AR361" s="156" t="s">
        <v>453</v>
      </c>
      <c r="AT361" s="156" t="s">
        <v>347</v>
      </c>
      <c r="AU361" s="156" t="s">
        <v>98</v>
      </c>
      <c r="AY361" s="17" t="s">
        <v>345</v>
      </c>
      <c r="BE361" s="157">
        <f t="shared" si="88"/>
        <v>0</v>
      </c>
      <c r="BF361" s="157">
        <f t="shared" si="89"/>
        <v>0</v>
      </c>
      <c r="BG361" s="157">
        <f t="shared" si="90"/>
        <v>0</v>
      </c>
      <c r="BH361" s="157">
        <f t="shared" si="91"/>
        <v>0</v>
      </c>
      <c r="BI361" s="157">
        <f t="shared" si="92"/>
        <v>0</v>
      </c>
      <c r="BJ361" s="17" t="s">
        <v>98</v>
      </c>
      <c r="BK361" s="158">
        <f t="shared" si="93"/>
        <v>0</v>
      </c>
      <c r="BL361" s="17" t="s">
        <v>453</v>
      </c>
      <c r="BM361" s="156" t="s">
        <v>3050</v>
      </c>
    </row>
    <row r="362" spans="2:65" s="1" customFormat="1" ht="24.2" customHeight="1">
      <c r="B362" s="32"/>
      <c r="C362" s="145" t="s">
        <v>1789</v>
      </c>
      <c r="D362" s="145" t="s">
        <v>347</v>
      </c>
      <c r="E362" s="146" t="s">
        <v>3787</v>
      </c>
      <c r="F362" s="147" t="s">
        <v>3788</v>
      </c>
      <c r="G362" s="148" t="s">
        <v>623</v>
      </c>
      <c r="H362" s="149">
        <v>5</v>
      </c>
      <c r="I362" s="150"/>
      <c r="J362" s="149">
        <f t="shared" si="84"/>
        <v>0</v>
      </c>
      <c r="K362" s="151"/>
      <c r="L362" s="32"/>
      <c r="M362" s="152" t="s">
        <v>1</v>
      </c>
      <c r="N362" s="153" t="s">
        <v>42</v>
      </c>
      <c r="P362" s="154">
        <f t="shared" si="85"/>
        <v>0</v>
      </c>
      <c r="Q362" s="154">
        <v>5.8E-4</v>
      </c>
      <c r="R362" s="154">
        <f t="shared" si="86"/>
        <v>2.8999999999999998E-3</v>
      </c>
      <c r="S362" s="154">
        <v>0</v>
      </c>
      <c r="T362" s="155">
        <f t="shared" si="87"/>
        <v>0</v>
      </c>
      <c r="AR362" s="156" t="s">
        <v>453</v>
      </c>
      <c r="AT362" s="156" t="s">
        <v>347</v>
      </c>
      <c r="AU362" s="156" t="s">
        <v>98</v>
      </c>
      <c r="AY362" s="17" t="s">
        <v>345</v>
      </c>
      <c r="BE362" s="157">
        <f t="shared" si="88"/>
        <v>0</v>
      </c>
      <c r="BF362" s="157">
        <f t="shared" si="89"/>
        <v>0</v>
      </c>
      <c r="BG362" s="157">
        <f t="shared" si="90"/>
        <v>0</v>
      </c>
      <c r="BH362" s="157">
        <f t="shared" si="91"/>
        <v>0</v>
      </c>
      <c r="BI362" s="157">
        <f t="shared" si="92"/>
        <v>0</v>
      </c>
      <c r="BJ362" s="17" t="s">
        <v>98</v>
      </c>
      <c r="BK362" s="158">
        <f t="shared" si="93"/>
        <v>0</v>
      </c>
      <c r="BL362" s="17" t="s">
        <v>453</v>
      </c>
      <c r="BM362" s="156" t="s">
        <v>3090</v>
      </c>
    </row>
    <row r="363" spans="2:65" s="1" customFormat="1" ht="33" customHeight="1">
      <c r="B363" s="32"/>
      <c r="C363" s="187" t="s">
        <v>1794</v>
      </c>
      <c r="D363" s="187" t="s">
        <v>641</v>
      </c>
      <c r="E363" s="188" t="s">
        <v>3789</v>
      </c>
      <c r="F363" s="189" t="s">
        <v>3790</v>
      </c>
      <c r="G363" s="190" t="s">
        <v>623</v>
      </c>
      <c r="H363" s="191">
        <v>5</v>
      </c>
      <c r="I363" s="192"/>
      <c r="J363" s="191">
        <f t="shared" si="84"/>
        <v>0</v>
      </c>
      <c r="K363" s="193"/>
      <c r="L363" s="194"/>
      <c r="M363" s="195" t="s">
        <v>1</v>
      </c>
      <c r="N363" s="196" t="s">
        <v>42</v>
      </c>
      <c r="P363" s="154">
        <f t="shared" si="85"/>
        <v>0</v>
      </c>
      <c r="Q363" s="154">
        <v>9.1E-4</v>
      </c>
      <c r="R363" s="154">
        <f t="shared" si="86"/>
        <v>4.5500000000000002E-3</v>
      </c>
      <c r="S363" s="154">
        <v>0</v>
      </c>
      <c r="T363" s="155">
        <f t="shared" si="87"/>
        <v>0</v>
      </c>
      <c r="AR363" s="156" t="s">
        <v>544</v>
      </c>
      <c r="AT363" s="156" t="s">
        <v>641</v>
      </c>
      <c r="AU363" s="156" t="s">
        <v>98</v>
      </c>
      <c r="AY363" s="17" t="s">
        <v>345</v>
      </c>
      <c r="BE363" s="157">
        <f t="shared" si="88"/>
        <v>0</v>
      </c>
      <c r="BF363" s="157">
        <f t="shared" si="89"/>
        <v>0</v>
      </c>
      <c r="BG363" s="157">
        <f t="shared" si="90"/>
        <v>0</v>
      </c>
      <c r="BH363" s="157">
        <f t="shared" si="91"/>
        <v>0</v>
      </c>
      <c r="BI363" s="157">
        <f t="shared" si="92"/>
        <v>0</v>
      </c>
      <c r="BJ363" s="17" t="s">
        <v>98</v>
      </c>
      <c r="BK363" s="158">
        <f t="shared" si="93"/>
        <v>0</v>
      </c>
      <c r="BL363" s="17" t="s">
        <v>453</v>
      </c>
      <c r="BM363" s="156" t="s">
        <v>3119</v>
      </c>
    </row>
    <row r="364" spans="2:65" s="1" customFormat="1" ht="16.5" customHeight="1">
      <c r="B364" s="32"/>
      <c r="C364" s="145" t="s">
        <v>1802</v>
      </c>
      <c r="D364" s="145" t="s">
        <v>347</v>
      </c>
      <c r="E364" s="146" t="s">
        <v>3791</v>
      </c>
      <c r="F364" s="147" t="s">
        <v>3792</v>
      </c>
      <c r="G364" s="148" t="s">
        <v>623</v>
      </c>
      <c r="H364" s="149">
        <v>1</v>
      </c>
      <c r="I364" s="150"/>
      <c r="J364" s="149">
        <f t="shared" si="84"/>
        <v>0</v>
      </c>
      <c r="K364" s="151"/>
      <c r="L364" s="32"/>
      <c r="M364" s="152" t="s">
        <v>1</v>
      </c>
      <c r="N364" s="153" t="s">
        <v>42</v>
      </c>
      <c r="P364" s="154">
        <f t="shared" si="85"/>
        <v>0</v>
      </c>
      <c r="Q364" s="154">
        <v>1.31E-3</v>
      </c>
      <c r="R364" s="154">
        <f t="shared" si="86"/>
        <v>1.31E-3</v>
      </c>
      <c r="S364" s="154">
        <v>0</v>
      </c>
      <c r="T364" s="155">
        <f t="shared" si="87"/>
        <v>0</v>
      </c>
      <c r="AR364" s="156" t="s">
        <v>453</v>
      </c>
      <c r="AT364" s="156" t="s">
        <v>347</v>
      </c>
      <c r="AU364" s="156" t="s">
        <v>98</v>
      </c>
      <c r="AY364" s="17" t="s">
        <v>345</v>
      </c>
      <c r="BE364" s="157">
        <f t="shared" si="88"/>
        <v>0</v>
      </c>
      <c r="BF364" s="157">
        <f t="shared" si="89"/>
        <v>0</v>
      </c>
      <c r="BG364" s="157">
        <f t="shared" si="90"/>
        <v>0</v>
      </c>
      <c r="BH364" s="157">
        <f t="shared" si="91"/>
        <v>0</v>
      </c>
      <c r="BI364" s="157">
        <f t="shared" si="92"/>
        <v>0</v>
      </c>
      <c r="BJ364" s="17" t="s">
        <v>98</v>
      </c>
      <c r="BK364" s="158">
        <f t="shared" si="93"/>
        <v>0</v>
      </c>
      <c r="BL364" s="17" t="s">
        <v>453</v>
      </c>
      <c r="BM364" s="156" t="s">
        <v>3132</v>
      </c>
    </row>
    <row r="365" spans="2:65" s="1" customFormat="1" ht="24.2" customHeight="1">
      <c r="B365" s="32"/>
      <c r="C365" s="187" t="s">
        <v>1807</v>
      </c>
      <c r="D365" s="187" t="s">
        <v>641</v>
      </c>
      <c r="E365" s="188" t="s">
        <v>3793</v>
      </c>
      <c r="F365" s="189" t="s">
        <v>3794</v>
      </c>
      <c r="G365" s="190" t="s">
        <v>623</v>
      </c>
      <c r="H365" s="191">
        <v>1</v>
      </c>
      <c r="I365" s="192"/>
      <c r="J365" s="191">
        <f t="shared" si="84"/>
        <v>0</v>
      </c>
      <c r="K365" s="193"/>
      <c r="L365" s="194"/>
      <c r="M365" s="195" t="s">
        <v>1</v>
      </c>
      <c r="N365" s="196" t="s">
        <v>42</v>
      </c>
      <c r="P365" s="154">
        <f t="shared" si="85"/>
        <v>0</v>
      </c>
      <c r="Q365" s="154">
        <v>2.1000000000000001E-4</v>
      </c>
      <c r="R365" s="154">
        <f t="shared" si="86"/>
        <v>2.1000000000000001E-4</v>
      </c>
      <c r="S365" s="154">
        <v>0</v>
      </c>
      <c r="T365" s="155">
        <f t="shared" si="87"/>
        <v>0</v>
      </c>
      <c r="AR365" s="156" t="s">
        <v>544</v>
      </c>
      <c r="AT365" s="156" t="s">
        <v>641</v>
      </c>
      <c r="AU365" s="156" t="s">
        <v>98</v>
      </c>
      <c r="AY365" s="17" t="s">
        <v>345</v>
      </c>
      <c r="BE365" s="157">
        <f t="shared" si="88"/>
        <v>0</v>
      </c>
      <c r="BF365" s="157">
        <f t="shared" si="89"/>
        <v>0</v>
      </c>
      <c r="BG365" s="157">
        <f t="shared" si="90"/>
        <v>0</v>
      </c>
      <c r="BH365" s="157">
        <f t="shared" si="91"/>
        <v>0</v>
      </c>
      <c r="BI365" s="157">
        <f t="shared" si="92"/>
        <v>0</v>
      </c>
      <c r="BJ365" s="17" t="s">
        <v>98</v>
      </c>
      <c r="BK365" s="158">
        <f t="shared" si="93"/>
        <v>0</v>
      </c>
      <c r="BL365" s="17" t="s">
        <v>453</v>
      </c>
      <c r="BM365" s="156" t="s">
        <v>3144</v>
      </c>
    </row>
    <row r="366" spans="2:65" s="1" customFormat="1" ht="16.5" customHeight="1">
      <c r="B366" s="32"/>
      <c r="C366" s="187" t="s">
        <v>1853</v>
      </c>
      <c r="D366" s="187" t="s">
        <v>641</v>
      </c>
      <c r="E366" s="188" t="s">
        <v>3795</v>
      </c>
      <c r="F366" s="189" t="s">
        <v>3796</v>
      </c>
      <c r="G366" s="190" t="s">
        <v>623</v>
      </c>
      <c r="H366" s="191">
        <v>1</v>
      </c>
      <c r="I366" s="192"/>
      <c r="J366" s="191">
        <f t="shared" si="84"/>
        <v>0</v>
      </c>
      <c r="K366" s="193"/>
      <c r="L366" s="194"/>
      <c r="M366" s="195" t="s">
        <v>1</v>
      </c>
      <c r="N366" s="196" t="s">
        <v>42</v>
      </c>
      <c r="P366" s="154">
        <f t="shared" si="85"/>
        <v>0</v>
      </c>
      <c r="Q366" s="154">
        <v>0</v>
      </c>
      <c r="R366" s="154">
        <f t="shared" si="86"/>
        <v>0</v>
      </c>
      <c r="S366" s="154">
        <v>0</v>
      </c>
      <c r="T366" s="155">
        <f t="shared" si="87"/>
        <v>0</v>
      </c>
      <c r="AR366" s="156" t="s">
        <v>544</v>
      </c>
      <c r="AT366" s="156" t="s">
        <v>641</v>
      </c>
      <c r="AU366" s="156" t="s">
        <v>98</v>
      </c>
      <c r="AY366" s="17" t="s">
        <v>345</v>
      </c>
      <c r="BE366" s="157">
        <f t="shared" si="88"/>
        <v>0</v>
      </c>
      <c r="BF366" s="157">
        <f t="shared" si="89"/>
        <v>0</v>
      </c>
      <c r="BG366" s="157">
        <f t="shared" si="90"/>
        <v>0</v>
      </c>
      <c r="BH366" s="157">
        <f t="shared" si="91"/>
        <v>0</v>
      </c>
      <c r="BI366" s="157">
        <f t="shared" si="92"/>
        <v>0</v>
      </c>
      <c r="BJ366" s="17" t="s">
        <v>98</v>
      </c>
      <c r="BK366" s="158">
        <f t="shared" si="93"/>
        <v>0</v>
      </c>
      <c r="BL366" s="17" t="s">
        <v>453</v>
      </c>
      <c r="BM366" s="156" t="s">
        <v>3161</v>
      </c>
    </row>
    <row r="367" spans="2:65" s="1" customFormat="1" ht="16.5" customHeight="1">
      <c r="B367" s="32"/>
      <c r="C367" s="187" t="s">
        <v>1909</v>
      </c>
      <c r="D367" s="187" t="s">
        <v>641</v>
      </c>
      <c r="E367" s="188" t="s">
        <v>3797</v>
      </c>
      <c r="F367" s="189" t="s">
        <v>3798</v>
      </c>
      <c r="G367" s="190" t="s">
        <v>623</v>
      </c>
      <c r="H367" s="191">
        <v>1</v>
      </c>
      <c r="I367" s="192"/>
      <c r="J367" s="191">
        <f t="shared" si="84"/>
        <v>0</v>
      </c>
      <c r="K367" s="193"/>
      <c r="L367" s="194"/>
      <c r="M367" s="195" t="s">
        <v>1</v>
      </c>
      <c r="N367" s="196" t="s">
        <v>42</v>
      </c>
      <c r="P367" s="154">
        <f t="shared" si="85"/>
        <v>0</v>
      </c>
      <c r="Q367" s="154">
        <v>0</v>
      </c>
      <c r="R367" s="154">
        <f t="shared" si="86"/>
        <v>0</v>
      </c>
      <c r="S367" s="154">
        <v>0</v>
      </c>
      <c r="T367" s="155">
        <f t="shared" si="87"/>
        <v>0</v>
      </c>
      <c r="AR367" s="156" t="s">
        <v>544</v>
      </c>
      <c r="AT367" s="156" t="s">
        <v>641</v>
      </c>
      <c r="AU367" s="156" t="s">
        <v>98</v>
      </c>
      <c r="AY367" s="17" t="s">
        <v>345</v>
      </c>
      <c r="BE367" s="157">
        <f t="shared" si="88"/>
        <v>0</v>
      </c>
      <c r="BF367" s="157">
        <f t="shared" si="89"/>
        <v>0</v>
      </c>
      <c r="BG367" s="157">
        <f t="shared" si="90"/>
        <v>0</v>
      </c>
      <c r="BH367" s="157">
        <f t="shared" si="91"/>
        <v>0</v>
      </c>
      <c r="BI367" s="157">
        <f t="shared" si="92"/>
        <v>0</v>
      </c>
      <c r="BJ367" s="17" t="s">
        <v>98</v>
      </c>
      <c r="BK367" s="158">
        <f t="shared" si="93"/>
        <v>0</v>
      </c>
      <c r="BL367" s="17" t="s">
        <v>453</v>
      </c>
      <c r="BM367" s="156" t="s">
        <v>3170</v>
      </c>
    </row>
    <row r="368" spans="2:65" s="1" customFormat="1" ht="24.2" customHeight="1">
      <c r="B368" s="32"/>
      <c r="C368" s="145" t="s">
        <v>1928</v>
      </c>
      <c r="D368" s="145" t="s">
        <v>347</v>
      </c>
      <c r="E368" s="146" t="s">
        <v>3799</v>
      </c>
      <c r="F368" s="147" t="s">
        <v>3800</v>
      </c>
      <c r="G368" s="148" t="s">
        <v>2069</v>
      </c>
      <c r="H368" s="150"/>
      <c r="I368" s="150"/>
      <c r="J368" s="149">
        <f t="shared" si="84"/>
        <v>0</v>
      </c>
      <c r="K368" s="151"/>
      <c r="L368" s="32"/>
      <c r="M368" s="152" t="s">
        <v>1</v>
      </c>
      <c r="N368" s="153" t="s">
        <v>42</v>
      </c>
      <c r="P368" s="154">
        <f t="shared" si="85"/>
        <v>0</v>
      </c>
      <c r="Q368" s="154">
        <v>0</v>
      </c>
      <c r="R368" s="154">
        <f t="shared" si="86"/>
        <v>0</v>
      </c>
      <c r="S368" s="154">
        <v>0</v>
      </c>
      <c r="T368" s="155">
        <f t="shared" si="87"/>
        <v>0</v>
      </c>
      <c r="AR368" s="156" t="s">
        <v>453</v>
      </c>
      <c r="AT368" s="156" t="s">
        <v>347</v>
      </c>
      <c r="AU368" s="156" t="s">
        <v>98</v>
      </c>
      <c r="AY368" s="17" t="s">
        <v>345</v>
      </c>
      <c r="BE368" s="157">
        <f t="shared" si="88"/>
        <v>0</v>
      </c>
      <c r="BF368" s="157">
        <f t="shared" si="89"/>
        <v>0</v>
      </c>
      <c r="BG368" s="157">
        <f t="shared" si="90"/>
        <v>0</v>
      </c>
      <c r="BH368" s="157">
        <f t="shared" si="91"/>
        <v>0</v>
      </c>
      <c r="BI368" s="157">
        <f t="shared" si="92"/>
        <v>0</v>
      </c>
      <c r="BJ368" s="17" t="s">
        <v>98</v>
      </c>
      <c r="BK368" s="158">
        <f t="shared" si="93"/>
        <v>0</v>
      </c>
      <c r="BL368" s="17" t="s">
        <v>453</v>
      </c>
      <c r="BM368" s="156" t="s">
        <v>3186</v>
      </c>
    </row>
    <row r="369" spans="2:65" s="11" customFormat="1" ht="22.9" customHeight="1">
      <c r="B369" s="133"/>
      <c r="D369" s="134" t="s">
        <v>75</v>
      </c>
      <c r="E369" s="143" t="s">
        <v>2798</v>
      </c>
      <c r="F369" s="143" t="s">
        <v>3801</v>
      </c>
      <c r="I369" s="136"/>
      <c r="J369" s="144">
        <f>BK369</f>
        <v>0</v>
      </c>
      <c r="L369" s="133"/>
      <c r="M369" s="138"/>
      <c r="P369" s="139">
        <f>SUM(P370:P372)</f>
        <v>0</v>
      </c>
      <c r="R369" s="139">
        <f>SUM(R370:R372)</f>
        <v>3.4000000000000002E-3</v>
      </c>
      <c r="T369" s="140">
        <f>SUM(T370:T372)</f>
        <v>0</v>
      </c>
      <c r="AR369" s="134" t="s">
        <v>98</v>
      </c>
      <c r="AT369" s="141" t="s">
        <v>75</v>
      </c>
      <c r="AU369" s="141" t="s">
        <v>84</v>
      </c>
      <c r="AY369" s="134" t="s">
        <v>345</v>
      </c>
      <c r="BK369" s="142">
        <f>SUM(BK370:BK372)</f>
        <v>0</v>
      </c>
    </row>
    <row r="370" spans="2:65" s="1" customFormat="1" ht="24.2" customHeight="1">
      <c r="B370" s="32"/>
      <c r="C370" s="145" t="s">
        <v>1932</v>
      </c>
      <c r="D370" s="145" t="s">
        <v>347</v>
      </c>
      <c r="E370" s="146" t="s">
        <v>3802</v>
      </c>
      <c r="F370" s="147" t="s">
        <v>3803</v>
      </c>
      <c r="G370" s="148" t="s">
        <v>644</v>
      </c>
      <c r="H370" s="149">
        <v>20</v>
      </c>
      <c r="I370" s="150"/>
      <c r="J370" s="149">
        <f>ROUND(I370*H370,3)</f>
        <v>0</v>
      </c>
      <c r="K370" s="151"/>
      <c r="L370" s="32"/>
      <c r="M370" s="152" t="s">
        <v>1</v>
      </c>
      <c r="N370" s="153" t="s">
        <v>42</v>
      </c>
      <c r="P370" s="154">
        <f>O370*H370</f>
        <v>0</v>
      </c>
      <c r="Q370" s="154">
        <v>6.0000000000000002E-5</v>
      </c>
      <c r="R370" s="154">
        <f>Q370*H370</f>
        <v>1.2000000000000001E-3</v>
      </c>
      <c r="S370" s="154">
        <v>0</v>
      </c>
      <c r="T370" s="155">
        <f>S370*H370</f>
        <v>0</v>
      </c>
      <c r="AR370" s="156" t="s">
        <v>453</v>
      </c>
      <c r="AT370" s="156" t="s">
        <v>347</v>
      </c>
      <c r="AU370" s="156" t="s">
        <v>98</v>
      </c>
      <c r="AY370" s="17" t="s">
        <v>345</v>
      </c>
      <c r="BE370" s="157">
        <f>IF(N370="základná",J370,0)</f>
        <v>0</v>
      </c>
      <c r="BF370" s="157">
        <f>IF(N370="znížená",J370,0)</f>
        <v>0</v>
      </c>
      <c r="BG370" s="157">
        <f>IF(N370="zákl. prenesená",J370,0)</f>
        <v>0</v>
      </c>
      <c r="BH370" s="157">
        <f>IF(N370="zníž. prenesená",J370,0)</f>
        <v>0</v>
      </c>
      <c r="BI370" s="157">
        <f>IF(N370="nulová",J370,0)</f>
        <v>0</v>
      </c>
      <c r="BJ370" s="17" t="s">
        <v>98</v>
      </c>
      <c r="BK370" s="158">
        <f>ROUND(I370*H370,3)</f>
        <v>0</v>
      </c>
      <c r="BL370" s="17" t="s">
        <v>453</v>
      </c>
      <c r="BM370" s="156" t="s">
        <v>3199</v>
      </c>
    </row>
    <row r="371" spans="2:65" s="1" customFormat="1" ht="24.2" customHeight="1">
      <c r="B371" s="32"/>
      <c r="C371" s="187" t="s">
        <v>1939</v>
      </c>
      <c r="D371" s="187" t="s">
        <v>641</v>
      </c>
      <c r="E371" s="188" t="s">
        <v>3804</v>
      </c>
      <c r="F371" s="189" t="s">
        <v>3805</v>
      </c>
      <c r="G371" s="190" t="s">
        <v>644</v>
      </c>
      <c r="H371" s="191">
        <v>20</v>
      </c>
      <c r="I371" s="192"/>
      <c r="J371" s="191">
        <f>ROUND(I371*H371,3)</f>
        <v>0</v>
      </c>
      <c r="K371" s="193"/>
      <c r="L371" s="194"/>
      <c r="M371" s="195" t="s">
        <v>1</v>
      </c>
      <c r="N371" s="196" t="s">
        <v>42</v>
      </c>
      <c r="P371" s="154">
        <f>O371*H371</f>
        <v>0</v>
      </c>
      <c r="Q371" s="154">
        <v>1.1E-4</v>
      </c>
      <c r="R371" s="154">
        <f>Q371*H371</f>
        <v>2.2000000000000001E-3</v>
      </c>
      <c r="S371" s="154">
        <v>0</v>
      </c>
      <c r="T371" s="155">
        <f>S371*H371</f>
        <v>0</v>
      </c>
      <c r="AR371" s="156" t="s">
        <v>544</v>
      </c>
      <c r="AT371" s="156" t="s">
        <v>641</v>
      </c>
      <c r="AU371" s="156" t="s">
        <v>98</v>
      </c>
      <c r="AY371" s="17" t="s">
        <v>345</v>
      </c>
      <c r="BE371" s="157">
        <f>IF(N371="základná",J371,0)</f>
        <v>0</v>
      </c>
      <c r="BF371" s="157">
        <f>IF(N371="znížená",J371,0)</f>
        <v>0</v>
      </c>
      <c r="BG371" s="157">
        <f>IF(N371="zákl. prenesená",J371,0)</f>
        <v>0</v>
      </c>
      <c r="BH371" s="157">
        <f>IF(N371="zníž. prenesená",J371,0)</f>
        <v>0</v>
      </c>
      <c r="BI371" s="157">
        <f>IF(N371="nulová",J371,0)</f>
        <v>0</v>
      </c>
      <c r="BJ371" s="17" t="s">
        <v>98</v>
      </c>
      <c r="BK371" s="158">
        <f>ROUND(I371*H371,3)</f>
        <v>0</v>
      </c>
      <c r="BL371" s="17" t="s">
        <v>453</v>
      </c>
      <c r="BM371" s="156" t="s">
        <v>3208</v>
      </c>
    </row>
    <row r="372" spans="2:65" s="1" customFormat="1" ht="24.2" customHeight="1">
      <c r="B372" s="32"/>
      <c r="C372" s="145" t="s">
        <v>1943</v>
      </c>
      <c r="D372" s="145" t="s">
        <v>347</v>
      </c>
      <c r="E372" s="146" t="s">
        <v>3806</v>
      </c>
      <c r="F372" s="147" t="s">
        <v>3807</v>
      </c>
      <c r="G372" s="148" t="s">
        <v>2069</v>
      </c>
      <c r="H372" s="150"/>
      <c r="I372" s="150"/>
      <c r="J372" s="149">
        <f>ROUND(I372*H372,3)</f>
        <v>0</v>
      </c>
      <c r="K372" s="151"/>
      <c r="L372" s="32"/>
      <c r="M372" s="197" t="s">
        <v>1</v>
      </c>
      <c r="N372" s="198" t="s">
        <v>42</v>
      </c>
      <c r="O372" s="199"/>
      <c r="P372" s="200">
        <f>O372*H372</f>
        <v>0</v>
      </c>
      <c r="Q372" s="200">
        <v>0</v>
      </c>
      <c r="R372" s="200">
        <f>Q372*H372</f>
        <v>0</v>
      </c>
      <c r="S372" s="200">
        <v>0</v>
      </c>
      <c r="T372" s="201">
        <f>S372*H372</f>
        <v>0</v>
      </c>
      <c r="AR372" s="156" t="s">
        <v>453</v>
      </c>
      <c r="AT372" s="156" t="s">
        <v>347</v>
      </c>
      <c r="AU372" s="156" t="s">
        <v>98</v>
      </c>
      <c r="AY372" s="17" t="s">
        <v>345</v>
      </c>
      <c r="BE372" s="157">
        <f>IF(N372="základná",J372,0)</f>
        <v>0</v>
      </c>
      <c r="BF372" s="157">
        <f>IF(N372="znížená",J372,0)</f>
        <v>0</v>
      </c>
      <c r="BG372" s="157">
        <f>IF(N372="zákl. prenesená",J372,0)</f>
        <v>0</v>
      </c>
      <c r="BH372" s="157">
        <f>IF(N372="zníž. prenesená",J372,0)</f>
        <v>0</v>
      </c>
      <c r="BI372" s="157">
        <f>IF(N372="nulová",J372,0)</f>
        <v>0</v>
      </c>
      <c r="BJ372" s="17" t="s">
        <v>98</v>
      </c>
      <c r="BK372" s="158">
        <f>ROUND(I372*H372,3)</f>
        <v>0</v>
      </c>
      <c r="BL372" s="17" t="s">
        <v>453</v>
      </c>
      <c r="BM372" s="156" t="s">
        <v>3238</v>
      </c>
    </row>
    <row r="373" spans="2:65" s="1" customFormat="1" ht="6.95" customHeight="1">
      <c r="B373" s="46"/>
      <c r="C373" s="47"/>
      <c r="D373" s="47"/>
      <c r="E373" s="47"/>
      <c r="F373" s="47"/>
      <c r="G373" s="47"/>
      <c r="H373" s="47"/>
      <c r="I373" s="47"/>
      <c r="J373" s="47"/>
      <c r="K373" s="47"/>
      <c r="L373" s="32"/>
    </row>
  </sheetData>
  <sheetProtection sheet="1" objects="1" scenarios="1" formatColumns="0" formatRows="0" autoFilter="0"/>
  <autoFilter ref="C132:K372" xr:uid="{00000000-0009-0000-0000-000002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22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7" t="s">
        <v>91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134</v>
      </c>
      <c r="L4" s="20"/>
      <c r="M4" s="95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55" t="str">
        <f>'Rekapitulácia stavby'!K6</f>
        <v>Rekonštrukcia bytovky DD a DSS</v>
      </c>
      <c r="F7" s="256"/>
      <c r="G7" s="256"/>
      <c r="H7" s="256"/>
      <c r="L7" s="20"/>
    </row>
    <row r="8" spans="2:46" s="1" customFormat="1" ht="12" customHeight="1">
      <c r="B8" s="32"/>
      <c r="D8" s="27" t="s">
        <v>143</v>
      </c>
      <c r="L8" s="32"/>
    </row>
    <row r="9" spans="2:46" s="1" customFormat="1" ht="16.5" customHeight="1">
      <c r="B9" s="32"/>
      <c r="E9" s="214" t="s">
        <v>3808</v>
      </c>
      <c r="F9" s="254"/>
      <c r="G9" s="254"/>
      <c r="H9" s="254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16</v>
      </c>
      <c r="F11" s="25" t="s">
        <v>1</v>
      </c>
      <c r="I11" s="27" t="s">
        <v>17</v>
      </c>
      <c r="J11" s="25" t="s">
        <v>1</v>
      </c>
      <c r="L11" s="32"/>
    </row>
    <row r="12" spans="2:46" s="1" customFormat="1" ht="12" customHeight="1">
      <c r="B12" s="32"/>
      <c r="D12" s="27" t="s">
        <v>18</v>
      </c>
      <c r="F12" s="25" t="s">
        <v>19</v>
      </c>
      <c r="I12" s="27" t="s">
        <v>20</v>
      </c>
      <c r="J12" s="54" t="str">
        <f>'Rekapitulácia stavby'!AN8</f>
        <v>12. 8. 2021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7" t="str">
        <f>'Rekapitulácia stavby'!E14</f>
        <v>Vyplň údaj</v>
      </c>
      <c r="F18" s="225"/>
      <c r="G18" s="225"/>
      <c r="H18" s="225"/>
      <c r="I18" s="27" t="s">
        <v>25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3338</v>
      </c>
      <c r="I24" s="27" t="s">
        <v>25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6"/>
      <c r="E27" s="230" t="s">
        <v>1</v>
      </c>
      <c r="F27" s="230"/>
      <c r="G27" s="230"/>
      <c r="H27" s="230"/>
      <c r="L27" s="9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5"/>
      <c r="E29" s="55"/>
      <c r="F29" s="55"/>
      <c r="G29" s="55"/>
      <c r="H29" s="55"/>
      <c r="I29" s="55"/>
      <c r="J29" s="55"/>
      <c r="K29" s="55"/>
      <c r="L29" s="32"/>
    </row>
    <row r="30" spans="2:12" s="1" customFormat="1" ht="25.35" customHeight="1">
      <c r="B30" s="32"/>
      <c r="D30" s="98" t="s">
        <v>36</v>
      </c>
      <c r="J30" s="67">
        <f>ROUND(J135, 2)</f>
        <v>0</v>
      </c>
      <c r="L30" s="32"/>
    </row>
    <row r="31" spans="2:12" s="1" customFormat="1" ht="6.95" customHeight="1">
      <c r="B31" s="32"/>
      <c r="D31" s="55"/>
      <c r="E31" s="55"/>
      <c r="F31" s="55"/>
      <c r="G31" s="55"/>
      <c r="H31" s="55"/>
      <c r="I31" s="55"/>
      <c r="J31" s="55"/>
      <c r="K31" s="55"/>
      <c r="L31" s="32"/>
    </row>
    <row r="32" spans="2:12" s="1" customFormat="1" ht="14.45" customHeight="1">
      <c r="B32" s="32"/>
      <c r="F32" s="99" t="s">
        <v>38</v>
      </c>
      <c r="I32" s="99" t="s">
        <v>37</v>
      </c>
      <c r="J32" s="99" t="s">
        <v>39</v>
      </c>
      <c r="L32" s="32"/>
    </row>
    <row r="33" spans="2:12" s="1" customFormat="1" ht="14.45" customHeight="1">
      <c r="B33" s="32"/>
      <c r="D33" s="100" t="s">
        <v>40</v>
      </c>
      <c r="E33" s="36" t="s">
        <v>41</v>
      </c>
      <c r="F33" s="101">
        <f>ROUND((SUM(BE135:BE321)),  2)</f>
        <v>0</v>
      </c>
      <c r="G33" s="102"/>
      <c r="H33" s="102"/>
      <c r="I33" s="103">
        <v>0.2</v>
      </c>
      <c r="J33" s="101">
        <f>ROUND(((SUM(BE135:BE321))*I33),  2)</f>
        <v>0</v>
      </c>
      <c r="L33" s="32"/>
    </row>
    <row r="34" spans="2:12" s="1" customFormat="1" ht="14.45" customHeight="1">
      <c r="B34" s="32"/>
      <c r="E34" s="36" t="s">
        <v>42</v>
      </c>
      <c r="F34" s="101">
        <f>ROUND((SUM(BF135:BF321)),  2)</f>
        <v>0</v>
      </c>
      <c r="G34" s="102"/>
      <c r="H34" s="102"/>
      <c r="I34" s="103">
        <v>0.2</v>
      </c>
      <c r="J34" s="101">
        <f>ROUND(((SUM(BF135:BF321))*I34),  2)</f>
        <v>0</v>
      </c>
      <c r="L34" s="32"/>
    </row>
    <row r="35" spans="2:12" s="1" customFormat="1" ht="14.45" hidden="1" customHeight="1">
      <c r="B35" s="32"/>
      <c r="E35" s="27" t="s">
        <v>43</v>
      </c>
      <c r="F35" s="87">
        <f>ROUND((SUM(BG135:BG321)),  2)</f>
        <v>0</v>
      </c>
      <c r="I35" s="104">
        <v>0.2</v>
      </c>
      <c r="J35" s="87">
        <f>0</f>
        <v>0</v>
      </c>
      <c r="L35" s="32"/>
    </row>
    <row r="36" spans="2:12" s="1" customFormat="1" ht="14.45" hidden="1" customHeight="1">
      <c r="B36" s="32"/>
      <c r="E36" s="27" t="s">
        <v>44</v>
      </c>
      <c r="F36" s="87">
        <f>ROUND((SUM(BH135:BH321)),  2)</f>
        <v>0</v>
      </c>
      <c r="I36" s="104">
        <v>0.2</v>
      </c>
      <c r="J36" s="87">
        <f>0</f>
        <v>0</v>
      </c>
      <c r="L36" s="32"/>
    </row>
    <row r="37" spans="2:12" s="1" customFormat="1" ht="14.45" hidden="1" customHeight="1">
      <c r="B37" s="32"/>
      <c r="E37" s="36" t="s">
        <v>45</v>
      </c>
      <c r="F37" s="101">
        <f>ROUND((SUM(BI135:BI321)),  2)</f>
        <v>0</v>
      </c>
      <c r="G37" s="102"/>
      <c r="H37" s="102"/>
      <c r="I37" s="103">
        <v>0</v>
      </c>
      <c r="J37" s="10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5"/>
      <c r="D39" s="106" t="s">
        <v>46</v>
      </c>
      <c r="E39" s="58"/>
      <c r="F39" s="58"/>
      <c r="G39" s="107" t="s">
        <v>47</v>
      </c>
      <c r="H39" s="108" t="s">
        <v>48</v>
      </c>
      <c r="I39" s="58"/>
      <c r="J39" s="109">
        <f>SUM(J30:J37)</f>
        <v>0</v>
      </c>
      <c r="K39" s="110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5" t="s">
        <v>51</v>
      </c>
      <c r="E61" s="34"/>
      <c r="F61" s="111" t="s">
        <v>52</v>
      </c>
      <c r="G61" s="45" t="s">
        <v>51</v>
      </c>
      <c r="H61" s="34"/>
      <c r="I61" s="34"/>
      <c r="J61" s="112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5" t="s">
        <v>51</v>
      </c>
      <c r="E76" s="34"/>
      <c r="F76" s="111" t="s">
        <v>52</v>
      </c>
      <c r="G76" s="45" t="s">
        <v>51</v>
      </c>
      <c r="H76" s="34"/>
      <c r="I76" s="34"/>
      <c r="J76" s="112" t="s">
        <v>52</v>
      </c>
      <c r="K76" s="34"/>
      <c r="L76" s="32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2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2"/>
    </row>
    <row r="82" spans="2:47" s="1" customFormat="1" ht="24.95" customHeight="1">
      <c r="B82" s="32"/>
      <c r="C82" s="21" t="s">
        <v>290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14</v>
      </c>
      <c r="L84" s="32"/>
    </row>
    <row r="85" spans="2:47" s="1" customFormat="1" ht="16.5" customHeight="1">
      <c r="B85" s="32"/>
      <c r="E85" s="255" t="str">
        <f>E7</f>
        <v>Rekonštrukcia bytovky DD a DSS</v>
      </c>
      <c r="F85" s="256"/>
      <c r="G85" s="256"/>
      <c r="H85" s="256"/>
      <c r="L85" s="32"/>
    </row>
    <row r="86" spans="2:47" s="1" customFormat="1" ht="12" customHeight="1">
      <c r="B86" s="32"/>
      <c r="C86" s="27" t="s">
        <v>143</v>
      </c>
      <c r="L86" s="32"/>
    </row>
    <row r="87" spans="2:47" s="1" customFormat="1" ht="16.5" customHeight="1">
      <c r="B87" s="32"/>
      <c r="E87" s="214" t="str">
        <f>E9</f>
        <v>V. - Ústredné vykurovanie</v>
      </c>
      <c r="F87" s="254"/>
      <c r="G87" s="254"/>
      <c r="H87" s="254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18</v>
      </c>
      <c r="F89" s="25" t="str">
        <f>F12</f>
        <v>A.H.Škultétyho 327/98, Veľký Krtíš</v>
      </c>
      <c r="I89" s="27" t="s">
        <v>20</v>
      </c>
      <c r="J89" s="54" t="str">
        <f>IF(J12="","",J12)</f>
        <v>12. 8. 2021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22</v>
      </c>
      <c r="F91" s="25" t="str">
        <f>E15</f>
        <v>DD a DDS Veľký Krtíš</v>
      </c>
      <c r="I91" s="27" t="s">
        <v>28</v>
      </c>
      <c r="J91" s="30" t="str">
        <f>E21</f>
        <v>Ing.Attila Farkaš</v>
      </c>
      <c r="L91" s="32"/>
    </row>
    <row r="92" spans="2:47" s="1" customFormat="1" ht="15.2" customHeight="1">
      <c r="B92" s="32"/>
      <c r="C92" s="27" t="s">
        <v>26</v>
      </c>
      <c r="F92" s="25" t="str">
        <f>IF(E18="","",E18)</f>
        <v>Vyplň údaj</v>
      </c>
      <c r="I92" s="27" t="s">
        <v>32</v>
      </c>
      <c r="J92" s="30" t="str">
        <f>E24</f>
        <v xml:space="preserve">Ing. Róbert Nagy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3" t="s">
        <v>291</v>
      </c>
      <c r="D94" s="105"/>
      <c r="E94" s="105"/>
      <c r="F94" s="105"/>
      <c r="G94" s="105"/>
      <c r="H94" s="105"/>
      <c r="I94" s="105"/>
      <c r="J94" s="114" t="s">
        <v>292</v>
      </c>
      <c r="K94" s="105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5" t="s">
        <v>293</v>
      </c>
      <c r="J96" s="67">
        <f>J135</f>
        <v>0</v>
      </c>
      <c r="L96" s="32"/>
      <c r="AU96" s="17" t="s">
        <v>294</v>
      </c>
    </row>
    <row r="97" spans="2:12" s="8" customFormat="1" ht="24.95" customHeight="1">
      <c r="B97" s="116"/>
      <c r="D97" s="117" t="s">
        <v>3339</v>
      </c>
      <c r="E97" s="118"/>
      <c r="F97" s="118"/>
      <c r="G97" s="118"/>
      <c r="H97" s="118"/>
      <c r="I97" s="118"/>
      <c r="J97" s="119">
        <f>J136</f>
        <v>0</v>
      </c>
      <c r="L97" s="116"/>
    </row>
    <row r="98" spans="2:12" s="9" customFormat="1" ht="19.899999999999999" customHeight="1">
      <c r="B98" s="120"/>
      <c r="D98" s="121" t="s">
        <v>3341</v>
      </c>
      <c r="E98" s="122"/>
      <c r="F98" s="122"/>
      <c r="G98" s="122"/>
      <c r="H98" s="122"/>
      <c r="I98" s="122"/>
      <c r="J98" s="123">
        <f>J137</f>
        <v>0</v>
      </c>
      <c r="L98" s="120"/>
    </row>
    <row r="99" spans="2:12" s="9" customFormat="1" ht="19.899999999999999" customHeight="1">
      <c r="B99" s="120"/>
      <c r="D99" s="121" t="s">
        <v>3342</v>
      </c>
      <c r="E99" s="122"/>
      <c r="F99" s="122"/>
      <c r="G99" s="122"/>
      <c r="H99" s="122"/>
      <c r="I99" s="122"/>
      <c r="J99" s="123">
        <f>J141</f>
        <v>0</v>
      </c>
      <c r="L99" s="120"/>
    </row>
    <row r="100" spans="2:12" s="9" customFormat="1" ht="19.899999999999999" customHeight="1">
      <c r="B100" s="120"/>
      <c r="D100" s="121" t="s">
        <v>3343</v>
      </c>
      <c r="E100" s="122"/>
      <c r="F100" s="122"/>
      <c r="G100" s="122"/>
      <c r="H100" s="122"/>
      <c r="I100" s="122"/>
      <c r="J100" s="123">
        <f>J143</f>
        <v>0</v>
      </c>
      <c r="L100" s="120"/>
    </row>
    <row r="101" spans="2:12" s="9" customFormat="1" ht="19.899999999999999" customHeight="1">
      <c r="B101" s="120"/>
      <c r="D101" s="121" t="s">
        <v>3344</v>
      </c>
      <c r="E101" s="122"/>
      <c r="F101" s="122"/>
      <c r="G101" s="122"/>
      <c r="H101" s="122"/>
      <c r="I101" s="122"/>
      <c r="J101" s="123">
        <f>J147</f>
        <v>0</v>
      </c>
      <c r="L101" s="120"/>
    </row>
    <row r="102" spans="2:12" s="9" customFormat="1" ht="19.899999999999999" customHeight="1">
      <c r="B102" s="120"/>
      <c r="D102" s="121" t="s">
        <v>3345</v>
      </c>
      <c r="E102" s="122"/>
      <c r="F102" s="122"/>
      <c r="G102" s="122"/>
      <c r="H102" s="122"/>
      <c r="I102" s="122"/>
      <c r="J102" s="123">
        <f>J158</f>
        <v>0</v>
      </c>
      <c r="L102" s="120"/>
    </row>
    <row r="103" spans="2:12" s="8" customFormat="1" ht="24.95" customHeight="1">
      <c r="B103" s="116"/>
      <c r="D103" s="117" t="s">
        <v>3346</v>
      </c>
      <c r="E103" s="118"/>
      <c r="F103" s="118"/>
      <c r="G103" s="118"/>
      <c r="H103" s="118"/>
      <c r="I103" s="118"/>
      <c r="J103" s="119">
        <f>J160</f>
        <v>0</v>
      </c>
      <c r="L103" s="116"/>
    </row>
    <row r="104" spans="2:12" s="9" customFormat="1" ht="19.899999999999999" customHeight="1">
      <c r="B104" s="120"/>
      <c r="D104" s="121" t="s">
        <v>3349</v>
      </c>
      <c r="E104" s="122"/>
      <c r="F104" s="122"/>
      <c r="G104" s="122"/>
      <c r="H104" s="122"/>
      <c r="I104" s="122"/>
      <c r="J104" s="123">
        <f>J161</f>
        <v>0</v>
      </c>
      <c r="L104" s="120"/>
    </row>
    <row r="105" spans="2:12" s="9" customFormat="1" ht="19.899999999999999" customHeight="1">
      <c r="B105" s="120"/>
      <c r="D105" s="121" t="s">
        <v>3350</v>
      </c>
      <c r="E105" s="122"/>
      <c r="F105" s="122"/>
      <c r="G105" s="122"/>
      <c r="H105" s="122"/>
      <c r="I105" s="122"/>
      <c r="J105" s="123">
        <f>J174</f>
        <v>0</v>
      </c>
      <c r="L105" s="120"/>
    </row>
    <row r="106" spans="2:12" s="9" customFormat="1" ht="19.899999999999999" customHeight="1">
      <c r="B106" s="120"/>
      <c r="D106" s="121" t="s">
        <v>3351</v>
      </c>
      <c r="E106" s="122"/>
      <c r="F106" s="122"/>
      <c r="G106" s="122"/>
      <c r="H106" s="122"/>
      <c r="I106" s="122"/>
      <c r="J106" s="123">
        <f>J179</f>
        <v>0</v>
      </c>
      <c r="L106" s="120"/>
    </row>
    <row r="107" spans="2:12" s="9" customFormat="1" ht="19.899999999999999" customHeight="1">
      <c r="B107" s="120"/>
      <c r="D107" s="121" t="s">
        <v>3809</v>
      </c>
      <c r="E107" s="122"/>
      <c r="F107" s="122"/>
      <c r="G107" s="122"/>
      <c r="H107" s="122"/>
      <c r="I107" s="122"/>
      <c r="J107" s="123">
        <f>J184</f>
        <v>0</v>
      </c>
      <c r="L107" s="120"/>
    </row>
    <row r="108" spans="2:12" s="9" customFormat="1" ht="19.899999999999999" customHeight="1">
      <c r="B108" s="120"/>
      <c r="D108" s="121" t="s">
        <v>3353</v>
      </c>
      <c r="E108" s="122"/>
      <c r="F108" s="122"/>
      <c r="G108" s="122"/>
      <c r="H108" s="122"/>
      <c r="I108" s="122"/>
      <c r="J108" s="123">
        <f>J197</f>
        <v>0</v>
      </c>
      <c r="L108" s="120"/>
    </row>
    <row r="109" spans="2:12" s="9" customFormat="1" ht="19.899999999999999" customHeight="1">
      <c r="B109" s="120"/>
      <c r="D109" s="121" t="s">
        <v>3810</v>
      </c>
      <c r="E109" s="122"/>
      <c r="F109" s="122"/>
      <c r="G109" s="122"/>
      <c r="H109" s="122"/>
      <c r="I109" s="122"/>
      <c r="J109" s="123">
        <f>J217</f>
        <v>0</v>
      </c>
      <c r="L109" s="120"/>
    </row>
    <row r="110" spans="2:12" s="9" customFormat="1" ht="19.899999999999999" customHeight="1">
      <c r="B110" s="120"/>
      <c r="D110" s="121" t="s">
        <v>3354</v>
      </c>
      <c r="E110" s="122"/>
      <c r="F110" s="122"/>
      <c r="G110" s="122"/>
      <c r="H110" s="122"/>
      <c r="I110" s="122"/>
      <c r="J110" s="123">
        <f>J231</f>
        <v>0</v>
      </c>
      <c r="L110" s="120"/>
    </row>
    <row r="111" spans="2:12" s="9" customFormat="1" ht="19.899999999999999" customHeight="1">
      <c r="B111" s="120"/>
      <c r="D111" s="121" t="s">
        <v>3811</v>
      </c>
      <c r="E111" s="122"/>
      <c r="F111" s="122"/>
      <c r="G111" s="122"/>
      <c r="H111" s="122"/>
      <c r="I111" s="122"/>
      <c r="J111" s="123">
        <f>J275</f>
        <v>0</v>
      </c>
      <c r="L111" s="120"/>
    </row>
    <row r="112" spans="2:12" s="9" customFormat="1" ht="19.899999999999999" customHeight="1">
      <c r="B112" s="120"/>
      <c r="D112" s="121" t="s">
        <v>3355</v>
      </c>
      <c r="E112" s="122"/>
      <c r="F112" s="122"/>
      <c r="G112" s="122"/>
      <c r="H112" s="122"/>
      <c r="I112" s="122"/>
      <c r="J112" s="123">
        <f>J303</f>
        <v>0</v>
      </c>
      <c r="L112" s="120"/>
    </row>
    <row r="113" spans="2:12" s="8" customFormat="1" ht="24.95" customHeight="1">
      <c r="B113" s="116"/>
      <c r="D113" s="117" t="s">
        <v>3812</v>
      </c>
      <c r="E113" s="118"/>
      <c r="F113" s="118"/>
      <c r="G113" s="118"/>
      <c r="H113" s="118"/>
      <c r="I113" s="118"/>
      <c r="J113" s="119">
        <f>J309</f>
        <v>0</v>
      </c>
      <c r="L113" s="116"/>
    </row>
    <row r="114" spans="2:12" s="9" customFormat="1" ht="19.899999999999999" customHeight="1">
      <c r="B114" s="120"/>
      <c r="D114" s="121" t="s">
        <v>3813</v>
      </c>
      <c r="E114" s="122"/>
      <c r="F114" s="122"/>
      <c r="G114" s="122"/>
      <c r="H114" s="122"/>
      <c r="I114" s="122"/>
      <c r="J114" s="123">
        <f>J310</f>
        <v>0</v>
      </c>
      <c r="L114" s="120"/>
    </row>
    <row r="115" spans="2:12" s="8" customFormat="1" ht="24.95" customHeight="1">
      <c r="B115" s="116"/>
      <c r="D115" s="117" t="s">
        <v>3814</v>
      </c>
      <c r="E115" s="118"/>
      <c r="F115" s="118"/>
      <c r="G115" s="118"/>
      <c r="H115" s="118"/>
      <c r="I115" s="118"/>
      <c r="J115" s="119">
        <f>J320</f>
        <v>0</v>
      </c>
      <c r="L115" s="116"/>
    </row>
    <row r="116" spans="2:12" s="1" customFormat="1" ht="21.75" customHeight="1">
      <c r="B116" s="32"/>
      <c r="L116" s="32"/>
    </row>
    <row r="117" spans="2:12" s="1" customFormat="1" ht="6.95" customHeight="1">
      <c r="B117" s="46"/>
      <c r="C117" s="47"/>
      <c r="D117" s="47"/>
      <c r="E117" s="47"/>
      <c r="F117" s="47"/>
      <c r="G117" s="47"/>
      <c r="H117" s="47"/>
      <c r="I117" s="47"/>
      <c r="J117" s="47"/>
      <c r="K117" s="47"/>
      <c r="L117" s="32"/>
    </row>
    <row r="121" spans="2:12" s="1" customFormat="1" ht="6.95" customHeight="1">
      <c r="B121" s="48"/>
      <c r="C121" s="49"/>
      <c r="D121" s="49"/>
      <c r="E121" s="49"/>
      <c r="F121" s="49"/>
      <c r="G121" s="49"/>
      <c r="H121" s="49"/>
      <c r="I121" s="49"/>
      <c r="J121" s="49"/>
      <c r="K121" s="49"/>
      <c r="L121" s="32"/>
    </row>
    <row r="122" spans="2:12" s="1" customFormat="1" ht="24.95" customHeight="1">
      <c r="B122" s="32"/>
      <c r="C122" s="21" t="s">
        <v>331</v>
      </c>
      <c r="L122" s="32"/>
    </row>
    <row r="123" spans="2:12" s="1" customFormat="1" ht="6.95" customHeight="1">
      <c r="B123" s="32"/>
      <c r="L123" s="32"/>
    </row>
    <row r="124" spans="2:12" s="1" customFormat="1" ht="12" customHeight="1">
      <c r="B124" s="32"/>
      <c r="C124" s="27" t="s">
        <v>14</v>
      </c>
      <c r="L124" s="32"/>
    </row>
    <row r="125" spans="2:12" s="1" customFormat="1" ht="16.5" customHeight="1">
      <c r="B125" s="32"/>
      <c r="E125" s="255" t="str">
        <f>E7</f>
        <v>Rekonštrukcia bytovky DD a DSS</v>
      </c>
      <c r="F125" s="256"/>
      <c r="G125" s="256"/>
      <c r="H125" s="256"/>
      <c r="L125" s="32"/>
    </row>
    <row r="126" spans="2:12" s="1" customFormat="1" ht="12" customHeight="1">
      <c r="B126" s="32"/>
      <c r="C126" s="27" t="s">
        <v>143</v>
      </c>
      <c r="L126" s="32"/>
    </row>
    <row r="127" spans="2:12" s="1" customFormat="1" ht="16.5" customHeight="1">
      <c r="B127" s="32"/>
      <c r="E127" s="214" t="str">
        <f>E9</f>
        <v>V. - Ústredné vykurovanie</v>
      </c>
      <c r="F127" s="254"/>
      <c r="G127" s="254"/>
      <c r="H127" s="254"/>
      <c r="L127" s="32"/>
    </row>
    <row r="128" spans="2:12" s="1" customFormat="1" ht="6.95" customHeight="1">
      <c r="B128" s="32"/>
      <c r="L128" s="32"/>
    </row>
    <row r="129" spans="2:65" s="1" customFormat="1" ht="12" customHeight="1">
      <c r="B129" s="32"/>
      <c r="C129" s="27" t="s">
        <v>18</v>
      </c>
      <c r="F129" s="25" t="str">
        <f>F12</f>
        <v>A.H.Škultétyho 327/98, Veľký Krtíš</v>
      </c>
      <c r="I129" s="27" t="s">
        <v>20</v>
      </c>
      <c r="J129" s="54" t="str">
        <f>IF(J12="","",J12)</f>
        <v>12. 8. 2021</v>
      </c>
      <c r="L129" s="32"/>
    </row>
    <row r="130" spans="2:65" s="1" customFormat="1" ht="6.95" customHeight="1">
      <c r="B130" s="32"/>
      <c r="L130" s="32"/>
    </row>
    <row r="131" spans="2:65" s="1" customFormat="1" ht="15.2" customHeight="1">
      <c r="B131" s="32"/>
      <c r="C131" s="27" t="s">
        <v>22</v>
      </c>
      <c r="F131" s="25" t="str">
        <f>E15</f>
        <v>DD a DDS Veľký Krtíš</v>
      </c>
      <c r="I131" s="27" t="s">
        <v>28</v>
      </c>
      <c r="J131" s="30" t="str">
        <f>E21</f>
        <v>Ing.Attila Farkaš</v>
      </c>
      <c r="L131" s="32"/>
    </row>
    <row r="132" spans="2:65" s="1" customFormat="1" ht="15.2" customHeight="1">
      <c r="B132" s="32"/>
      <c r="C132" s="27" t="s">
        <v>26</v>
      </c>
      <c r="F132" s="25" t="str">
        <f>IF(E18="","",E18)</f>
        <v>Vyplň údaj</v>
      </c>
      <c r="I132" s="27" t="s">
        <v>32</v>
      </c>
      <c r="J132" s="30" t="str">
        <f>E24</f>
        <v xml:space="preserve">Ing. Róbert Nagy </v>
      </c>
      <c r="L132" s="32"/>
    </row>
    <row r="133" spans="2:65" s="1" customFormat="1" ht="10.35" customHeight="1">
      <c r="B133" s="32"/>
      <c r="L133" s="32"/>
    </row>
    <row r="134" spans="2:65" s="10" customFormat="1" ht="29.25" customHeight="1">
      <c r="B134" s="124"/>
      <c r="C134" s="125" t="s">
        <v>332</v>
      </c>
      <c r="D134" s="126" t="s">
        <v>61</v>
      </c>
      <c r="E134" s="126" t="s">
        <v>57</v>
      </c>
      <c r="F134" s="126" t="s">
        <v>58</v>
      </c>
      <c r="G134" s="126" t="s">
        <v>333</v>
      </c>
      <c r="H134" s="126" t="s">
        <v>334</v>
      </c>
      <c r="I134" s="126" t="s">
        <v>335</v>
      </c>
      <c r="J134" s="127" t="s">
        <v>292</v>
      </c>
      <c r="K134" s="128" t="s">
        <v>336</v>
      </c>
      <c r="L134" s="124"/>
      <c r="M134" s="60" t="s">
        <v>1</v>
      </c>
      <c r="N134" s="61" t="s">
        <v>40</v>
      </c>
      <c r="O134" s="61" t="s">
        <v>337</v>
      </c>
      <c r="P134" s="61" t="s">
        <v>338</v>
      </c>
      <c r="Q134" s="61" t="s">
        <v>339</v>
      </c>
      <c r="R134" s="61" t="s">
        <v>340</v>
      </c>
      <c r="S134" s="61" t="s">
        <v>341</v>
      </c>
      <c r="T134" s="62" t="s">
        <v>342</v>
      </c>
    </row>
    <row r="135" spans="2:65" s="1" customFormat="1" ht="22.9" customHeight="1">
      <c r="B135" s="32"/>
      <c r="C135" s="65" t="s">
        <v>293</v>
      </c>
      <c r="J135" s="129">
        <f>BK135</f>
        <v>0</v>
      </c>
      <c r="L135" s="32"/>
      <c r="M135" s="63"/>
      <c r="N135" s="55"/>
      <c r="O135" s="55"/>
      <c r="P135" s="130">
        <f>P136+P160+P309+P320</f>
        <v>0</v>
      </c>
      <c r="Q135" s="55"/>
      <c r="R135" s="130">
        <f>R136+R160+R309+R320</f>
        <v>4.6480499999999996</v>
      </c>
      <c r="S135" s="55"/>
      <c r="T135" s="131">
        <f>T136+T160+T309+T320</f>
        <v>0</v>
      </c>
      <c r="AT135" s="17" t="s">
        <v>75</v>
      </c>
      <c r="AU135" s="17" t="s">
        <v>294</v>
      </c>
      <c r="BK135" s="132">
        <f>BK136+BK160+BK309+BK320</f>
        <v>0</v>
      </c>
    </row>
    <row r="136" spans="2:65" s="11" customFormat="1" ht="25.9" customHeight="1">
      <c r="B136" s="133"/>
      <c r="D136" s="134" t="s">
        <v>75</v>
      </c>
      <c r="E136" s="135" t="s">
        <v>343</v>
      </c>
      <c r="F136" s="135" t="s">
        <v>3356</v>
      </c>
      <c r="I136" s="136"/>
      <c r="J136" s="137">
        <f>BK136</f>
        <v>0</v>
      </c>
      <c r="L136" s="133"/>
      <c r="M136" s="138"/>
      <c r="P136" s="139">
        <f>P137+P141+P143+P147+P158</f>
        <v>0</v>
      </c>
      <c r="R136" s="139">
        <f>R137+R141+R143+R147+R158</f>
        <v>2.1534399999999998</v>
      </c>
      <c r="T136" s="140">
        <f>T137+T141+T143+T147+T158</f>
        <v>0</v>
      </c>
      <c r="AR136" s="134" t="s">
        <v>84</v>
      </c>
      <c r="AT136" s="141" t="s">
        <v>75</v>
      </c>
      <c r="AU136" s="141" t="s">
        <v>76</v>
      </c>
      <c r="AY136" s="134" t="s">
        <v>345</v>
      </c>
      <c r="BK136" s="142">
        <f>BK137+BK141+BK143+BK147+BK158</f>
        <v>0</v>
      </c>
    </row>
    <row r="137" spans="2:65" s="11" customFormat="1" ht="22.9" customHeight="1">
      <c r="B137" s="133"/>
      <c r="D137" s="134" t="s">
        <v>75</v>
      </c>
      <c r="E137" s="143" t="s">
        <v>359</v>
      </c>
      <c r="F137" s="143" t="s">
        <v>3372</v>
      </c>
      <c r="I137" s="136"/>
      <c r="J137" s="144">
        <f>BK137</f>
        <v>0</v>
      </c>
      <c r="L137" s="133"/>
      <c r="M137" s="138"/>
      <c r="P137" s="139">
        <f>SUM(P138:P140)</f>
        <v>0</v>
      </c>
      <c r="R137" s="139">
        <f>SUM(R138:R140)</f>
        <v>0.93676000000000004</v>
      </c>
      <c r="T137" s="140">
        <f>SUM(T138:T140)</f>
        <v>0</v>
      </c>
      <c r="AR137" s="134" t="s">
        <v>84</v>
      </c>
      <c r="AT137" s="141" t="s">
        <v>75</v>
      </c>
      <c r="AU137" s="141" t="s">
        <v>84</v>
      </c>
      <c r="AY137" s="134" t="s">
        <v>345</v>
      </c>
      <c r="BK137" s="142">
        <f>SUM(BK138:BK140)</f>
        <v>0</v>
      </c>
    </row>
    <row r="138" spans="2:65" s="1" customFormat="1" ht="24.2" customHeight="1">
      <c r="B138" s="32"/>
      <c r="C138" s="145" t="s">
        <v>84</v>
      </c>
      <c r="D138" s="145" t="s">
        <v>347</v>
      </c>
      <c r="E138" s="146" t="s">
        <v>3815</v>
      </c>
      <c r="F138" s="147" t="s">
        <v>3816</v>
      </c>
      <c r="G138" s="148" t="s">
        <v>623</v>
      </c>
      <c r="H138" s="149">
        <v>8</v>
      </c>
      <c r="I138" s="150"/>
      <c r="J138" s="149">
        <f>ROUND(I138*H138,3)</f>
        <v>0</v>
      </c>
      <c r="K138" s="151"/>
      <c r="L138" s="32"/>
      <c r="M138" s="152" t="s">
        <v>1</v>
      </c>
      <c r="N138" s="153" t="s">
        <v>42</v>
      </c>
      <c r="P138" s="154">
        <f>O138*H138</f>
        <v>0</v>
      </c>
      <c r="Q138" s="154">
        <v>1.35E-2</v>
      </c>
      <c r="R138" s="154">
        <f>Q138*H138</f>
        <v>0.108</v>
      </c>
      <c r="S138" s="154">
        <v>0</v>
      </c>
      <c r="T138" s="155">
        <f>S138*H138</f>
        <v>0</v>
      </c>
      <c r="AR138" s="156" t="s">
        <v>351</v>
      </c>
      <c r="AT138" s="156" t="s">
        <v>347</v>
      </c>
      <c r="AU138" s="156" t="s">
        <v>98</v>
      </c>
      <c r="AY138" s="17" t="s">
        <v>345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7" t="s">
        <v>98</v>
      </c>
      <c r="BK138" s="158">
        <f>ROUND(I138*H138,3)</f>
        <v>0</v>
      </c>
      <c r="BL138" s="17" t="s">
        <v>351</v>
      </c>
      <c r="BM138" s="156" t="s">
        <v>98</v>
      </c>
    </row>
    <row r="139" spans="2:65" s="1" customFormat="1" ht="24.2" customHeight="1">
      <c r="B139" s="32"/>
      <c r="C139" s="145" t="s">
        <v>98</v>
      </c>
      <c r="D139" s="145" t="s">
        <v>347</v>
      </c>
      <c r="E139" s="146" t="s">
        <v>3373</v>
      </c>
      <c r="F139" s="147" t="s">
        <v>3374</v>
      </c>
      <c r="G139" s="148" t="s">
        <v>623</v>
      </c>
      <c r="H139" s="149">
        <v>10</v>
      </c>
      <c r="I139" s="150"/>
      <c r="J139" s="149">
        <f>ROUND(I139*H139,3)</f>
        <v>0</v>
      </c>
      <c r="K139" s="151"/>
      <c r="L139" s="32"/>
      <c r="M139" s="152" t="s">
        <v>1</v>
      </c>
      <c r="N139" s="153" t="s">
        <v>42</v>
      </c>
      <c r="P139" s="154">
        <f>O139*H139</f>
        <v>0</v>
      </c>
      <c r="Q139" s="154">
        <v>5.1499999999999997E-2</v>
      </c>
      <c r="R139" s="154">
        <f>Q139*H139</f>
        <v>0.51500000000000001</v>
      </c>
      <c r="S139" s="154">
        <v>0</v>
      </c>
      <c r="T139" s="155">
        <f>S139*H139</f>
        <v>0</v>
      </c>
      <c r="AR139" s="156" t="s">
        <v>351</v>
      </c>
      <c r="AT139" s="156" t="s">
        <v>347</v>
      </c>
      <c r="AU139" s="156" t="s">
        <v>98</v>
      </c>
      <c r="AY139" s="17" t="s">
        <v>345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7" t="s">
        <v>98</v>
      </c>
      <c r="BK139" s="158">
        <f>ROUND(I139*H139,3)</f>
        <v>0</v>
      </c>
      <c r="BL139" s="17" t="s">
        <v>351</v>
      </c>
      <c r="BM139" s="156" t="s">
        <v>351</v>
      </c>
    </row>
    <row r="140" spans="2:65" s="1" customFormat="1" ht="33" customHeight="1">
      <c r="B140" s="32"/>
      <c r="C140" s="145" t="s">
        <v>359</v>
      </c>
      <c r="D140" s="145" t="s">
        <v>347</v>
      </c>
      <c r="E140" s="146" t="s">
        <v>3817</v>
      </c>
      <c r="F140" s="147" t="s">
        <v>3818</v>
      </c>
      <c r="G140" s="148" t="s">
        <v>623</v>
      </c>
      <c r="H140" s="149">
        <v>4</v>
      </c>
      <c r="I140" s="150"/>
      <c r="J140" s="149">
        <f>ROUND(I140*H140,3)</f>
        <v>0</v>
      </c>
      <c r="K140" s="151"/>
      <c r="L140" s="32"/>
      <c r="M140" s="152" t="s">
        <v>1</v>
      </c>
      <c r="N140" s="153" t="s">
        <v>42</v>
      </c>
      <c r="P140" s="154">
        <f>O140*H140</f>
        <v>0</v>
      </c>
      <c r="Q140" s="154">
        <v>7.8439999999999996E-2</v>
      </c>
      <c r="R140" s="154">
        <f>Q140*H140</f>
        <v>0.31375999999999998</v>
      </c>
      <c r="S140" s="154">
        <v>0</v>
      </c>
      <c r="T140" s="155">
        <f>S140*H140</f>
        <v>0</v>
      </c>
      <c r="AR140" s="156" t="s">
        <v>351</v>
      </c>
      <c r="AT140" s="156" t="s">
        <v>347</v>
      </c>
      <c r="AU140" s="156" t="s">
        <v>98</v>
      </c>
      <c r="AY140" s="17" t="s">
        <v>345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7" t="s">
        <v>98</v>
      </c>
      <c r="BK140" s="158">
        <f>ROUND(I140*H140,3)</f>
        <v>0</v>
      </c>
      <c r="BL140" s="17" t="s">
        <v>351</v>
      </c>
      <c r="BM140" s="156" t="s">
        <v>388</v>
      </c>
    </row>
    <row r="141" spans="2:65" s="11" customFormat="1" ht="22.9" customHeight="1">
      <c r="B141" s="133"/>
      <c r="D141" s="134" t="s">
        <v>75</v>
      </c>
      <c r="E141" s="143" t="s">
        <v>351</v>
      </c>
      <c r="F141" s="143" t="s">
        <v>3375</v>
      </c>
      <c r="I141" s="136"/>
      <c r="J141" s="144">
        <f>BK141</f>
        <v>0</v>
      </c>
      <c r="L141" s="133"/>
      <c r="M141" s="138"/>
      <c r="P141" s="139">
        <f>P142</f>
        <v>0</v>
      </c>
      <c r="R141" s="139">
        <f>R142</f>
        <v>0.95801999999999998</v>
      </c>
      <c r="T141" s="140">
        <f>T142</f>
        <v>0</v>
      </c>
      <c r="AR141" s="134" t="s">
        <v>84</v>
      </c>
      <c r="AT141" s="141" t="s">
        <v>75</v>
      </c>
      <c r="AU141" s="141" t="s">
        <v>84</v>
      </c>
      <c r="AY141" s="134" t="s">
        <v>345</v>
      </c>
      <c r="BK141" s="142">
        <f>BK142</f>
        <v>0</v>
      </c>
    </row>
    <row r="142" spans="2:65" s="1" customFormat="1" ht="33" customHeight="1">
      <c r="B142" s="32"/>
      <c r="C142" s="145" t="s">
        <v>351</v>
      </c>
      <c r="D142" s="145" t="s">
        <v>347</v>
      </c>
      <c r="E142" s="146" t="s">
        <v>3376</v>
      </c>
      <c r="F142" s="147" t="s">
        <v>3377</v>
      </c>
      <c r="G142" s="148" t="s">
        <v>623</v>
      </c>
      <c r="H142" s="149">
        <v>21</v>
      </c>
      <c r="I142" s="150"/>
      <c r="J142" s="149">
        <f>ROUND(I142*H142,3)</f>
        <v>0</v>
      </c>
      <c r="K142" s="151"/>
      <c r="L142" s="32"/>
      <c r="M142" s="152" t="s">
        <v>1</v>
      </c>
      <c r="N142" s="153" t="s">
        <v>42</v>
      </c>
      <c r="P142" s="154">
        <f>O142*H142</f>
        <v>0</v>
      </c>
      <c r="Q142" s="154">
        <v>4.5620000000000001E-2</v>
      </c>
      <c r="R142" s="154">
        <f>Q142*H142</f>
        <v>0.95801999999999998</v>
      </c>
      <c r="S142" s="154">
        <v>0</v>
      </c>
      <c r="T142" s="155">
        <f>S142*H142</f>
        <v>0</v>
      </c>
      <c r="AR142" s="156" t="s">
        <v>351</v>
      </c>
      <c r="AT142" s="156" t="s">
        <v>347</v>
      </c>
      <c r="AU142" s="156" t="s">
        <v>98</v>
      </c>
      <c r="AY142" s="17" t="s">
        <v>345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7" t="s">
        <v>98</v>
      </c>
      <c r="BK142" s="158">
        <f>ROUND(I142*H142,3)</f>
        <v>0</v>
      </c>
      <c r="BL142" s="17" t="s">
        <v>351</v>
      </c>
      <c r="BM142" s="156" t="s">
        <v>407</v>
      </c>
    </row>
    <row r="143" spans="2:65" s="11" customFormat="1" ht="22.9" customHeight="1">
      <c r="B143" s="133"/>
      <c r="D143" s="134" t="s">
        <v>75</v>
      </c>
      <c r="E143" s="143" t="s">
        <v>388</v>
      </c>
      <c r="F143" s="143" t="s">
        <v>3383</v>
      </c>
      <c r="I143" s="136"/>
      <c r="J143" s="144">
        <f>BK143</f>
        <v>0</v>
      </c>
      <c r="L143" s="133"/>
      <c r="M143" s="138"/>
      <c r="P143" s="139">
        <f>SUM(P144:P146)</f>
        <v>0</v>
      </c>
      <c r="R143" s="139">
        <f>SUM(R144:R146)</f>
        <v>0.25866000000000006</v>
      </c>
      <c r="T143" s="140">
        <f>SUM(T144:T146)</f>
        <v>0</v>
      </c>
      <c r="AR143" s="134" t="s">
        <v>84</v>
      </c>
      <c r="AT143" s="141" t="s">
        <v>75</v>
      </c>
      <c r="AU143" s="141" t="s">
        <v>84</v>
      </c>
      <c r="AY143" s="134" t="s">
        <v>345</v>
      </c>
      <c r="BK143" s="142">
        <f>SUM(BK144:BK146)</f>
        <v>0</v>
      </c>
    </row>
    <row r="144" spans="2:65" s="1" customFormat="1" ht="33" customHeight="1">
      <c r="B144" s="32"/>
      <c r="C144" s="145" t="s">
        <v>380</v>
      </c>
      <c r="D144" s="145" t="s">
        <v>347</v>
      </c>
      <c r="E144" s="146" t="s">
        <v>3384</v>
      </c>
      <c r="F144" s="147" t="s">
        <v>3385</v>
      </c>
      <c r="G144" s="148" t="s">
        <v>623</v>
      </c>
      <c r="H144" s="149">
        <v>21</v>
      </c>
      <c r="I144" s="150"/>
      <c r="J144" s="149">
        <f>ROUND(I144*H144,3)</f>
        <v>0</v>
      </c>
      <c r="K144" s="151"/>
      <c r="L144" s="32"/>
      <c r="M144" s="152" t="s">
        <v>1</v>
      </c>
      <c r="N144" s="153" t="s">
        <v>42</v>
      </c>
      <c r="P144" s="154">
        <f>O144*H144</f>
        <v>0</v>
      </c>
      <c r="Q144" s="154">
        <v>3.79E-3</v>
      </c>
      <c r="R144" s="154">
        <f>Q144*H144</f>
        <v>7.9589999999999994E-2</v>
      </c>
      <c r="S144" s="154">
        <v>0</v>
      </c>
      <c r="T144" s="155">
        <f>S144*H144</f>
        <v>0</v>
      </c>
      <c r="AR144" s="156" t="s">
        <v>351</v>
      </c>
      <c r="AT144" s="156" t="s">
        <v>347</v>
      </c>
      <c r="AU144" s="156" t="s">
        <v>98</v>
      </c>
      <c r="AY144" s="17" t="s">
        <v>345</v>
      </c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17" t="s">
        <v>98</v>
      </c>
      <c r="BK144" s="158">
        <f>ROUND(I144*H144,3)</f>
        <v>0</v>
      </c>
      <c r="BL144" s="17" t="s">
        <v>351</v>
      </c>
      <c r="BM144" s="156" t="s">
        <v>424</v>
      </c>
    </row>
    <row r="145" spans="2:65" s="1" customFormat="1" ht="24.2" customHeight="1">
      <c r="B145" s="32"/>
      <c r="C145" s="145" t="s">
        <v>388</v>
      </c>
      <c r="D145" s="145" t="s">
        <v>347</v>
      </c>
      <c r="E145" s="146" t="s">
        <v>3386</v>
      </c>
      <c r="F145" s="147" t="s">
        <v>3387</v>
      </c>
      <c r="G145" s="148" t="s">
        <v>623</v>
      </c>
      <c r="H145" s="149">
        <v>44</v>
      </c>
      <c r="I145" s="150"/>
      <c r="J145" s="149">
        <f>ROUND(I145*H145,3)</f>
        <v>0</v>
      </c>
      <c r="K145" s="151"/>
      <c r="L145" s="32"/>
      <c r="M145" s="152" t="s">
        <v>1</v>
      </c>
      <c r="N145" s="153" t="s">
        <v>42</v>
      </c>
      <c r="P145" s="154">
        <f>O145*H145</f>
        <v>0</v>
      </c>
      <c r="Q145" s="154">
        <v>3.0400000000000002E-3</v>
      </c>
      <c r="R145" s="154">
        <f>Q145*H145</f>
        <v>0.13376000000000002</v>
      </c>
      <c r="S145" s="154">
        <v>0</v>
      </c>
      <c r="T145" s="155">
        <f>S145*H145</f>
        <v>0</v>
      </c>
      <c r="AR145" s="156" t="s">
        <v>351</v>
      </c>
      <c r="AT145" s="156" t="s">
        <v>347</v>
      </c>
      <c r="AU145" s="156" t="s">
        <v>98</v>
      </c>
      <c r="AY145" s="17" t="s">
        <v>345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7" t="s">
        <v>98</v>
      </c>
      <c r="BK145" s="158">
        <f>ROUND(I145*H145,3)</f>
        <v>0</v>
      </c>
      <c r="BL145" s="17" t="s">
        <v>351</v>
      </c>
      <c r="BM145" s="156" t="s">
        <v>432</v>
      </c>
    </row>
    <row r="146" spans="2:65" s="1" customFormat="1" ht="24.2" customHeight="1">
      <c r="B146" s="32"/>
      <c r="C146" s="145" t="s">
        <v>398</v>
      </c>
      <c r="D146" s="145" t="s">
        <v>347</v>
      </c>
      <c r="E146" s="146" t="s">
        <v>3388</v>
      </c>
      <c r="F146" s="147" t="s">
        <v>3389</v>
      </c>
      <c r="G146" s="148" t="s">
        <v>350</v>
      </c>
      <c r="H146" s="149">
        <v>0.6</v>
      </c>
      <c r="I146" s="150"/>
      <c r="J146" s="149">
        <f>ROUND(I146*H146,3)</f>
        <v>0</v>
      </c>
      <c r="K146" s="151"/>
      <c r="L146" s="32"/>
      <c r="M146" s="152" t="s">
        <v>1</v>
      </c>
      <c r="N146" s="153" t="s">
        <v>42</v>
      </c>
      <c r="P146" s="154">
        <f>O146*H146</f>
        <v>0</v>
      </c>
      <c r="Q146" s="154">
        <v>7.5516666666666704E-2</v>
      </c>
      <c r="R146" s="154">
        <f>Q146*H146</f>
        <v>4.5310000000000024E-2</v>
      </c>
      <c r="S146" s="154">
        <v>0</v>
      </c>
      <c r="T146" s="155">
        <f>S146*H146</f>
        <v>0</v>
      </c>
      <c r="AR146" s="156" t="s">
        <v>351</v>
      </c>
      <c r="AT146" s="156" t="s">
        <v>347</v>
      </c>
      <c r="AU146" s="156" t="s">
        <v>98</v>
      </c>
      <c r="AY146" s="17" t="s">
        <v>345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7" t="s">
        <v>98</v>
      </c>
      <c r="BK146" s="158">
        <f>ROUND(I146*H146,3)</f>
        <v>0</v>
      </c>
      <c r="BL146" s="17" t="s">
        <v>351</v>
      </c>
      <c r="BM146" s="156" t="s">
        <v>442</v>
      </c>
    </row>
    <row r="147" spans="2:65" s="11" customFormat="1" ht="22.9" customHeight="1">
      <c r="B147" s="133"/>
      <c r="D147" s="134" t="s">
        <v>75</v>
      </c>
      <c r="E147" s="143" t="s">
        <v>417</v>
      </c>
      <c r="F147" s="143" t="s">
        <v>3395</v>
      </c>
      <c r="I147" s="136"/>
      <c r="J147" s="144">
        <f>BK147</f>
        <v>0</v>
      </c>
      <c r="L147" s="133"/>
      <c r="M147" s="138"/>
      <c r="P147" s="139">
        <f>SUM(P148:P157)</f>
        <v>0</v>
      </c>
      <c r="R147" s="139">
        <f>SUM(R148:R157)</f>
        <v>0</v>
      </c>
      <c r="T147" s="140">
        <f>SUM(T148:T157)</f>
        <v>0</v>
      </c>
      <c r="AR147" s="134" t="s">
        <v>84</v>
      </c>
      <c r="AT147" s="141" t="s">
        <v>75</v>
      </c>
      <c r="AU147" s="141" t="s">
        <v>84</v>
      </c>
      <c r="AY147" s="134" t="s">
        <v>345</v>
      </c>
      <c r="BK147" s="142">
        <f>SUM(BK148:BK157)</f>
        <v>0</v>
      </c>
    </row>
    <row r="148" spans="2:65" s="1" customFormat="1" ht="24.2" customHeight="1">
      <c r="B148" s="32"/>
      <c r="C148" s="145" t="s">
        <v>407</v>
      </c>
      <c r="D148" s="145" t="s">
        <v>347</v>
      </c>
      <c r="E148" s="146" t="s">
        <v>3819</v>
      </c>
      <c r="F148" s="147" t="s">
        <v>3820</v>
      </c>
      <c r="G148" s="148" t="s">
        <v>623</v>
      </c>
      <c r="H148" s="149">
        <v>8</v>
      </c>
      <c r="I148" s="150"/>
      <c r="J148" s="149">
        <f t="shared" ref="J148:J157" si="0">ROUND(I148*H148,3)</f>
        <v>0</v>
      </c>
      <c r="K148" s="151"/>
      <c r="L148" s="32"/>
      <c r="M148" s="152" t="s">
        <v>1</v>
      </c>
      <c r="N148" s="153" t="s">
        <v>42</v>
      </c>
      <c r="P148" s="154">
        <f t="shared" ref="P148:P157" si="1">O148*H148</f>
        <v>0</v>
      </c>
      <c r="Q148" s="154">
        <v>0</v>
      </c>
      <c r="R148" s="154">
        <f t="shared" ref="R148:R157" si="2">Q148*H148</f>
        <v>0</v>
      </c>
      <c r="S148" s="154">
        <v>0</v>
      </c>
      <c r="T148" s="155">
        <f t="shared" ref="T148:T157" si="3">S148*H148</f>
        <v>0</v>
      </c>
      <c r="AR148" s="156" t="s">
        <v>351</v>
      </c>
      <c r="AT148" s="156" t="s">
        <v>347</v>
      </c>
      <c r="AU148" s="156" t="s">
        <v>98</v>
      </c>
      <c r="AY148" s="17" t="s">
        <v>345</v>
      </c>
      <c r="BE148" s="157">
        <f t="shared" ref="BE148:BE157" si="4">IF(N148="základná",J148,0)</f>
        <v>0</v>
      </c>
      <c r="BF148" s="157">
        <f t="shared" ref="BF148:BF157" si="5">IF(N148="znížená",J148,0)</f>
        <v>0</v>
      </c>
      <c r="BG148" s="157">
        <f t="shared" ref="BG148:BG157" si="6">IF(N148="zákl. prenesená",J148,0)</f>
        <v>0</v>
      </c>
      <c r="BH148" s="157">
        <f t="shared" ref="BH148:BH157" si="7">IF(N148="zníž. prenesená",J148,0)</f>
        <v>0</v>
      </c>
      <c r="BI148" s="157">
        <f t="shared" ref="BI148:BI157" si="8">IF(N148="nulová",J148,0)</f>
        <v>0</v>
      </c>
      <c r="BJ148" s="17" t="s">
        <v>98</v>
      </c>
      <c r="BK148" s="158">
        <f t="shared" ref="BK148:BK157" si="9">ROUND(I148*H148,3)</f>
        <v>0</v>
      </c>
      <c r="BL148" s="17" t="s">
        <v>351</v>
      </c>
      <c r="BM148" s="156" t="s">
        <v>453</v>
      </c>
    </row>
    <row r="149" spans="2:65" s="1" customFormat="1" ht="24.2" customHeight="1">
      <c r="B149" s="32"/>
      <c r="C149" s="145" t="s">
        <v>417</v>
      </c>
      <c r="D149" s="145" t="s">
        <v>347</v>
      </c>
      <c r="E149" s="146" t="s">
        <v>3405</v>
      </c>
      <c r="F149" s="147" t="s">
        <v>3406</v>
      </c>
      <c r="G149" s="148" t="s">
        <v>623</v>
      </c>
      <c r="H149" s="149">
        <v>6</v>
      </c>
      <c r="I149" s="150"/>
      <c r="J149" s="149">
        <f t="shared" si="0"/>
        <v>0</v>
      </c>
      <c r="K149" s="151"/>
      <c r="L149" s="32"/>
      <c r="M149" s="152" t="s">
        <v>1</v>
      </c>
      <c r="N149" s="153" t="s">
        <v>42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AR149" s="156" t="s">
        <v>351</v>
      </c>
      <c r="AT149" s="156" t="s">
        <v>347</v>
      </c>
      <c r="AU149" s="156" t="s">
        <v>98</v>
      </c>
      <c r="AY149" s="17" t="s">
        <v>345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7" t="s">
        <v>98</v>
      </c>
      <c r="BK149" s="158">
        <f t="shared" si="9"/>
        <v>0</v>
      </c>
      <c r="BL149" s="17" t="s">
        <v>351</v>
      </c>
      <c r="BM149" s="156" t="s">
        <v>463</v>
      </c>
    </row>
    <row r="150" spans="2:65" s="1" customFormat="1" ht="24.2" customHeight="1">
      <c r="B150" s="32"/>
      <c r="C150" s="145" t="s">
        <v>424</v>
      </c>
      <c r="D150" s="145" t="s">
        <v>347</v>
      </c>
      <c r="E150" s="146" t="s">
        <v>3821</v>
      </c>
      <c r="F150" s="147" t="s">
        <v>3822</v>
      </c>
      <c r="G150" s="148" t="s">
        <v>623</v>
      </c>
      <c r="H150" s="149">
        <v>4</v>
      </c>
      <c r="I150" s="150"/>
      <c r="J150" s="149">
        <f t="shared" si="0"/>
        <v>0</v>
      </c>
      <c r="K150" s="151"/>
      <c r="L150" s="32"/>
      <c r="M150" s="152" t="s">
        <v>1</v>
      </c>
      <c r="N150" s="153" t="s">
        <v>42</v>
      </c>
      <c r="P150" s="154">
        <f t="shared" si="1"/>
        <v>0</v>
      </c>
      <c r="Q150" s="154">
        <v>0</v>
      </c>
      <c r="R150" s="154">
        <f t="shared" si="2"/>
        <v>0</v>
      </c>
      <c r="S150" s="154">
        <v>0</v>
      </c>
      <c r="T150" s="155">
        <f t="shared" si="3"/>
        <v>0</v>
      </c>
      <c r="AR150" s="156" t="s">
        <v>351</v>
      </c>
      <c r="AT150" s="156" t="s">
        <v>347</v>
      </c>
      <c r="AU150" s="156" t="s">
        <v>98</v>
      </c>
      <c r="AY150" s="17" t="s">
        <v>345</v>
      </c>
      <c r="BE150" s="157">
        <f t="shared" si="4"/>
        <v>0</v>
      </c>
      <c r="BF150" s="157">
        <f t="shared" si="5"/>
        <v>0</v>
      </c>
      <c r="BG150" s="157">
        <f t="shared" si="6"/>
        <v>0</v>
      </c>
      <c r="BH150" s="157">
        <f t="shared" si="7"/>
        <v>0</v>
      </c>
      <c r="BI150" s="157">
        <f t="shared" si="8"/>
        <v>0</v>
      </c>
      <c r="BJ150" s="17" t="s">
        <v>98</v>
      </c>
      <c r="BK150" s="158">
        <f t="shared" si="9"/>
        <v>0</v>
      </c>
      <c r="BL150" s="17" t="s">
        <v>351</v>
      </c>
      <c r="BM150" s="156" t="s">
        <v>7</v>
      </c>
    </row>
    <row r="151" spans="2:65" s="1" customFormat="1" ht="24.2" customHeight="1">
      <c r="B151" s="32"/>
      <c r="C151" s="145" t="s">
        <v>428</v>
      </c>
      <c r="D151" s="145" t="s">
        <v>347</v>
      </c>
      <c r="E151" s="146" t="s">
        <v>3407</v>
      </c>
      <c r="F151" s="147" t="s">
        <v>3408</v>
      </c>
      <c r="G151" s="148" t="s">
        <v>623</v>
      </c>
      <c r="H151" s="149">
        <v>4</v>
      </c>
      <c r="I151" s="150"/>
      <c r="J151" s="149">
        <f t="shared" si="0"/>
        <v>0</v>
      </c>
      <c r="K151" s="151"/>
      <c r="L151" s="32"/>
      <c r="M151" s="152" t="s">
        <v>1</v>
      </c>
      <c r="N151" s="153" t="s">
        <v>42</v>
      </c>
      <c r="P151" s="154">
        <f t="shared" si="1"/>
        <v>0</v>
      </c>
      <c r="Q151" s="154">
        <v>0</v>
      </c>
      <c r="R151" s="154">
        <f t="shared" si="2"/>
        <v>0</v>
      </c>
      <c r="S151" s="154">
        <v>0</v>
      </c>
      <c r="T151" s="155">
        <f t="shared" si="3"/>
        <v>0</v>
      </c>
      <c r="AR151" s="156" t="s">
        <v>351</v>
      </c>
      <c r="AT151" s="156" t="s">
        <v>347</v>
      </c>
      <c r="AU151" s="156" t="s">
        <v>98</v>
      </c>
      <c r="AY151" s="17" t="s">
        <v>345</v>
      </c>
      <c r="BE151" s="157">
        <f t="shared" si="4"/>
        <v>0</v>
      </c>
      <c r="BF151" s="157">
        <f t="shared" si="5"/>
        <v>0</v>
      </c>
      <c r="BG151" s="157">
        <f t="shared" si="6"/>
        <v>0</v>
      </c>
      <c r="BH151" s="157">
        <f t="shared" si="7"/>
        <v>0</v>
      </c>
      <c r="BI151" s="157">
        <f t="shared" si="8"/>
        <v>0</v>
      </c>
      <c r="BJ151" s="17" t="s">
        <v>98</v>
      </c>
      <c r="BK151" s="158">
        <f t="shared" si="9"/>
        <v>0</v>
      </c>
      <c r="BL151" s="17" t="s">
        <v>351</v>
      </c>
      <c r="BM151" s="156" t="s">
        <v>487</v>
      </c>
    </row>
    <row r="152" spans="2:65" s="1" customFormat="1" ht="33" customHeight="1">
      <c r="B152" s="32"/>
      <c r="C152" s="145" t="s">
        <v>432</v>
      </c>
      <c r="D152" s="145" t="s">
        <v>347</v>
      </c>
      <c r="E152" s="146" t="s">
        <v>3409</v>
      </c>
      <c r="F152" s="147" t="s">
        <v>3410</v>
      </c>
      <c r="G152" s="148" t="s">
        <v>623</v>
      </c>
      <c r="H152" s="149">
        <v>21</v>
      </c>
      <c r="I152" s="150"/>
      <c r="J152" s="149">
        <f t="shared" si="0"/>
        <v>0</v>
      </c>
      <c r="K152" s="151"/>
      <c r="L152" s="32"/>
      <c r="M152" s="152" t="s">
        <v>1</v>
      </c>
      <c r="N152" s="153" t="s">
        <v>42</v>
      </c>
      <c r="P152" s="154">
        <f t="shared" si="1"/>
        <v>0</v>
      </c>
      <c r="Q152" s="154">
        <v>0</v>
      </c>
      <c r="R152" s="154">
        <f t="shared" si="2"/>
        <v>0</v>
      </c>
      <c r="S152" s="154">
        <v>0</v>
      </c>
      <c r="T152" s="155">
        <f t="shared" si="3"/>
        <v>0</v>
      </c>
      <c r="AR152" s="156" t="s">
        <v>351</v>
      </c>
      <c r="AT152" s="156" t="s">
        <v>347</v>
      </c>
      <c r="AU152" s="156" t="s">
        <v>98</v>
      </c>
      <c r="AY152" s="17" t="s">
        <v>345</v>
      </c>
      <c r="BE152" s="157">
        <f t="shared" si="4"/>
        <v>0</v>
      </c>
      <c r="BF152" s="157">
        <f t="shared" si="5"/>
        <v>0</v>
      </c>
      <c r="BG152" s="157">
        <f t="shared" si="6"/>
        <v>0</v>
      </c>
      <c r="BH152" s="157">
        <f t="shared" si="7"/>
        <v>0</v>
      </c>
      <c r="BI152" s="157">
        <f t="shared" si="8"/>
        <v>0</v>
      </c>
      <c r="BJ152" s="17" t="s">
        <v>98</v>
      </c>
      <c r="BK152" s="158">
        <f t="shared" si="9"/>
        <v>0</v>
      </c>
      <c r="BL152" s="17" t="s">
        <v>351</v>
      </c>
      <c r="BM152" s="156" t="s">
        <v>498</v>
      </c>
    </row>
    <row r="153" spans="2:65" s="1" customFormat="1" ht="37.9" customHeight="1">
      <c r="B153" s="32"/>
      <c r="C153" s="145" t="s">
        <v>437</v>
      </c>
      <c r="D153" s="145" t="s">
        <v>347</v>
      </c>
      <c r="E153" s="146" t="s">
        <v>3823</v>
      </c>
      <c r="F153" s="147" t="s">
        <v>3824</v>
      </c>
      <c r="G153" s="148" t="s">
        <v>597</v>
      </c>
      <c r="H153" s="149">
        <v>3</v>
      </c>
      <c r="I153" s="150"/>
      <c r="J153" s="149">
        <f t="shared" si="0"/>
        <v>0</v>
      </c>
      <c r="K153" s="151"/>
      <c r="L153" s="32"/>
      <c r="M153" s="152" t="s">
        <v>1</v>
      </c>
      <c r="N153" s="153" t="s">
        <v>42</v>
      </c>
      <c r="P153" s="154">
        <f t="shared" si="1"/>
        <v>0</v>
      </c>
      <c r="Q153" s="154">
        <v>0</v>
      </c>
      <c r="R153" s="154">
        <f t="shared" si="2"/>
        <v>0</v>
      </c>
      <c r="S153" s="154">
        <v>0</v>
      </c>
      <c r="T153" s="155">
        <f t="shared" si="3"/>
        <v>0</v>
      </c>
      <c r="AR153" s="156" t="s">
        <v>351</v>
      </c>
      <c r="AT153" s="156" t="s">
        <v>347</v>
      </c>
      <c r="AU153" s="156" t="s">
        <v>98</v>
      </c>
      <c r="AY153" s="17" t="s">
        <v>345</v>
      </c>
      <c r="BE153" s="157">
        <f t="shared" si="4"/>
        <v>0</v>
      </c>
      <c r="BF153" s="157">
        <f t="shared" si="5"/>
        <v>0</v>
      </c>
      <c r="BG153" s="157">
        <f t="shared" si="6"/>
        <v>0</v>
      </c>
      <c r="BH153" s="157">
        <f t="shared" si="7"/>
        <v>0</v>
      </c>
      <c r="BI153" s="157">
        <f t="shared" si="8"/>
        <v>0</v>
      </c>
      <c r="BJ153" s="17" t="s">
        <v>98</v>
      </c>
      <c r="BK153" s="158">
        <f t="shared" si="9"/>
        <v>0</v>
      </c>
      <c r="BL153" s="17" t="s">
        <v>351</v>
      </c>
      <c r="BM153" s="156" t="s">
        <v>513</v>
      </c>
    </row>
    <row r="154" spans="2:65" s="1" customFormat="1" ht="21.75" customHeight="1">
      <c r="B154" s="32"/>
      <c r="C154" s="145" t="s">
        <v>442</v>
      </c>
      <c r="D154" s="145" t="s">
        <v>347</v>
      </c>
      <c r="E154" s="146" t="s">
        <v>3428</v>
      </c>
      <c r="F154" s="147" t="s">
        <v>1994</v>
      </c>
      <c r="G154" s="148" t="s">
        <v>460</v>
      </c>
      <c r="H154" s="149">
        <v>1.522</v>
      </c>
      <c r="I154" s="150"/>
      <c r="J154" s="149">
        <f t="shared" si="0"/>
        <v>0</v>
      </c>
      <c r="K154" s="151"/>
      <c r="L154" s="32"/>
      <c r="M154" s="152" t="s">
        <v>1</v>
      </c>
      <c r="N154" s="153" t="s">
        <v>42</v>
      </c>
      <c r="P154" s="154">
        <f t="shared" si="1"/>
        <v>0</v>
      </c>
      <c r="Q154" s="154">
        <v>0</v>
      </c>
      <c r="R154" s="154">
        <f t="shared" si="2"/>
        <v>0</v>
      </c>
      <c r="S154" s="154">
        <v>0</v>
      </c>
      <c r="T154" s="155">
        <f t="shared" si="3"/>
        <v>0</v>
      </c>
      <c r="AR154" s="156" t="s">
        <v>351</v>
      </c>
      <c r="AT154" s="156" t="s">
        <v>347</v>
      </c>
      <c r="AU154" s="156" t="s">
        <v>98</v>
      </c>
      <c r="AY154" s="17" t="s">
        <v>345</v>
      </c>
      <c r="BE154" s="157">
        <f t="shared" si="4"/>
        <v>0</v>
      </c>
      <c r="BF154" s="157">
        <f t="shared" si="5"/>
        <v>0</v>
      </c>
      <c r="BG154" s="157">
        <f t="shared" si="6"/>
        <v>0</v>
      </c>
      <c r="BH154" s="157">
        <f t="shared" si="7"/>
        <v>0</v>
      </c>
      <c r="BI154" s="157">
        <f t="shared" si="8"/>
        <v>0</v>
      </c>
      <c r="BJ154" s="17" t="s">
        <v>98</v>
      </c>
      <c r="BK154" s="158">
        <f t="shared" si="9"/>
        <v>0</v>
      </c>
      <c r="BL154" s="17" t="s">
        <v>351</v>
      </c>
      <c r="BM154" s="156" t="s">
        <v>525</v>
      </c>
    </row>
    <row r="155" spans="2:65" s="1" customFormat="1" ht="24.2" customHeight="1">
      <c r="B155" s="32"/>
      <c r="C155" s="145" t="s">
        <v>448</v>
      </c>
      <c r="D155" s="145" t="s">
        <v>347</v>
      </c>
      <c r="E155" s="146" t="s">
        <v>3429</v>
      </c>
      <c r="F155" s="147" t="s">
        <v>3430</v>
      </c>
      <c r="G155" s="148" t="s">
        <v>460</v>
      </c>
      <c r="H155" s="149">
        <v>13.698</v>
      </c>
      <c r="I155" s="150"/>
      <c r="J155" s="149">
        <f t="shared" si="0"/>
        <v>0</v>
      </c>
      <c r="K155" s="151"/>
      <c r="L155" s="32"/>
      <c r="M155" s="152" t="s">
        <v>1</v>
      </c>
      <c r="N155" s="153" t="s">
        <v>42</v>
      </c>
      <c r="P155" s="154">
        <f t="shared" si="1"/>
        <v>0</v>
      </c>
      <c r="Q155" s="154">
        <v>0</v>
      </c>
      <c r="R155" s="154">
        <f t="shared" si="2"/>
        <v>0</v>
      </c>
      <c r="S155" s="154">
        <v>0</v>
      </c>
      <c r="T155" s="155">
        <f t="shared" si="3"/>
        <v>0</v>
      </c>
      <c r="AR155" s="156" t="s">
        <v>351</v>
      </c>
      <c r="AT155" s="156" t="s">
        <v>347</v>
      </c>
      <c r="AU155" s="156" t="s">
        <v>98</v>
      </c>
      <c r="AY155" s="17" t="s">
        <v>345</v>
      </c>
      <c r="BE155" s="157">
        <f t="shared" si="4"/>
        <v>0</v>
      </c>
      <c r="BF155" s="157">
        <f t="shared" si="5"/>
        <v>0</v>
      </c>
      <c r="BG155" s="157">
        <f t="shared" si="6"/>
        <v>0</v>
      </c>
      <c r="BH155" s="157">
        <f t="shared" si="7"/>
        <v>0</v>
      </c>
      <c r="BI155" s="157">
        <f t="shared" si="8"/>
        <v>0</v>
      </c>
      <c r="BJ155" s="17" t="s">
        <v>98</v>
      </c>
      <c r="BK155" s="158">
        <f t="shared" si="9"/>
        <v>0</v>
      </c>
      <c r="BL155" s="17" t="s">
        <v>351</v>
      </c>
      <c r="BM155" s="156" t="s">
        <v>535</v>
      </c>
    </row>
    <row r="156" spans="2:65" s="1" customFormat="1" ht="24.2" customHeight="1">
      <c r="B156" s="32"/>
      <c r="C156" s="145" t="s">
        <v>453</v>
      </c>
      <c r="D156" s="145" t="s">
        <v>347</v>
      </c>
      <c r="E156" s="146" t="s">
        <v>3431</v>
      </c>
      <c r="F156" s="147" t="s">
        <v>2003</v>
      </c>
      <c r="G156" s="148" t="s">
        <v>460</v>
      </c>
      <c r="H156" s="149">
        <v>1.522</v>
      </c>
      <c r="I156" s="150"/>
      <c r="J156" s="149">
        <f t="shared" si="0"/>
        <v>0</v>
      </c>
      <c r="K156" s="151"/>
      <c r="L156" s="32"/>
      <c r="M156" s="152" t="s">
        <v>1</v>
      </c>
      <c r="N156" s="153" t="s">
        <v>42</v>
      </c>
      <c r="P156" s="154">
        <f t="shared" si="1"/>
        <v>0</v>
      </c>
      <c r="Q156" s="154">
        <v>0</v>
      </c>
      <c r="R156" s="154">
        <f t="shared" si="2"/>
        <v>0</v>
      </c>
      <c r="S156" s="154">
        <v>0</v>
      </c>
      <c r="T156" s="155">
        <f t="shared" si="3"/>
        <v>0</v>
      </c>
      <c r="AR156" s="156" t="s">
        <v>351</v>
      </c>
      <c r="AT156" s="156" t="s">
        <v>347</v>
      </c>
      <c r="AU156" s="156" t="s">
        <v>98</v>
      </c>
      <c r="AY156" s="17" t="s">
        <v>345</v>
      </c>
      <c r="BE156" s="157">
        <f t="shared" si="4"/>
        <v>0</v>
      </c>
      <c r="BF156" s="157">
        <f t="shared" si="5"/>
        <v>0</v>
      </c>
      <c r="BG156" s="157">
        <f t="shared" si="6"/>
        <v>0</v>
      </c>
      <c r="BH156" s="157">
        <f t="shared" si="7"/>
        <v>0</v>
      </c>
      <c r="BI156" s="157">
        <f t="shared" si="8"/>
        <v>0</v>
      </c>
      <c r="BJ156" s="17" t="s">
        <v>98</v>
      </c>
      <c r="BK156" s="158">
        <f t="shared" si="9"/>
        <v>0</v>
      </c>
      <c r="BL156" s="17" t="s">
        <v>351</v>
      </c>
      <c r="BM156" s="156" t="s">
        <v>544</v>
      </c>
    </row>
    <row r="157" spans="2:65" s="1" customFormat="1" ht="24.2" customHeight="1">
      <c r="B157" s="32"/>
      <c r="C157" s="145" t="s">
        <v>457</v>
      </c>
      <c r="D157" s="145" t="s">
        <v>347</v>
      </c>
      <c r="E157" s="146" t="s">
        <v>3432</v>
      </c>
      <c r="F157" s="147" t="s">
        <v>3433</v>
      </c>
      <c r="G157" s="148" t="s">
        <v>460</v>
      </c>
      <c r="H157" s="149">
        <v>1.522</v>
      </c>
      <c r="I157" s="150"/>
      <c r="J157" s="149">
        <f t="shared" si="0"/>
        <v>0</v>
      </c>
      <c r="K157" s="151"/>
      <c r="L157" s="32"/>
      <c r="M157" s="152" t="s">
        <v>1</v>
      </c>
      <c r="N157" s="153" t="s">
        <v>42</v>
      </c>
      <c r="P157" s="154">
        <f t="shared" si="1"/>
        <v>0</v>
      </c>
      <c r="Q157" s="154">
        <v>0</v>
      </c>
      <c r="R157" s="154">
        <f t="shared" si="2"/>
        <v>0</v>
      </c>
      <c r="S157" s="154">
        <v>0</v>
      </c>
      <c r="T157" s="155">
        <f t="shared" si="3"/>
        <v>0</v>
      </c>
      <c r="AR157" s="156" t="s">
        <v>351</v>
      </c>
      <c r="AT157" s="156" t="s">
        <v>347</v>
      </c>
      <c r="AU157" s="156" t="s">
        <v>98</v>
      </c>
      <c r="AY157" s="17" t="s">
        <v>345</v>
      </c>
      <c r="BE157" s="157">
        <f t="shared" si="4"/>
        <v>0</v>
      </c>
      <c r="BF157" s="157">
        <f t="shared" si="5"/>
        <v>0</v>
      </c>
      <c r="BG157" s="157">
        <f t="shared" si="6"/>
        <v>0</v>
      </c>
      <c r="BH157" s="157">
        <f t="shared" si="7"/>
        <v>0</v>
      </c>
      <c r="BI157" s="157">
        <f t="shared" si="8"/>
        <v>0</v>
      </c>
      <c r="BJ157" s="17" t="s">
        <v>98</v>
      </c>
      <c r="BK157" s="158">
        <f t="shared" si="9"/>
        <v>0</v>
      </c>
      <c r="BL157" s="17" t="s">
        <v>351</v>
      </c>
      <c r="BM157" s="156" t="s">
        <v>554</v>
      </c>
    </row>
    <row r="158" spans="2:65" s="11" customFormat="1" ht="22.9" customHeight="1">
      <c r="B158" s="133"/>
      <c r="D158" s="134" t="s">
        <v>75</v>
      </c>
      <c r="E158" s="143" t="s">
        <v>983</v>
      </c>
      <c r="F158" s="143" t="s">
        <v>3434</v>
      </c>
      <c r="I158" s="136"/>
      <c r="J158" s="144">
        <f>BK158</f>
        <v>0</v>
      </c>
      <c r="L158" s="133"/>
      <c r="M158" s="138"/>
      <c r="P158" s="139">
        <f>P159</f>
        <v>0</v>
      </c>
      <c r="R158" s="139">
        <f>R159</f>
        <v>0</v>
      </c>
      <c r="T158" s="140">
        <f>T159</f>
        <v>0</v>
      </c>
      <c r="AR158" s="134" t="s">
        <v>84</v>
      </c>
      <c r="AT158" s="141" t="s">
        <v>75</v>
      </c>
      <c r="AU158" s="141" t="s">
        <v>84</v>
      </c>
      <c r="AY158" s="134" t="s">
        <v>345</v>
      </c>
      <c r="BK158" s="142">
        <f>BK159</f>
        <v>0</v>
      </c>
    </row>
    <row r="159" spans="2:65" s="1" customFormat="1" ht="24.2" customHeight="1">
      <c r="B159" s="32"/>
      <c r="C159" s="145" t="s">
        <v>463</v>
      </c>
      <c r="D159" s="145" t="s">
        <v>347</v>
      </c>
      <c r="E159" s="146" t="s">
        <v>3435</v>
      </c>
      <c r="F159" s="147" t="s">
        <v>2016</v>
      </c>
      <c r="G159" s="148" t="s">
        <v>460</v>
      </c>
      <c r="H159" s="149">
        <v>2.153</v>
      </c>
      <c r="I159" s="150"/>
      <c r="J159" s="149">
        <f>ROUND(I159*H159,3)</f>
        <v>0</v>
      </c>
      <c r="K159" s="151"/>
      <c r="L159" s="32"/>
      <c r="M159" s="152" t="s">
        <v>1</v>
      </c>
      <c r="N159" s="153" t="s">
        <v>42</v>
      </c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AR159" s="156" t="s">
        <v>351</v>
      </c>
      <c r="AT159" s="156" t="s">
        <v>347</v>
      </c>
      <c r="AU159" s="156" t="s">
        <v>98</v>
      </c>
      <c r="AY159" s="17" t="s">
        <v>345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7" t="s">
        <v>98</v>
      </c>
      <c r="BK159" s="158">
        <f>ROUND(I159*H159,3)</f>
        <v>0</v>
      </c>
      <c r="BL159" s="17" t="s">
        <v>351</v>
      </c>
      <c r="BM159" s="156" t="s">
        <v>579</v>
      </c>
    </row>
    <row r="160" spans="2:65" s="11" customFormat="1" ht="25.9" customHeight="1">
      <c r="B160" s="133"/>
      <c r="D160" s="134" t="s">
        <v>75</v>
      </c>
      <c r="E160" s="135" t="s">
        <v>2018</v>
      </c>
      <c r="F160" s="135" t="s">
        <v>3436</v>
      </c>
      <c r="I160" s="136"/>
      <c r="J160" s="137">
        <f>BK160</f>
        <v>0</v>
      </c>
      <c r="L160" s="133"/>
      <c r="M160" s="138"/>
      <c r="P160" s="139">
        <f>P161+P174+P179+P184+P197+P217+P231+P275+P303</f>
        <v>0</v>
      </c>
      <c r="R160" s="139">
        <f>R161+R174+R179+R184+R197+R217+R231+R275+R303</f>
        <v>2.4940500000000001</v>
      </c>
      <c r="T160" s="140">
        <f>T161+T174+T179+T184+T197+T217+T231+T275+T303</f>
        <v>0</v>
      </c>
      <c r="AR160" s="134" t="s">
        <v>98</v>
      </c>
      <c r="AT160" s="141" t="s">
        <v>75</v>
      </c>
      <c r="AU160" s="141" t="s">
        <v>76</v>
      </c>
      <c r="AY160" s="134" t="s">
        <v>345</v>
      </c>
      <c r="BK160" s="142">
        <f>BK161+BK174+BK179+BK184+BK197+BK217+BK231+BK275+BK303</f>
        <v>0</v>
      </c>
    </row>
    <row r="161" spans="2:65" s="11" customFormat="1" ht="22.9" customHeight="1">
      <c r="B161" s="133"/>
      <c r="D161" s="134" t="s">
        <v>75</v>
      </c>
      <c r="E161" s="143" t="s">
        <v>2289</v>
      </c>
      <c r="F161" s="143" t="s">
        <v>3451</v>
      </c>
      <c r="I161" s="136"/>
      <c r="J161" s="144">
        <f>BK161</f>
        <v>0</v>
      </c>
      <c r="L161" s="133"/>
      <c r="M161" s="138"/>
      <c r="P161" s="139">
        <f>SUM(P162:P173)</f>
        <v>0</v>
      </c>
      <c r="R161" s="139">
        <f>SUM(R162:R173)</f>
        <v>3.1240000000000014E-2</v>
      </c>
      <c r="T161" s="140">
        <f>SUM(T162:T173)</f>
        <v>0</v>
      </c>
      <c r="AR161" s="134" t="s">
        <v>98</v>
      </c>
      <c r="AT161" s="141" t="s">
        <v>75</v>
      </c>
      <c r="AU161" s="141" t="s">
        <v>84</v>
      </c>
      <c r="AY161" s="134" t="s">
        <v>345</v>
      </c>
      <c r="BK161" s="142">
        <f>SUM(BK162:BK173)</f>
        <v>0</v>
      </c>
    </row>
    <row r="162" spans="2:65" s="1" customFormat="1" ht="33" customHeight="1">
      <c r="B162" s="32"/>
      <c r="C162" s="145" t="s">
        <v>471</v>
      </c>
      <c r="D162" s="145" t="s">
        <v>347</v>
      </c>
      <c r="E162" s="146" t="s">
        <v>3825</v>
      </c>
      <c r="F162" s="147" t="s">
        <v>3826</v>
      </c>
      <c r="G162" s="148" t="s">
        <v>350</v>
      </c>
      <c r="H162" s="149">
        <v>34.6</v>
      </c>
      <c r="I162" s="150"/>
      <c r="J162" s="149">
        <f t="shared" ref="J162:J173" si="10">ROUND(I162*H162,3)</f>
        <v>0</v>
      </c>
      <c r="K162" s="151"/>
      <c r="L162" s="32"/>
      <c r="M162" s="152" t="s">
        <v>1</v>
      </c>
      <c r="N162" s="153" t="s">
        <v>42</v>
      </c>
      <c r="P162" s="154">
        <f t="shared" ref="P162:P173" si="11">O162*H162</f>
        <v>0</v>
      </c>
      <c r="Q162" s="154">
        <v>0</v>
      </c>
      <c r="R162" s="154">
        <f t="shared" ref="R162:R173" si="12">Q162*H162</f>
        <v>0</v>
      </c>
      <c r="S162" s="154">
        <v>0</v>
      </c>
      <c r="T162" s="155">
        <f t="shared" ref="T162:T173" si="13">S162*H162</f>
        <v>0</v>
      </c>
      <c r="AR162" s="156" t="s">
        <v>453</v>
      </c>
      <c r="AT162" s="156" t="s">
        <v>347</v>
      </c>
      <c r="AU162" s="156" t="s">
        <v>98</v>
      </c>
      <c r="AY162" s="17" t="s">
        <v>345</v>
      </c>
      <c r="BE162" s="157">
        <f t="shared" ref="BE162:BE173" si="14">IF(N162="základná",J162,0)</f>
        <v>0</v>
      </c>
      <c r="BF162" s="157">
        <f t="shared" ref="BF162:BF173" si="15">IF(N162="znížená",J162,0)</f>
        <v>0</v>
      </c>
      <c r="BG162" s="157">
        <f t="shared" ref="BG162:BG173" si="16">IF(N162="zákl. prenesená",J162,0)</f>
        <v>0</v>
      </c>
      <c r="BH162" s="157">
        <f t="shared" ref="BH162:BH173" si="17">IF(N162="zníž. prenesená",J162,0)</f>
        <v>0</v>
      </c>
      <c r="BI162" s="157">
        <f t="shared" ref="BI162:BI173" si="18">IF(N162="nulová",J162,0)</f>
        <v>0</v>
      </c>
      <c r="BJ162" s="17" t="s">
        <v>98</v>
      </c>
      <c r="BK162" s="158">
        <f t="shared" ref="BK162:BK173" si="19">ROUND(I162*H162,3)</f>
        <v>0</v>
      </c>
      <c r="BL162" s="17" t="s">
        <v>453</v>
      </c>
      <c r="BM162" s="156" t="s">
        <v>594</v>
      </c>
    </row>
    <row r="163" spans="2:65" s="1" customFormat="1" ht="24.2" customHeight="1">
      <c r="B163" s="32"/>
      <c r="C163" s="145" t="s">
        <v>7</v>
      </c>
      <c r="D163" s="145" t="s">
        <v>347</v>
      </c>
      <c r="E163" s="146" t="s">
        <v>3452</v>
      </c>
      <c r="F163" s="147" t="s">
        <v>3453</v>
      </c>
      <c r="G163" s="148" t="s">
        <v>597</v>
      </c>
      <c r="H163" s="149">
        <v>8</v>
      </c>
      <c r="I163" s="150"/>
      <c r="J163" s="149">
        <f t="shared" si="10"/>
        <v>0</v>
      </c>
      <c r="K163" s="151"/>
      <c r="L163" s="32"/>
      <c r="M163" s="152" t="s">
        <v>1</v>
      </c>
      <c r="N163" s="153" t="s">
        <v>42</v>
      </c>
      <c r="P163" s="154">
        <f t="shared" si="11"/>
        <v>0</v>
      </c>
      <c r="Q163" s="154">
        <v>0</v>
      </c>
      <c r="R163" s="154">
        <f t="shared" si="12"/>
        <v>0</v>
      </c>
      <c r="S163" s="154">
        <v>0</v>
      </c>
      <c r="T163" s="155">
        <f t="shared" si="13"/>
        <v>0</v>
      </c>
      <c r="AR163" s="156" t="s">
        <v>453</v>
      </c>
      <c r="AT163" s="156" t="s">
        <v>347</v>
      </c>
      <c r="AU163" s="156" t="s">
        <v>98</v>
      </c>
      <c r="AY163" s="17" t="s">
        <v>345</v>
      </c>
      <c r="BE163" s="157">
        <f t="shared" si="14"/>
        <v>0</v>
      </c>
      <c r="BF163" s="157">
        <f t="shared" si="15"/>
        <v>0</v>
      </c>
      <c r="BG163" s="157">
        <f t="shared" si="16"/>
        <v>0</v>
      </c>
      <c r="BH163" s="157">
        <f t="shared" si="17"/>
        <v>0</v>
      </c>
      <c r="BI163" s="157">
        <f t="shared" si="18"/>
        <v>0</v>
      </c>
      <c r="BJ163" s="17" t="s">
        <v>98</v>
      </c>
      <c r="BK163" s="158">
        <f t="shared" si="19"/>
        <v>0</v>
      </c>
      <c r="BL163" s="17" t="s">
        <v>453</v>
      </c>
      <c r="BM163" s="156" t="s">
        <v>615</v>
      </c>
    </row>
    <row r="164" spans="2:65" s="1" customFormat="1" ht="24.2" customHeight="1">
      <c r="B164" s="32"/>
      <c r="C164" s="187" t="s">
        <v>482</v>
      </c>
      <c r="D164" s="187" t="s">
        <v>641</v>
      </c>
      <c r="E164" s="188" t="s">
        <v>3456</v>
      </c>
      <c r="F164" s="189" t="s">
        <v>3457</v>
      </c>
      <c r="G164" s="190" t="s">
        <v>597</v>
      </c>
      <c r="H164" s="191">
        <v>8</v>
      </c>
      <c r="I164" s="192"/>
      <c r="J164" s="191">
        <f t="shared" si="10"/>
        <v>0</v>
      </c>
      <c r="K164" s="193"/>
      <c r="L164" s="194"/>
      <c r="M164" s="195" t="s">
        <v>1</v>
      </c>
      <c r="N164" s="196" t="s">
        <v>42</v>
      </c>
      <c r="P164" s="154">
        <f t="shared" si="11"/>
        <v>0</v>
      </c>
      <c r="Q164" s="154">
        <v>1.0000000000000001E-5</v>
      </c>
      <c r="R164" s="154">
        <f t="shared" si="12"/>
        <v>8.0000000000000007E-5</v>
      </c>
      <c r="S164" s="154">
        <v>0</v>
      </c>
      <c r="T164" s="155">
        <f t="shared" si="13"/>
        <v>0</v>
      </c>
      <c r="AR164" s="156" t="s">
        <v>544</v>
      </c>
      <c r="AT164" s="156" t="s">
        <v>641</v>
      </c>
      <c r="AU164" s="156" t="s">
        <v>98</v>
      </c>
      <c r="AY164" s="17" t="s">
        <v>345</v>
      </c>
      <c r="BE164" s="157">
        <f t="shared" si="14"/>
        <v>0</v>
      </c>
      <c r="BF164" s="157">
        <f t="shared" si="15"/>
        <v>0</v>
      </c>
      <c r="BG164" s="157">
        <f t="shared" si="16"/>
        <v>0</v>
      </c>
      <c r="BH164" s="157">
        <f t="shared" si="17"/>
        <v>0</v>
      </c>
      <c r="BI164" s="157">
        <f t="shared" si="18"/>
        <v>0</v>
      </c>
      <c r="BJ164" s="17" t="s">
        <v>98</v>
      </c>
      <c r="BK164" s="158">
        <f t="shared" si="19"/>
        <v>0</v>
      </c>
      <c r="BL164" s="17" t="s">
        <v>453</v>
      </c>
      <c r="BM164" s="156" t="s">
        <v>628</v>
      </c>
    </row>
    <row r="165" spans="2:65" s="1" customFormat="1" ht="24.2" customHeight="1">
      <c r="B165" s="32"/>
      <c r="C165" s="145" t="s">
        <v>487</v>
      </c>
      <c r="D165" s="145" t="s">
        <v>347</v>
      </c>
      <c r="E165" s="146" t="s">
        <v>3466</v>
      </c>
      <c r="F165" s="147" t="s">
        <v>3467</v>
      </c>
      <c r="G165" s="148" t="s">
        <v>597</v>
      </c>
      <c r="H165" s="149">
        <v>136</v>
      </c>
      <c r="I165" s="150"/>
      <c r="J165" s="149">
        <f t="shared" si="10"/>
        <v>0</v>
      </c>
      <c r="K165" s="151"/>
      <c r="L165" s="32"/>
      <c r="M165" s="152" t="s">
        <v>1</v>
      </c>
      <c r="N165" s="153" t="s">
        <v>42</v>
      </c>
      <c r="P165" s="154">
        <f t="shared" si="11"/>
        <v>0</v>
      </c>
      <c r="Q165" s="154">
        <v>2.0000000000000002E-5</v>
      </c>
      <c r="R165" s="154">
        <f t="shared" si="12"/>
        <v>2.7200000000000002E-3</v>
      </c>
      <c r="S165" s="154">
        <v>0</v>
      </c>
      <c r="T165" s="155">
        <f t="shared" si="13"/>
        <v>0</v>
      </c>
      <c r="AR165" s="156" t="s">
        <v>453</v>
      </c>
      <c r="AT165" s="156" t="s">
        <v>347</v>
      </c>
      <c r="AU165" s="156" t="s">
        <v>98</v>
      </c>
      <c r="AY165" s="17" t="s">
        <v>345</v>
      </c>
      <c r="BE165" s="157">
        <f t="shared" si="14"/>
        <v>0</v>
      </c>
      <c r="BF165" s="157">
        <f t="shared" si="15"/>
        <v>0</v>
      </c>
      <c r="BG165" s="157">
        <f t="shared" si="16"/>
        <v>0</v>
      </c>
      <c r="BH165" s="157">
        <f t="shared" si="17"/>
        <v>0</v>
      </c>
      <c r="BI165" s="157">
        <f t="shared" si="18"/>
        <v>0</v>
      </c>
      <c r="BJ165" s="17" t="s">
        <v>98</v>
      </c>
      <c r="BK165" s="158">
        <f t="shared" si="19"/>
        <v>0</v>
      </c>
      <c r="BL165" s="17" t="s">
        <v>453</v>
      </c>
      <c r="BM165" s="156" t="s">
        <v>647</v>
      </c>
    </row>
    <row r="166" spans="2:65" s="1" customFormat="1" ht="24.2" customHeight="1">
      <c r="B166" s="32"/>
      <c r="C166" s="187" t="s">
        <v>494</v>
      </c>
      <c r="D166" s="187" t="s">
        <v>641</v>
      </c>
      <c r="E166" s="188" t="s">
        <v>3468</v>
      </c>
      <c r="F166" s="189" t="s">
        <v>3469</v>
      </c>
      <c r="G166" s="190" t="s">
        <v>597</v>
      </c>
      <c r="H166" s="191">
        <v>23</v>
      </c>
      <c r="I166" s="192"/>
      <c r="J166" s="191">
        <f t="shared" si="10"/>
        <v>0</v>
      </c>
      <c r="K166" s="193"/>
      <c r="L166" s="194"/>
      <c r="M166" s="195" t="s">
        <v>1</v>
      </c>
      <c r="N166" s="196" t="s">
        <v>42</v>
      </c>
      <c r="P166" s="154">
        <f t="shared" si="11"/>
        <v>0</v>
      </c>
      <c r="Q166" s="154">
        <v>1.3999999999999999E-4</v>
      </c>
      <c r="R166" s="154">
        <f t="shared" si="12"/>
        <v>3.2199999999999998E-3</v>
      </c>
      <c r="S166" s="154">
        <v>0</v>
      </c>
      <c r="T166" s="155">
        <f t="shared" si="13"/>
        <v>0</v>
      </c>
      <c r="AR166" s="156" t="s">
        <v>544</v>
      </c>
      <c r="AT166" s="156" t="s">
        <v>641</v>
      </c>
      <c r="AU166" s="156" t="s">
        <v>98</v>
      </c>
      <c r="AY166" s="17" t="s">
        <v>345</v>
      </c>
      <c r="BE166" s="157">
        <f t="shared" si="14"/>
        <v>0</v>
      </c>
      <c r="BF166" s="157">
        <f t="shared" si="15"/>
        <v>0</v>
      </c>
      <c r="BG166" s="157">
        <f t="shared" si="16"/>
        <v>0</v>
      </c>
      <c r="BH166" s="157">
        <f t="shared" si="17"/>
        <v>0</v>
      </c>
      <c r="BI166" s="157">
        <f t="shared" si="18"/>
        <v>0</v>
      </c>
      <c r="BJ166" s="17" t="s">
        <v>98</v>
      </c>
      <c r="BK166" s="158">
        <f t="shared" si="19"/>
        <v>0</v>
      </c>
      <c r="BL166" s="17" t="s">
        <v>453</v>
      </c>
      <c r="BM166" s="156" t="s">
        <v>657</v>
      </c>
    </row>
    <row r="167" spans="2:65" s="1" customFormat="1" ht="24.2" customHeight="1">
      <c r="B167" s="32"/>
      <c r="C167" s="187" t="s">
        <v>498</v>
      </c>
      <c r="D167" s="187" t="s">
        <v>641</v>
      </c>
      <c r="E167" s="188" t="s">
        <v>3470</v>
      </c>
      <c r="F167" s="189" t="s">
        <v>3471</v>
      </c>
      <c r="G167" s="190" t="s">
        <v>597</v>
      </c>
      <c r="H167" s="191">
        <v>41</v>
      </c>
      <c r="I167" s="192"/>
      <c r="J167" s="191">
        <f t="shared" si="10"/>
        <v>0</v>
      </c>
      <c r="K167" s="193"/>
      <c r="L167" s="194"/>
      <c r="M167" s="195" t="s">
        <v>1</v>
      </c>
      <c r="N167" s="196" t="s">
        <v>42</v>
      </c>
      <c r="P167" s="154">
        <f t="shared" si="11"/>
        <v>0</v>
      </c>
      <c r="Q167" s="154">
        <v>1.0000000000000001E-5</v>
      </c>
      <c r="R167" s="154">
        <f t="shared" si="12"/>
        <v>4.1000000000000005E-4</v>
      </c>
      <c r="S167" s="154">
        <v>0</v>
      </c>
      <c r="T167" s="155">
        <f t="shared" si="13"/>
        <v>0</v>
      </c>
      <c r="AR167" s="156" t="s">
        <v>544</v>
      </c>
      <c r="AT167" s="156" t="s">
        <v>641</v>
      </c>
      <c r="AU167" s="156" t="s">
        <v>98</v>
      </c>
      <c r="AY167" s="17" t="s">
        <v>345</v>
      </c>
      <c r="BE167" s="157">
        <f t="shared" si="14"/>
        <v>0</v>
      </c>
      <c r="BF167" s="157">
        <f t="shared" si="15"/>
        <v>0</v>
      </c>
      <c r="BG167" s="157">
        <f t="shared" si="16"/>
        <v>0</v>
      </c>
      <c r="BH167" s="157">
        <f t="shared" si="17"/>
        <v>0</v>
      </c>
      <c r="BI167" s="157">
        <f t="shared" si="18"/>
        <v>0</v>
      </c>
      <c r="BJ167" s="17" t="s">
        <v>98</v>
      </c>
      <c r="BK167" s="158">
        <f t="shared" si="19"/>
        <v>0</v>
      </c>
      <c r="BL167" s="17" t="s">
        <v>453</v>
      </c>
      <c r="BM167" s="156" t="s">
        <v>667</v>
      </c>
    </row>
    <row r="168" spans="2:65" s="1" customFormat="1" ht="24.2" customHeight="1">
      <c r="B168" s="32"/>
      <c r="C168" s="187" t="s">
        <v>509</v>
      </c>
      <c r="D168" s="187" t="s">
        <v>641</v>
      </c>
      <c r="E168" s="188" t="s">
        <v>3472</v>
      </c>
      <c r="F168" s="189" t="s">
        <v>3473</v>
      </c>
      <c r="G168" s="190" t="s">
        <v>597</v>
      </c>
      <c r="H168" s="191">
        <v>66</v>
      </c>
      <c r="I168" s="192"/>
      <c r="J168" s="191">
        <f t="shared" si="10"/>
        <v>0</v>
      </c>
      <c r="K168" s="193"/>
      <c r="L168" s="194"/>
      <c r="M168" s="195" t="s">
        <v>1</v>
      </c>
      <c r="N168" s="196" t="s">
        <v>42</v>
      </c>
      <c r="P168" s="154">
        <f t="shared" si="11"/>
        <v>0</v>
      </c>
      <c r="Q168" s="154">
        <v>2.0000000000000002E-5</v>
      </c>
      <c r="R168" s="154">
        <f t="shared" si="12"/>
        <v>1.3200000000000002E-3</v>
      </c>
      <c r="S168" s="154">
        <v>0</v>
      </c>
      <c r="T168" s="155">
        <f t="shared" si="13"/>
        <v>0</v>
      </c>
      <c r="AR168" s="156" t="s">
        <v>544</v>
      </c>
      <c r="AT168" s="156" t="s">
        <v>641</v>
      </c>
      <c r="AU168" s="156" t="s">
        <v>98</v>
      </c>
      <c r="AY168" s="17" t="s">
        <v>345</v>
      </c>
      <c r="BE168" s="157">
        <f t="shared" si="14"/>
        <v>0</v>
      </c>
      <c r="BF168" s="157">
        <f t="shared" si="15"/>
        <v>0</v>
      </c>
      <c r="BG168" s="157">
        <f t="shared" si="16"/>
        <v>0</v>
      </c>
      <c r="BH168" s="157">
        <f t="shared" si="17"/>
        <v>0</v>
      </c>
      <c r="BI168" s="157">
        <f t="shared" si="18"/>
        <v>0</v>
      </c>
      <c r="BJ168" s="17" t="s">
        <v>98</v>
      </c>
      <c r="BK168" s="158">
        <f t="shared" si="19"/>
        <v>0</v>
      </c>
      <c r="BL168" s="17" t="s">
        <v>453</v>
      </c>
      <c r="BM168" s="156" t="s">
        <v>677</v>
      </c>
    </row>
    <row r="169" spans="2:65" s="1" customFormat="1" ht="24.2" customHeight="1">
      <c r="B169" s="32"/>
      <c r="C169" s="187" t="s">
        <v>513</v>
      </c>
      <c r="D169" s="187" t="s">
        <v>641</v>
      </c>
      <c r="E169" s="188" t="s">
        <v>3827</v>
      </c>
      <c r="F169" s="189" t="s">
        <v>3828</v>
      </c>
      <c r="G169" s="190" t="s">
        <v>597</v>
      </c>
      <c r="H169" s="191">
        <v>6</v>
      </c>
      <c r="I169" s="192"/>
      <c r="J169" s="191">
        <f t="shared" si="10"/>
        <v>0</v>
      </c>
      <c r="K169" s="193"/>
      <c r="L169" s="194"/>
      <c r="M169" s="195" t="s">
        <v>1</v>
      </c>
      <c r="N169" s="196" t="s">
        <v>42</v>
      </c>
      <c r="P169" s="154">
        <f t="shared" si="11"/>
        <v>0</v>
      </c>
      <c r="Q169" s="154">
        <v>4.0000000000000003E-5</v>
      </c>
      <c r="R169" s="154">
        <f t="shared" si="12"/>
        <v>2.4000000000000003E-4</v>
      </c>
      <c r="S169" s="154">
        <v>0</v>
      </c>
      <c r="T169" s="155">
        <f t="shared" si="13"/>
        <v>0</v>
      </c>
      <c r="AR169" s="156" t="s">
        <v>544</v>
      </c>
      <c r="AT169" s="156" t="s">
        <v>641</v>
      </c>
      <c r="AU169" s="156" t="s">
        <v>98</v>
      </c>
      <c r="AY169" s="17" t="s">
        <v>345</v>
      </c>
      <c r="BE169" s="157">
        <f t="shared" si="14"/>
        <v>0</v>
      </c>
      <c r="BF169" s="157">
        <f t="shared" si="15"/>
        <v>0</v>
      </c>
      <c r="BG169" s="157">
        <f t="shared" si="16"/>
        <v>0</v>
      </c>
      <c r="BH169" s="157">
        <f t="shared" si="17"/>
        <v>0</v>
      </c>
      <c r="BI169" s="157">
        <f t="shared" si="18"/>
        <v>0</v>
      </c>
      <c r="BJ169" s="17" t="s">
        <v>98</v>
      </c>
      <c r="BK169" s="158">
        <f t="shared" si="19"/>
        <v>0</v>
      </c>
      <c r="BL169" s="17" t="s">
        <v>453</v>
      </c>
      <c r="BM169" s="156" t="s">
        <v>687</v>
      </c>
    </row>
    <row r="170" spans="2:65" s="1" customFormat="1" ht="37.9" customHeight="1">
      <c r="B170" s="32"/>
      <c r="C170" s="145" t="s">
        <v>519</v>
      </c>
      <c r="D170" s="145" t="s">
        <v>347</v>
      </c>
      <c r="E170" s="146" t="s">
        <v>3474</v>
      </c>
      <c r="F170" s="147" t="s">
        <v>3475</v>
      </c>
      <c r="G170" s="148" t="s">
        <v>597</v>
      </c>
      <c r="H170" s="149">
        <v>30</v>
      </c>
      <c r="I170" s="150"/>
      <c r="J170" s="149">
        <f t="shared" si="10"/>
        <v>0</v>
      </c>
      <c r="K170" s="151"/>
      <c r="L170" s="32"/>
      <c r="M170" s="152" t="s">
        <v>1</v>
      </c>
      <c r="N170" s="153" t="s">
        <v>42</v>
      </c>
      <c r="P170" s="154">
        <f t="shared" si="11"/>
        <v>0</v>
      </c>
      <c r="Q170" s="154">
        <v>1E-4</v>
      </c>
      <c r="R170" s="154">
        <f t="shared" si="12"/>
        <v>3.0000000000000001E-3</v>
      </c>
      <c r="S170" s="154">
        <v>0</v>
      </c>
      <c r="T170" s="155">
        <f t="shared" si="13"/>
        <v>0</v>
      </c>
      <c r="AR170" s="156" t="s">
        <v>453</v>
      </c>
      <c r="AT170" s="156" t="s">
        <v>347</v>
      </c>
      <c r="AU170" s="156" t="s">
        <v>98</v>
      </c>
      <c r="AY170" s="17" t="s">
        <v>345</v>
      </c>
      <c r="BE170" s="157">
        <f t="shared" si="14"/>
        <v>0</v>
      </c>
      <c r="BF170" s="157">
        <f t="shared" si="15"/>
        <v>0</v>
      </c>
      <c r="BG170" s="157">
        <f t="shared" si="16"/>
        <v>0</v>
      </c>
      <c r="BH170" s="157">
        <f t="shared" si="17"/>
        <v>0</v>
      </c>
      <c r="BI170" s="157">
        <f t="shared" si="18"/>
        <v>0</v>
      </c>
      <c r="BJ170" s="17" t="s">
        <v>98</v>
      </c>
      <c r="BK170" s="158">
        <f t="shared" si="19"/>
        <v>0</v>
      </c>
      <c r="BL170" s="17" t="s">
        <v>453</v>
      </c>
      <c r="BM170" s="156" t="s">
        <v>699</v>
      </c>
    </row>
    <row r="171" spans="2:65" s="1" customFormat="1" ht="21.75" customHeight="1">
      <c r="B171" s="32"/>
      <c r="C171" s="187" t="s">
        <v>525</v>
      </c>
      <c r="D171" s="187" t="s">
        <v>641</v>
      </c>
      <c r="E171" s="188" t="s">
        <v>3476</v>
      </c>
      <c r="F171" s="189" t="s">
        <v>3477</v>
      </c>
      <c r="G171" s="190" t="s">
        <v>623</v>
      </c>
      <c r="H171" s="191">
        <v>38.700000000000003</v>
      </c>
      <c r="I171" s="192"/>
      <c r="J171" s="191">
        <f t="shared" si="10"/>
        <v>0</v>
      </c>
      <c r="K171" s="193"/>
      <c r="L171" s="194"/>
      <c r="M171" s="195" t="s">
        <v>1</v>
      </c>
      <c r="N171" s="196" t="s">
        <v>42</v>
      </c>
      <c r="P171" s="154">
        <f t="shared" si="11"/>
        <v>0</v>
      </c>
      <c r="Q171" s="154">
        <v>4.7002583979328201E-4</v>
      </c>
      <c r="R171" s="154">
        <f t="shared" si="12"/>
        <v>1.8190000000000015E-2</v>
      </c>
      <c r="S171" s="154">
        <v>0</v>
      </c>
      <c r="T171" s="155">
        <f t="shared" si="13"/>
        <v>0</v>
      </c>
      <c r="AR171" s="156" t="s">
        <v>544</v>
      </c>
      <c r="AT171" s="156" t="s">
        <v>641</v>
      </c>
      <c r="AU171" s="156" t="s">
        <v>98</v>
      </c>
      <c r="AY171" s="17" t="s">
        <v>345</v>
      </c>
      <c r="BE171" s="157">
        <f t="shared" si="14"/>
        <v>0</v>
      </c>
      <c r="BF171" s="157">
        <f t="shared" si="15"/>
        <v>0</v>
      </c>
      <c r="BG171" s="157">
        <f t="shared" si="16"/>
        <v>0</v>
      </c>
      <c r="BH171" s="157">
        <f t="shared" si="17"/>
        <v>0</v>
      </c>
      <c r="BI171" s="157">
        <f t="shared" si="18"/>
        <v>0</v>
      </c>
      <c r="BJ171" s="17" t="s">
        <v>98</v>
      </c>
      <c r="BK171" s="158">
        <f t="shared" si="19"/>
        <v>0</v>
      </c>
      <c r="BL171" s="17" t="s">
        <v>453</v>
      </c>
      <c r="BM171" s="156" t="s">
        <v>711</v>
      </c>
    </row>
    <row r="172" spans="2:65" s="1" customFormat="1" ht="37.9" customHeight="1">
      <c r="B172" s="32"/>
      <c r="C172" s="187" t="s">
        <v>530</v>
      </c>
      <c r="D172" s="187" t="s">
        <v>641</v>
      </c>
      <c r="E172" s="188" t="s">
        <v>3478</v>
      </c>
      <c r="F172" s="189" t="s">
        <v>3479</v>
      </c>
      <c r="G172" s="190" t="s">
        <v>350</v>
      </c>
      <c r="H172" s="191">
        <v>0.6</v>
      </c>
      <c r="I172" s="192"/>
      <c r="J172" s="191">
        <f t="shared" si="10"/>
        <v>0</v>
      </c>
      <c r="K172" s="193"/>
      <c r="L172" s="194"/>
      <c r="M172" s="195" t="s">
        <v>1</v>
      </c>
      <c r="N172" s="196" t="s">
        <v>42</v>
      </c>
      <c r="P172" s="154">
        <f t="shared" si="11"/>
        <v>0</v>
      </c>
      <c r="Q172" s="154">
        <v>3.4333333333333299E-3</v>
      </c>
      <c r="R172" s="154">
        <f t="shared" si="12"/>
        <v>2.059999999999998E-3</v>
      </c>
      <c r="S172" s="154">
        <v>0</v>
      </c>
      <c r="T172" s="155">
        <f t="shared" si="13"/>
        <v>0</v>
      </c>
      <c r="AR172" s="156" t="s">
        <v>544</v>
      </c>
      <c r="AT172" s="156" t="s">
        <v>641</v>
      </c>
      <c r="AU172" s="156" t="s">
        <v>98</v>
      </c>
      <c r="AY172" s="17" t="s">
        <v>345</v>
      </c>
      <c r="BE172" s="157">
        <f t="shared" si="14"/>
        <v>0</v>
      </c>
      <c r="BF172" s="157">
        <f t="shared" si="15"/>
        <v>0</v>
      </c>
      <c r="BG172" s="157">
        <f t="shared" si="16"/>
        <v>0</v>
      </c>
      <c r="BH172" s="157">
        <f t="shared" si="17"/>
        <v>0</v>
      </c>
      <c r="BI172" s="157">
        <f t="shared" si="18"/>
        <v>0</v>
      </c>
      <c r="BJ172" s="17" t="s">
        <v>98</v>
      </c>
      <c r="BK172" s="158">
        <f t="shared" si="19"/>
        <v>0</v>
      </c>
      <c r="BL172" s="17" t="s">
        <v>453</v>
      </c>
      <c r="BM172" s="156" t="s">
        <v>724</v>
      </c>
    </row>
    <row r="173" spans="2:65" s="1" customFormat="1" ht="24.2" customHeight="1">
      <c r="B173" s="32"/>
      <c r="C173" s="145" t="s">
        <v>535</v>
      </c>
      <c r="D173" s="145" t="s">
        <v>347</v>
      </c>
      <c r="E173" s="146" t="s">
        <v>3484</v>
      </c>
      <c r="F173" s="147" t="s">
        <v>2371</v>
      </c>
      <c r="G173" s="148" t="s">
        <v>2069</v>
      </c>
      <c r="H173" s="150"/>
      <c r="I173" s="150"/>
      <c r="J173" s="149">
        <f t="shared" si="10"/>
        <v>0</v>
      </c>
      <c r="K173" s="151"/>
      <c r="L173" s="32"/>
      <c r="M173" s="152" t="s">
        <v>1</v>
      </c>
      <c r="N173" s="153" t="s">
        <v>42</v>
      </c>
      <c r="P173" s="154">
        <f t="shared" si="11"/>
        <v>0</v>
      </c>
      <c r="Q173" s="154">
        <v>0</v>
      </c>
      <c r="R173" s="154">
        <f t="shared" si="12"/>
        <v>0</v>
      </c>
      <c r="S173" s="154">
        <v>0</v>
      </c>
      <c r="T173" s="155">
        <f t="shared" si="13"/>
        <v>0</v>
      </c>
      <c r="AR173" s="156" t="s">
        <v>453</v>
      </c>
      <c r="AT173" s="156" t="s">
        <v>347</v>
      </c>
      <c r="AU173" s="156" t="s">
        <v>98</v>
      </c>
      <c r="AY173" s="17" t="s">
        <v>345</v>
      </c>
      <c r="BE173" s="157">
        <f t="shared" si="14"/>
        <v>0</v>
      </c>
      <c r="BF173" s="157">
        <f t="shared" si="15"/>
        <v>0</v>
      </c>
      <c r="BG173" s="157">
        <f t="shared" si="16"/>
        <v>0</v>
      </c>
      <c r="BH173" s="157">
        <f t="shared" si="17"/>
        <v>0</v>
      </c>
      <c r="BI173" s="157">
        <f t="shared" si="18"/>
        <v>0</v>
      </c>
      <c r="BJ173" s="17" t="s">
        <v>98</v>
      </c>
      <c r="BK173" s="158">
        <f t="shared" si="19"/>
        <v>0</v>
      </c>
      <c r="BL173" s="17" t="s">
        <v>453</v>
      </c>
      <c r="BM173" s="156" t="s">
        <v>734</v>
      </c>
    </row>
    <row r="174" spans="2:65" s="11" customFormat="1" ht="22.9" customHeight="1">
      <c r="B174" s="133"/>
      <c r="D174" s="134" t="s">
        <v>75</v>
      </c>
      <c r="E174" s="143" t="s">
        <v>2373</v>
      </c>
      <c r="F174" s="143" t="s">
        <v>3485</v>
      </c>
      <c r="I174" s="136"/>
      <c r="J174" s="144">
        <f>BK174</f>
        <v>0</v>
      </c>
      <c r="L174" s="133"/>
      <c r="M174" s="138"/>
      <c r="P174" s="139">
        <f>SUM(P175:P178)</f>
        <v>0</v>
      </c>
      <c r="R174" s="139">
        <f>SUM(R175:R178)</f>
        <v>6.5000000000000008E-4</v>
      </c>
      <c r="T174" s="140">
        <f>SUM(T175:T178)</f>
        <v>0</v>
      </c>
      <c r="AR174" s="134" t="s">
        <v>98</v>
      </c>
      <c r="AT174" s="141" t="s">
        <v>75</v>
      </c>
      <c r="AU174" s="141" t="s">
        <v>84</v>
      </c>
      <c r="AY174" s="134" t="s">
        <v>345</v>
      </c>
      <c r="BK174" s="142">
        <f>SUM(BK175:BK178)</f>
        <v>0</v>
      </c>
    </row>
    <row r="175" spans="2:65" s="1" customFormat="1" ht="21.75" customHeight="1">
      <c r="B175" s="32"/>
      <c r="C175" s="145" t="s">
        <v>540</v>
      </c>
      <c r="D175" s="145" t="s">
        <v>347</v>
      </c>
      <c r="E175" s="146" t="s">
        <v>3829</v>
      </c>
      <c r="F175" s="147" t="s">
        <v>3830</v>
      </c>
      <c r="G175" s="148" t="s">
        <v>597</v>
      </c>
      <c r="H175" s="149">
        <v>5</v>
      </c>
      <c r="I175" s="150"/>
      <c r="J175" s="149">
        <f>ROUND(I175*H175,3)</f>
        <v>0</v>
      </c>
      <c r="K175" s="151"/>
      <c r="L175" s="32"/>
      <c r="M175" s="152" t="s">
        <v>1</v>
      </c>
      <c r="N175" s="153" t="s">
        <v>42</v>
      </c>
      <c r="P175" s="154">
        <f>O175*H175</f>
        <v>0</v>
      </c>
      <c r="Q175" s="154">
        <v>1.0000000000000001E-5</v>
      </c>
      <c r="R175" s="154">
        <f>Q175*H175</f>
        <v>5.0000000000000002E-5</v>
      </c>
      <c r="S175" s="154">
        <v>0</v>
      </c>
      <c r="T175" s="155">
        <f>S175*H175</f>
        <v>0</v>
      </c>
      <c r="AR175" s="156" t="s">
        <v>453</v>
      </c>
      <c r="AT175" s="156" t="s">
        <v>347</v>
      </c>
      <c r="AU175" s="156" t="s">
        <v>98</v>
      </c>
      <c r="AY175" s="17" t="s">
        <v>345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98</v>
      </c>
      <c r="BK175" s="158">
        <f>ROUND(I175*H175,3)</f>
        <v>0</v>
      </c>
      <c r="BL175" s="17" t="s">
        <v>453</v>
      </c>
      <c r="BM175" s="156" t="s">
        <v>742</v>
      </c>
    </row>
    <row r="176" spans="2:65" s="1" customFormat="1" ht="24.2" customHeight="1">
      <c r="B176" s="32"/>
      <c r="C176" s="187" t="s">
        <v>544</v>
      </c>
      <c r="D176" s="187" t="s">
        <v>641</v>
      </c>
      <c r="E176" s="188" t="s">
        <v>3831</v>
      </c>
      <c r="F176" s="189" t="s">
        <v>3832</v>
      </c>
      <c r="G176" s="190" t="s">
        <v>597</v>
      </c>
      <c r="H176" s="191">
        <v>5</v>
      </c>
      <c r="I176" s="192"/>
      <c r="J176" s="191">
        <f>ROUND(I176*H176,3)</f>
        <v>0</v>
      </c>
      <c r="K176" s="193"/>
      <c r="L176" s="194"/>
      <c r="M176" s="195" t="s">
        <v>1</v>
      </c>
      <c r="N176" s="196" t="s">
        <v>42</v>
      </c>
      <c r="P176" s="154">
        <f>O176*H176</f>
        <v>0</v>
      </c>
      <c r="Q176" s="154">
        <v>1.2E-4</v>
      </c>
      <c r="R176" s="154">
        <f>Q176*H176</f>
        <v>6.0000000000000006E-4</v>
      </c>
      <c r="S176" s="154">
        <v>0</v>
      </c>
      <c r="T176" s="155">
        <f>S176*H176</f>
        <v>0</v>
      </c>
      <c r="AR176" s="156" t="s">
        <v>544</v>
      </c>
      <c r="AT176" s="156" t="s">
        <v>641</v>
      </c>
      <c r="AU176" s="156" t="s">
        <v>98</v>
      </c>
      <c r="AY176" s="17" t="s">
        <v>345</v>
      </c>
      <c r="BE176" s="157">
        <f>IF(N176="základná",J176,0)</f>
        <v>0</v>
      </c>
      <c r="BF176" s="157">
        <f>IF(N176="znížená",J176,0)</f>
        <v>0</v>
      </c>
      <c r="BG176" s="157">
        <f>IF(N176="zákl. prenesená",J176,0)</f>
        <v>0</v>
      </c>
      <c r="BH176" s="157">
        <f>IF(N176="zníž. prenesená",J176,0)</f>
        <v>0</v>
      </c>
      <c r="BI176" s="157">
        <f>IF(N176="nulová",J176,0)</f>
        <v>0</v>
      </c>
      <c r="BJ176" s="17" t="s">
        <v>98</v>
      </c>
      <c r="BK176" s="158">
        <f>ROUND(I176*H176,3)</f>
        <v>0</v>
      </c>
      <c r="BL176" s="17" t="s">
        <v>453</v>
      </c>
      <c r="BM176" s="156" t="s">
        <v>750</v>
      </c>
    </row>
    <row r="177" spans="2:65" s="1" customFormat="1" ht="24.2" customHeight="1">
      <c r="B177" s="32"/>
      <c r="C177" s="145" t="s">
        <v>549</v>
      </c>
      <c r="D177" s="145" t="s">
        <v>347</v>
      </c>
      <c r="E177" s="146" t="s">
        <v>3539</v>
      </c>
      <c r="F177" s="147" t="s">
        <v>3540</v>
      </c>
      <c r="G177" s="148" t="s">
        <v>597</v>
      </c>
      <c r="H177" s="149">
        <v>5</v>
      </c>
      <c r="I177" s="150"/>
      <c r="J177" s="149">
        <f>ROUND(I177*H177,3)</f>
        <v>0</v>
      </c>
      <c r="K177" s="151"/>
      <c r="L177" s="32"/>
      <c r="M177" s="152" t="s">
        <v>1</v>
      </c>
      <c r="N177" s="153" t="s">
        <v>42</v>
      </c>
      <c r="P177" s="154">
        <f>O177*H177</f>
        <v>0</v>
      </c>
      <c r="Q177" s="154">
        <v>0</v>
      </c>
      <c r="R177" s="154">
        <f>Q177*H177</f>
        <v>0</v>
      </c>
      <c r="S177" s="154">
        <v>0</v>
      </c>
      <c r="T177" s="155">
        <f>S177*H177</f>
        <v>0</v>
      </c>
      <c r="AR177" s="156" t="s">
        <v>453</v>
      </c>
      <c r="AT177" s="156" t="s">
        <v>347</v>
      </c>
      <c r="AU177" s="156" t="s">
        <v>98</v>
      </c>
      <c r="AY177" s="17" t="s">
        <v>345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7" t="s">
        <v>98</v>
      </c>
      <c r="BK177" s="158">
        <f>ROUND(I177*H177,3)</f>
        <v>0</v>
      </c>
      <c r="BL177" s="17" t="s">
        <v>453</v>
      </c>
      <c r="BM177" s="156" t="s">
        <v>765</v>
      </c>
    </row>
    <row r="178" spans="2:65" s="1" customFormat="1" ht="24.2" customHeight="1">
      <c r="B178" s="32"/>
      <c r="C178" s="145" t="s">
        <v>554</v>
      </c>
      <c r="D178" s="145" t="s">
        <v>347</v>
      </c>
      <c r="E178" s="146" t="s">
        <v>3833</v>
      </c>
      <c r="F178" s="147" t="s">
        <v>2419</v>
      </c>
      <c r="G178" s="148" t="s">
        <v>2069</v>
      </c>
      <c r="H178" s="150"/>
      <c r="I178" s="150"/>
      <c r="J178" s="149">
        <f>ROUND(I178*H178,3)</f>
        <v>0</v>
      </c>
      <c r="K178" s="151"/>
      <c r="L178" s="32"/>
      <c r="M178" s="152" t="s">
        <v>1</v>
      </c>
      <c r="N178" s="153" t="s">
        <v>42</v>
      </c>
      <c r="P178" s="154">
        <f>O178*H178</f>
        <v>0</v>
      </c>
      <c r="Q178" s="154">
        <v>0</v>
      </c>
      <c r="R178" s="154">
        <f>Q178*H178</f>
        <v>0</v>
      </c>
      <c r="S178" s="154">
        <v>0</v>
      </c>
      <c r="T178" s="155">
        <f>S178*H178</f>
        <v>0</v>
      </c>
      <c r="AR178" s="156" t="s">
        <v>453</v>
      </c>
      <c r="AT178" s="156" t="s">
        <v>347</v>
      </c>
      <c r="AU178" s="156" t="s">
        <v>98</v>
      </c>
      <c r="AY178" s="17" t="s">
        <v>345</v>
      </c>
      <c r="BE178" s="157">
        <f>IF(N178="základná",J178,0)</f>
        <v>0</v>
      </c>
      <c r="BF178" s="157">
        <f>IF(N178="znížená",J178,0)</f>
        <v>0</v>
      </c>
      <c r="BG178" s="157">
        <f>IF(N178="zákl. prenesená",J178,0)</f>
        <v>0</v>
      </c>
      <c r="BH178" s="157">
        <f>IF(N178="zníž. prenesená",J178,0)</f>
        <v>0</v>
      </c>
      <c r="BI178" s="157">
        <f>IF(N178="nulová",J178,0)</f>
        <v>0</v>
      </c>
      <c r="BJ178" s="17" t="s">
        <v>98</v>
      </c>
      <c r="BK178" s="158">
        <f>ROUND(I178*H178,3)</f>
        <v>0</v>
      </c>
      <c r="BL178" s="17" t="s">
        <v>453</v>
      </c>
      <c r="BM178" s="156" t="s">
        <v>777</v>
      </c>
    </row>
    <row r="179" spans="2:65" s="11" customFormat="1" ht="22.9" customHeight="1">
      <c r="B179" s="133"/>
      <c r="D179" s="134" t="s">
        <v>75</v>
      </c>
      <c r="E179" s="143" t="s">
        <v>2421</v>
      </c>
      <c r="F179" s="143" t="s">
        <v>3547</v>
      </c>
      <c r="I179" s="136"/>
      <c r="J179" s="144">
        <f>BK179</f>
        <v>0</v>
      </c>
      <c r="L179" s="133"/>
      <c r="M179" s="138"/>
      <c r="P179" s="139">
        <f>SUM(P180:P183)</f>
        <v>0</v>
      </c>
      <c r="R179" s="139">
        <f>SUM(R180:R183)</f>
        <v>8.7200000000000003E-3</v>
      </c>
      <c r="T179" s="140">
        <f>SUM(T180:T183)</f>
        <v>0</v>
      </c>
      <c r="AR179" s="134" t="s">
        <v>98</v>
      </c>
      <c r="AT179" s="141" t="s">
        <v>75</v>
      </c>
      <c r="AU179" s="141" t="s">
        <v>84</v>
      </c>
      <c r="AY179" s="134" t="s">
        <v>345</v>
      </c>
      <c r="BK179" s="142">
        <f>SUM(BK180:BK183)</f>
        <v>0</v>
      </c>
    </row>
    <row r="180" spans="2:65" s="1" customFormat="1" ht="24.2" customHeight="1">
      <c r="B180" s="32"/>
      <c r="C180" s="145" t="s">
        <v>567</v>
      </c>
      <c r="D180" s="145" t="s">
        <v>347</v>
      </c>
      <c r="E180" s="146" t="s">
        <v>3560</v>
      </c>
      <c r="F180" s="147" t="s">
        <v>3561</v>
      </c>
      <c r="G180" s="148" t="s">
        <v>597</v>
      </c>
      <c r="H180" s="149">
        <v>8</v>
      </c>
      <c r="I180" s="150"/>
      <c r="J180" s="149">
        <f>ROUND(I180*H180,3)</f>
        <v>0</v>
      </c>
      <c r="K180" s="151"/>
      <c r="L180" s="32"/>
      <c r="M180" s="152" t="s">
        <v>1</v>
      </c>
      <c r="N180" s="153" t="s">
        <v>42</v>
      </c>
      <c r="P180" s="154">
        <f>O180*H180</f>
        <v>0</v>
      </c>
      <c r="Q180" s="154">
        <v>8.9999999999999998E-4</v>
      </c>
      <c r="R180" s="154">
        <f>Q180*H180</f>
        <v>7.1999999999999998E-3</v>
      </c>
      <c r="S180" s="154">
        <v>0</v>
      </c>
      <c r="T180" s="155">
        <f>S180*H180</f>
        <v>0</v>
      </c>
      <c r="AR180" s="156" t="s">
        <v>453</v>
      </c>
      <c r="AT180" s="156" t="s">
        <v>347</v>
      </c>
      <c r="AU180" s="156" t="s">
        <v>98</v>
      </c>
      <c r="AY180" s="17" t="s">
        <v>345</v>
      </c>
      <c r="BE180" s="157">
        <f>IF(N180="základná",J180,0)</f>
        <v>0</v>
      </c>
      <c r="BF180" s="157">
        <f>IF(N180="znížená",J180,0)</f>
        <v>0</v>
      </c>
      <c r="BG180" s="157">
        <f>IF(N180="zákl. prenesená",J180,0)</f>
        <v>0</v>
      </c>
      <c r="BH180" s="157">
        <f>IF(N180="zníž. prenesená",J180,0)</f>
        <v>0</v>
      </c>
      <c r="BI180" s="157">
        <f>IF(N180="nulová",J180,0)</f>
        <v>0</v>
      </c>
      <c r="BJ180" s="17" t="s">
        <v>98</v>
      </c>
      <c r="BK180" s="158">
        <f>ROUND(I180*H180,3)</f>
        <v>0</v>
      </c>
      <c r="BL180" s="17" t="s">
        <v>453</v>
      </c>
      <c r="BM180" s="156" t="s">
        <v>788</v>
      </c>
    </row>
    <row r="181" spans="2:65" s="1" customFormat="1" ht="24.2" customHeight="1">
      <c r="B181" s="32"/>
      <c r="C181" s="145" t="s">
        <v>579</v>
      </c>
      <c r="D181" s="145" t="s">
        <v>347</v>
      </c>
      <c r="E181" s="146" t="s">
        <v>3676</v>
      </c>
      <c r="F181" s="147" t="s">
        <v>3677</v>
      </c>
      <c r="G181" s="148" t="s">
        <v>597</v>
      </c>
      <c r="H181" s="149">
        <v>8</v>
      </c>
      <c r="I181" s="150"/>
      <c r="J181" s="149">
        <f>ROUND(I181*H181,3)</f>
        <v>0</v>
      </c>
      <c r="K181" s="151"/>
      <c r="L181" s="32"/>
      <c r="M181" s="152" t="s">
        <v>1</v>
      </c>
      <c r="N181" s="153" t="s">
        <v>42</v>
      </c>
      <c r="P181" s="154">
        <f>O181*H181</f>
        <v>0</v>
      </c>
      <c r="Q181" s="154">
        <v>1.8000000000000001E-4</v>
      </c>
      <c r="R181" s="154">
        <f>Q181*H181</f>
        <v>1.4400000000000001E-3</v>
      </c>
      <c r="S181" s="154">
        <v>0</v>
      </c>
      <c r="T181" s="155">
        <f>S181*H181</f>
        <v>0</v>
      </c>
      <c r="AR181" s="156" t="s">
        <v>453</v>
      </c>
      <c r="AT181" s="156" t="s">
        <v>347</v>
      </c>
      <c r="AU181" s="156" t="s">
        <v>98</v>
      </c>
      <c r="AY181" s="17" t="s">
        <v>345</v>
      </c>
      <c r="BE181" s="157">
        <f>IF(N181="základná",J181,0)</f>
        <v>0</v>
      </c>
      <c r="BF181" s="157">
        <f>IF(N181="znížená",J181,0)</f>
        <v>0</v>
      </c>
      <c r="BG181" s="157">
        <f>IF(N181="zákl. prenesená",J181,0)</f>
        <v>0</v>
      </c>
      <c r="BH181" s="157">
        <f>IF(N181="zníž. prenesená",J181,0)</f>
        <v>0</v>
      </c>
      <c r="BI181" s="157">
        <f>IF(N181="nulová",J181,0)</f>
        <v>0</v>
      </c>
      <c r="BJ181" s="17" t="s">
        <v>98</v>
      </c>
      <c r="BK181" s="158">
        <f>ROUND(I181*H181,3)</f>
        <v>0</v>
      </c>
      <c r="BL181" s="17" t="s">
        <v>453</v>
      </c>
      <c r="BM181" s="156" t="s">
        <v>797</v>
      </c>
    </row>
    <row r="182" spans="2:65" s="1" customFormat="1" ht="24.2" customHeight="1">
      <c r="B182" s="32"/>
      <c r="C182" s="145" t="s">
        <v>584</v>
      </c>
      <c r="D182" s="145" t="s">
        <v>347</v>
      </c>
      <c r="E182" s="146" t="s">
        <v>3678</v>
      </c>
      <c r="F182" s="147" t="s">
        <v>3679</v>
      </c>
      <c r="G182" s="148" t="s">
        <v>597</v>
      </c>
      <c r="H182" s="149">
        <v>8</v>
      </c>
      <c r="I182" s="150"/>
      <c r="J182" s="149">
        <f>ROUND(I182*H182,3)</f>
        <v>0</v>
      </c>
      <c r="K182" s="151"/>
      <c r="L182" s="32"/>
      <c r="M182" s="152" t="s">
        <v>1</v>
      </c>
      <c r="N182" s="153" t="s">
        <v>42</v>
      </c>
      <c r="P182" s="154">
        <f>O182*H182</f>
        <v>0</v>
      </c>
      <c r="Q182" s="154">
        <v>1.0000000000000001E-5</v>
      </c>
      <c r="R182" s="154">
        <f>Q182*H182</f>
        <v>8.0000000000000007E-5</v>
      </c>
      <c r="S182" s="154">
        <v>0</v>
      </c>
      <c r="T182" s="155">
        <f>S182*H182</f>
        <v>0</v>
      </c>
      <c r="AR182" s="156" t="s">
        <v>453</v>
      </c>
      <c r="AT182" s="156" t="s">
        <v>347</v>
      </c>
      <c r="AU182" s="156" t="s">
        <v>98</v>
      </c>
      <c r="AY182" s="17" t="s">
        <v>345</v>
      </c>
      <c r="BE182" s="157">
        <f>IF(N182="základná",J182,0)</f>
        <v>0</v>
      </c>
      <c r="BF182" s="157">
        <f>IF(N182="znížená",J182,0)</f>
        <v>0</v>
      </c>
      <c r="BG182" s="157">
        <f>IF(N182="zákl. prenesená",J182,0)</f>
        <v>0</v>
      </c>
      <c r="BH182" s="157">
        <f>IF(N182="zníž. prenesená",J182,0)</f>
        <v>0</v>
      </c>
      <c r="BI182" s="157">
        <f>IF(N182="nulová",J182,0)</f>
        <v>0</v>
      </c>
      <c r="BJ182" s="17" t="s">
        <v>98</v>
      </c>
      <c r="BK182" s="158">
        <f>ROUND(I182*H182,3)</f>
        <v>0</v>
      </c>
      <c r="BL182" s="17" t="s">
        <v>453</v>
      </c>
      <c r="BM182" s="156" t="s">
        <v>811</v>
      </c>
    </row>
    <row r="183" spans="2:65" s="1" customFormat="1" ht="24.2" customHeight="1">
      <c r="B183" s="32"/>
      <c r="C183" s="145" t="s">
        <v>594</v>
      </c>
      <c r="D183" s="145" t="s">
        <v>347</v>
      </c>
      <c r="E183" s="146" t="s">
        <v>3834</v>
      </c>
      <c r="F183" s="147" t="s">
        <v>2433</v>
      </c>
      <c r="G183" s="148" t="s">
        <v>2069</v>
      </c>
      <c r="H183" s="150"/>
      <c r="I183" s="150"/>
      <c r="J183" s="149">
        <f>ROUND(I183*H183,3)</f>
        <v>0</v>
      </c>
      <c r="K183" s="151"/>
      <c r="L183" s="32"/>
      <c r="M183" s="152" t="s">
        <v>1</v>
      </c>
      <c r="N183" s="153" t="s">
        <v>42</v>
      </c>
      <c r="P183" s="154">
        <f>O183*H183</f>
        <v>0</v>
      </c>
      <c r="Q183" s="154">
        <v>0</v>
      </c>
      <c r="R183" s="154">
        <f>Q183*H183</f>
        <v>0</v>
      </c>
      <c r="S183" s="154">
        <v>0</v>
      </c>
      <c r="T183" s="155">
        <f>S183*H183</f>
        <v>0</v>
      </c>
      <c r="AR183" s="156" t="s">
        <v>453</v>
      </c>
      <c r="AT183" s="156" t="s">
        <v>347</v>
      </c>
      <c r="AU183" s="156" t="s">
        <v>98</v>
      </c>
      <c r="AY183" s="17" t="s">
        <v>345</v>
      </c>
      <c r="BE183" s="157">
        <f>IF(N183="základná",J183,0)</f>
        <v>0</v>
      </c>
      <c r="BF183" s="157">
        <f>IF(N183="znížená",J183,0)</f>
        <v>0</v>
      </c>
      <c r="BG183" s="157">
        <f>IF(N183="zákl. prenesená",J183,0)</f>
        <v>0</v>
      </c>
      <c r="BH183" s="157">
        <f>IF(N183="zníž. prenesená",J183,0)</f>
        <v>0</v>
      </c>
      <c r="BI183" s="157">
        <f>IF(N183="nulová",J183,0)</f>
        <v>0</v>
      </c>
      <c r="BJ183" s="17" t="s">
        <v>98</v>
      </c>
      <c r="BK183" s="158">
        <f>ROUND(I183*H183,3)</f>
        <v>0</v>
      </c>
      <c r="BL183" s="17" t="s">
        <v>453</v>
      </c>
      <c r="BM183" s="156" t="s">
        <v>821</v>
      </c>
    </row>
    <row r="184" spans="2:65" s="11" customFormat="1" ht="22.9" customHeight="1">
      <c r="B184" s="133"/>
      <c r="D184" s="134" t="s">
        <v>75</v>
      </c>
      <c r="E184" s="143" t="s">
        <v>3835</v>
      </c>
      <c r="F184" s="143" t="s">
        <v>3836</v>
      </c>
      <c r="I184" s="136"/>
      <c r="J184" s="144">
        <f>BK184</f>
        <v>0</v>
      </c>
      <c r="L184" s="133"/>
      <c r="M184" s="138"/>
      <c r="P184" s="139">
        <f>SUM(P185:P196)</f>
        <v>0</v>
      </c>
      <c r="R184" s="139">
        <f>SUM(R185:R196)</f>
        <v>0.48048000000000007</v>
      </c>
      <c r="T184" s="140">
        <f>SUM(T185:T196)</f>
        <v>0</v>
      </c>
      <c r="AR184" s="134" t="s">
        <v>98</v>
      </c>
      <c r="AT184" s="141" t="s">
        <v>75</v>
      </c>
      <c r="AU184" s="141" t="s">
        <v>84</v>
      </c>
      <c r="AY184" s="134" t="s">
        <v>345</v>
      </c>
      <c r="BK184" s="142">
        <f>SUM(BK185:BK196)</f>
        <v>0</v>
      </c>
    </row>
    <row r="185" spans="2:65" s="1" customFormat="1" ht="24.2" customHeight="1">
      <c r="B185" s="32"/>
      <c r="C185" s="145" t="s">
        <v>601</v>
      </c>
      <c r="D185" s="145" t="s">
        <v>347</v>
      </c>
      <c r="E185" s="146" t="s">
        <v>3837</v>
      </c>
      <c r="F185" s="147" t="s">
        <v>3838</v>
      </c>
      <c r="G185" s="148" t="s">
        <v>623</v>
      </c>
      <c r="H185" s="149">
        <v>2</v>
      </c>
      <c r="I185" s="150"/>
      <c r="J185" s="149">
        <f t="shared" ref="J185:J196" si="20">ROUND(I185*H185,3)</f>
        <v>0</v>
      </c>
      <c r="K185" s="151"/>
      <c r="L185" s="32"/>
      <c r="M185" s="152" t="s">
        <v>1</v>
      </c>
      <c r="N185" s="153" t="s">
        <v>42</v>
      </c>
      <c r="P185" s="154">
        <f t="shared" ref="P185:P196" si="21">O185*H185</f>
        <v>0</v>
      </c>
      <c r="Q185" s="154">
        <v>0</v>
      </c>
      <c r="R185" s="154">
        <f t="shared" ref="R185:R196" si="22">Q185*H185</f>
        <v>0</v>
      </c>
      <c r="S185" s="154">
        <v>0</v>
      </c>
      <c r="T185" s="155">
        <f t="shared" ref="T185:T196" si="23">S185*H185</f>
        <v>0</v>
      </c>
      <c r="AR185" s="156" t="s">
        <v>453</v>
      </c>
      <c r="AT185" s="156" t="s">
        <v>347</v>
      </c>
      <c r="AU185" s="156" t="s">
        <v>98</v>
      </c>
      <c r="AY185" s="17" t="s">
        <v>345</v>
      </c>
      <c r="BE185" s="157">
        <f t="shared" ref="BE185:BE196" si="24">IF(N185="základná",J185,0)</f>
        <v>0</v>
      </c>
      <c r="BF185" s="157">
        <f t="shared" ref="BF185:BF196" si="25">IF(N185="znížená",J185,0)</f>
        <v>0</v>
      </c>
      <c r="BG185" s="157">
        <f t="shared" ref="BG185:BG196" si="26">IF(N185="zákl. prenesená",J185,0)</f>
        <v>0</v>
      </c>
      <c r="BH185" s="157">
        <f t="shared" ref="BH185:BH196" si="27">IF(N185="zníž. prenesená",J185,0)</f>
        <v>0</v>
      </c>
      <c r="BI185" s="157">
        <f t="shared" ref="BI185:BI196" si="28">IF(N185="nulová",J185,0)</f>
        <v>0</v>
      </c>
      <c r="BJ185" s="17" t="s">
        <v>98</v>
      </c>
      <c r="BK185" s="158">
        <f t="shared" ref="BK185:BK196" si="29">ROUND(I185*H185,3)</f>
        <v>0</v>
      </c>
      <c r="BL185" s="17" t="s">
        <v>453</v>
      </c>
      <c r="BM185" s="156" t="s">
        <v>830</v>
      </c>
    </row>
    <row r="186" spans="2:65" s="1" customFormat="1" ht="33" customHeight="1">
      <c r="B186" s="32"/>
      <c r="C186" s="187" t="s">
        <v>615</v>
      </c>
      <c r="D186" s="187" t="s">
        <v>641</v>
      </c>
      <c r="E186" s="188" t="s">
        <v>3839</v>
      </c>
      <c r="F186" s="189" t="s">
        <v>3840</v>
      </c>
      <c r="G186" s="190" t="s">
        <v>623</v>
      </c>
      <c r="H186" s="191">
        <v>2</v>
      </c>
      <c r="I186" s="192"/>
      <c r="J186" s="191">
        <f t="shared" si="20"/>
        <v>0</v>
      </c>
      <c r="K186" s="193"/>
      <c r="L186" s="194"/>
      <c r="M186" s="195" t="s">
        <v>1</v>
      </c>
      <c r="N186" s="196" t="s">
        <v>42</v>
      </c>
      <c r="P186" s="154">
        <f t="shared" si="21"/>
        <v>0</v>
      </c>
      <c r="Q186" s="154">
        <v>3.5000000000000003E-2</v>
      </c>
      <c r="R186" s="154">
        <f t="shared" si="22"/>
        <v>7.0000000000000007E-2</v>
      </c>
      <c r="S186" s="154">
        <v>0</v>
      </c>
      <c r="T186" s="155">
        <f t="shared" si="23"/>
        <v>0</v>
      </c>
      <c r="AR186" s="156" t="s">
        <v>544</v>
      </c>
      <c r="AT186" s="156" t="s">
        <v>641</v>
      </c>
      <c r="AU186" s="156" t="s">
        <v>98</v>
      </c>
      <c r="AY186" s="17" t="s">
        <v>345</v>
      </c>
      <c r="BE186" s="157">
        <f t="shared" si="24"/>
        <v>0</v>
      </c>
      <c r="BF186" s="157">
        <f t="shared" si="25"/>
        <v>0</v>
      </c>
      <c r="BG186" s="157">
        <f t="shared" si="26"/>
        <v>0</v>
      </c>
      <c r="BH186" s="157">
        <f t="shared" si="27"/>
        <v>0</v>
      </c>
      <c r="BI186" s="157">
        <f t="shared" si="28"/>
        <v>0</v>
      </c>
      <c r="BJ186" s="17" t="s">
        <v>98</v>
      </c>
      <c r="BK186" s="158">
        <f t="shared" si="29"/>
        <v>0</v>
      </c>
      <c r="BL186" s="17" t="s">
        <v>453</v>
      </c>
      <c r="BM186" s="156" t="s">
        <v>838</v>
      </c>
    </row>
    <row r="187" spans="2:65" s="1" customFormat="1" ht="24.2" customHeight="1">
      <c r="B187" s="32"/>
      <c r="C187" s="187" t="s">
        <v>620</v>
      </c>
      <c r="D187" s="187" t="s">
        <v>641</v>
      </c>
      <c r="E187" s="188" t="s">
        <v>3841</v>
      </c>
      <c r="F187" s="189" t="s">
        <v>3842</v>
      </c>
      <c r="G187" s="190" t="s">
        <v>623</v>
      </c>
      <c r="H187" s="191">
        <v>1</v>
      </c>
      <c r="I187" s="192"/>
      <c r="J187" s="191">
        <f t="shared" si="20"/>
        <v>0</v>
      </c>
      <c r="K187" s="193"/>
      <c r="L187" s="194"/>
      <c r="M187" s="195" t="s">
        <v>1</v>
      </c>
      <c r="N187" s="196" t="s">
        <v>42</v>
      </c>
      <c r="P187" s="154">
        <f t="shared" si="21"/>
        <v>0</v>
      </c>
      <c r="Q187" s="154">
        <v>3.5000000000000003E-2</v>
      </c>
      <c r="R187" s="154">
        <f t="shared" si="22"/>
        <v>3.5000000000000003E-2</v>
      </c>
      <c r="S187" s="154">
        <v>0</v>
      </c>
      <c r="T187" s="155">
        <f t="shared" si="23"/>
        <v>0</v>
      </c>
      <c r="AR187" s="156" t="s">
        <v>544</v>
      </c>
      <c r="AT187" s="156" t="s">
        <v>641</v>
      </c>
      <c r="AU187" s="156" t="s">
        <v>98</v>
      </c>
      <c r="AY187" s="17" t="s">
        <v>345</v>
      </c>
      <c r="BE187" s="157">
        <f t="shared" si="24"/>
        <v>0</v>
      </c>
      <c r="BF187" s="157">
        <f t="shared" si="25"/>
        <v>0</v>
      </c>
      <c r="BG187" s="157">
        <f t="shared" si="26"/>
        <v>0</v>
      </c>
      <c r="BH187" s="157">
        <f t="shared" si="27"/>
        <v>0</v>
      </c>
      <c r="BI187" s="157">
        <f t="shared" si="28"/>
        <v>0</v>
      </c>
      <c r="BJ187" s="17" t="s">
        <v>98</v>
      </c>
      <c r="BK187" s="158">
        <f t="shared" si="29"/>
        <v>0</v>
      </c>
      <c r="BL187" s="17" t="s">
        <v>453</v>
      </c>
      <c r="BM187" s="156" t="s">
        <v>880</v>
      </c>
    </row>
    <row r="188" spans="2:65" s="1" customFormat="1" ht="24.2" customHeight="1">
      <c r="B188" s="32"/>
      <c r="C188" s="187" t="s">
        <v>628</v>
      </c>
      <c r="D188" s="187" t="s">
        <v>641</v>
      </c>
      <c r="E188" s="188" t="s">
        <v>3843</v>
      </c>
      <c r="F188" s="189" t="s">
        <v>3844</v>
      </c>
      <c r="G188" s="190" t="s">
        <v>623</v>
      </c>
      <c r="H188" s="191">
        <v>1</v>
      </c>
      <c r="I188" s="192"/>
      <c r="J188" s="191">
        <f t="shared" si="20"/>
        <v>0</v>
      </c>
      <c r="K188" s="193"/>
      <c r="L188" s="194"/>
      <c r="M188" s="195" t="s">
        <v>1</v>
      </c>
      <c r="N188" s="196" t="s">
        <v>42</v>
      </c>
      <c r="P188" s="154">
        <f t="shared" si="21"/>
        <v>0</v>
      </c>
      <c r="Q188" s="154">
        <v>3.5000000000000003E-2</v>
      </c>
      <c r="R188" s="154">
        <f t="shared" si="22"/>
        <v>3.5000000000000003E-2</v>
      </c>
      <c r="S188" s="154">
        <v>0</v>
      </c>
      <c r="T188" s="155">
        <f t="shared" si="23"/>
        <v>0</v>
      </c>
      <c r="AR188" s="156" t="s">
        <v>544</v>
      </c>
      <c r="AT188" s="156" t="s">
        <v>641</v>
      </c>
      <c r="AU188" s="156" t="s">
        <v>98</v>
      </c>
      <c r="AY188" s="17" t="s">
        <v>345</v>
      </c>
      <c r="BE188" s="157">
        <f t="shared" si="24"/>
        <v>0</v>
      </c>
      <c r="BF188" s="157">
        <f t="shared" si="25"/>
        <v>0</v>
      </c>
      <c r="BG188" s="157">
        <f t="shared" si="26"/>
        <v>0</v>
      </c>
      <c r="BH188" s="157">
        <f t="shared" si="27"/>
        <v>0</v>
      </c>
      <c r="BI188" s="157">
        <f t="shared" si="28"/>
        <v>0</v>
      </c>
      <c r="BJ188" s="17" t="s">
        <v>98</v>
      </c>
      <c r="BK188" s="158">
        <f t="shared" si="29"/>
        <v>0</v>
      </c>
      <c r="BL188" s="17" t="s">
        <v>453</v>
      </c>
      <c r="BM188" s="156" t="s">
        <v>890</v>
      </c>
    </row>
    <row r="189" spans="2:65" s="1" customFormat="1" ht="24.2" customHeight="1">
      <c r="B189" s="32"/>
      <c r="C189" s="187" t="s">
        <v>640</v>
      </c>
      <c r="D189" s="187" t="s">
        <v>641</v>
      </c>
      <c r="E189" s="188" t="s">
        <v>3845</v>
      </c>
      <c r="F189" s="189" t="s">
        <v>3846</v>
      </c>
      <c r="G189" s="190" t="s">
        <v>623</v>
      </c>
      <c r="H189" s="191">
        <v>3</v>
      </c>
      <c r="I189" s="192"/>
      <c r="J189" s="191">
        <f t="shared" si="20"/>
        <v>0</v>
      </c>
      <c r="K189" s="193"/>
      <c r="L189" s="194"/>
      <c r="M189" s="195" t="s">
        <v>1</v>
      </c>
      <c r="N189" s="196" t="s">
        <v>42</v>
      </c>
      <c r="P189" s="154">
        <f t="shared" si="21"/>
        <v>0</v>
      </c>
      <c r="Q189" s="154">
        <v>3.5000000000000003E-2</v>
      </c>
      <c r="R189" s="154">
        <f t="shared" si="22"/>
        <v>0.10500000000000001</v>
      </c>
      <c r="S189" s="154">
        <v>0</v>
      </c>
      <c r="T189" s="155">
        <f t="shared" si="23"/>
        <v>0</v>
      </c>
      <c r="AR189" s="156" t="s">
        <v>544</v>
      </c>
      <c r="AT189" s="156" t="s">
        <v>641</v>
      </c>
      <c r="AU189" s="156" t="s">
        <v>98</v>
      </c>
      <c r="AY189" s="17" t="s">
        <v>345</v>
      </c>
      <c r="BE189" s="157">
        <f t="shared" si="24"/>
        <v>0</v>
      </c>
      <c r="BF189" s="157">
        <f t="shared" si="25"/>
        <v>0</v>
      </c>
      <c r="BG189" s="157">
        <f t="shared" si="26"/>
        <v>0</v>
      </c>
      <c r="BH189" s="157">
        <f t="shared" si="27"/>
        <v>0</v>
      </c>
      <c r="BI189" s="157">
        <f t="shared" si="28"/>
        <v>0</v>
      </c>
      <c r="BJ189" s="17" t="s">
        <v>98</v>
      </c>
      <c r="BK189" s="158">
        <f t="shared" si="29"/>
        <v>0</v>
      </c>
      <c r="BL189" s="17" t="s">
        <v>453</v>
      </c>
      <c r="BM189" s="156" t="s">
        <v>900</v>
      </c>
    </row>
    <row r="190" spans="2:65" s="1" customFormat="1" ht="24.2" customHeight="1">
      <c r="B190" s="32"/>
      <c r="C190" s="187" t="s">
        <v>647</v>
      </c>
      <c r="D190" s="187" t="s">
        <v>641</v>
      </c>
      <c r="E190" s="188" t="s">
        <v>3847</v>
      </c>
      <c r="F190" s="189" t="s">
        <v>3848</v>
      </c>
      <c r="G190" s="190" t="s">
        <v>623</v>
      </c>
      <c r="H190" s="191">
        <v>1</v>
      </c>
      <c r="I190" s="192"/>
      <c r="J190" s="191">
        <f t="shared" si="20"/>
        <v>0</v>
      </c>
      <c r="K190" s="193"/>
      <c r="L190" s="194"/>
      <c r="M190" s="195" t="s">
        <v>1</v>
      </c>
      <c r="N190" s="196" t="s">
        <v>42</v>
      </c>
      <c r="P190" s="154">
        <f t="shared" si="21"/>
        <v>0</v>
      </c>
      <c r="Q190" s="154">
        <v>3.5000000000000003E-2</v>
      </c>
      <c r="R190" s="154">
        <f t="shared" si="22"/>
        <v>3.5000000000000003E-2</v>
      </c>
      <c r="S190" s="154">
        <v>0</v>
      </c>
      <c r="T190" s="155">
        <f t="shared" si="23"/>
        <v>0</v>
      </c>
      <c r="AR190" s="156" t="s">
        <v>544</v>
      </c>
      <c r="AT190" s="156" t="s">
        <v>641</v>
      </c>
      <c r="AU190" s="156" t="s">
        <v>98</v>
      </c>
      <c r="AY190" s="17" t="s">
        <v>345</v>
      </c>
      <c r="BE190" s="157">
        <f t="shared" si="24"/>
        <v>0</v>
      </c>
      <c r="BF190" s="157">
        <f t="shared" si="25"/>
        <v>0</v>
      </c>
      <c r="BG190" s="157">
        <f t="shared" si="26"/>
        <v>0</v>
      </c>
      <c r="BH190" s="157">
        <f t="shared" si="27"/>
        <v>0</v>
      </c>
      <c r="BI190" s="157">
        <f t="shared" si="28"/>
        <v>0</v>
      </c>
      <c r="BJ190" s="17" t="s">
        <v>98</v>
      </c>
      <c r="BK190" s="158">
        <f t="shared" si="29"/>
        <v>0</v>
      </c>
      <c r="BL190" s="17" t="s">
        <v>453</v>
      </c>
      <c r="BM190" s="156" t="s">
        <v>908</v>
      </c>
    </row>
    <row r="191" spans="2:65" s="1" customFormat="1" ht="33" customHeight="1">
      <c r="B191" s="32"/>
      <c r="C191" s="187" t="s">
        <v>652</v>
      </c>
      <c r="D191" s="187" t="s">
        <v>641</v>
      </c>
      <c r="E191" s="188" t="s">
        <v>3849</v>
      </c>
      <c r="F191" s="189" t="s">
        <v>3850</v>
      </c>
      <c r="G191" s="190" t="s">
        <v>3380</v>
      </c>
      <c r="H191" s="191">
        <v>1</v>
      </c>
      <c r="I191" s="192"/>
      <c r="J191" s="191">
        <f t="shared" si="20"/>
        <v>0</v>
      </c>
      <c r="K191" s="193"/>
      <c r="L191" s="194"/>
      <c r="M191" s="195" t="s">
        <v>1</v>
      </c>
      <c r="N191" s="196" t="s">
        <v>42</v>
      </c>
      <c r="P191" s="154">
        <f t="shared" si="21"/>
        <v>0</v>
      </c>
      <c r="Q191" s="154">
        <v>3.5000000000000003E-2</v>
      </c>
      <c r="R191" s="154">
        <f t="shared" si="22"/>
        <v>3.5000000000000003E-2</v>
      </c>
      <c r="S191" s="154">
        <v>0</v>
      </c>
      <c r="T191" s="155">
        <f t="shared" si="23"/>
        <v>0</v>
      </c>
      <c r="AR191" s="156" t="s">
        <v>544</v>
      </c>
      <c r="AT191" s="156" t="s">
        <v>641</v>
      </c>
      <c r="AU191" s="156" t="s">
        <v>98</v>
      </c>
      <c r="AY191" s="17" t="s">
        <v>345</v>
      </c>
      <c r="BE191" s="157">
        <f t="shared" si="24"/>
        <v>0</v>
      </c>
      <c r="BF191" s="157">
        <f t="shared" si="25"/>
        <v>0</v>
      </c>
      <c r="BG191" s="157">
        <f t="shared" si="26"/>
        <v>0</v>
      </c>
      <c r="BH191" s="157">
        <f t="shared" si="27"/>
        <v>0</v>
      </c>
      <c r="BI191" s="157">
        <f t="shared" si="28"/>
        <v>0</v>
      </c>
      <c r="BJ191" s="17" t="s">
        <v>98</v>
      </c>
      <c r="BK191" s="158">
        <f t="shared" si="29"/>
        <v>0</v>
      </c>
      <c r="BL191" s="17" t="s">
        <v>453</v>
      </c>
      <c r="BM191" s="156" t="s">
        <v>919</v>
      </c>
    </row>
    <row r="192" spans="2:65" s="1" customFormat="1" ht="16.5" customHeight="1">
      <c r="B192" s="32"/>
      <c r="C192" s="145" t="s">
        <v>657</v>
      </c>
      <c r="D192" s="145" t="s">
        <v>347</v>
      </c>
      <c r="E192" s="146" t="s">
        <v>3851</v>
      </c>
      <c r="F192" s="147" t="s">
        <v>3852</v>
      </c>
      <c r="G192" s="148" t="s">
        <v>597</v>
      </c>
      <c r="H192" s="149">
        <v>2.5</v>
      </c>
      <c r="I192" s="150"/>
      <c r="J192" s="149">
        <f t="shared" si="20"/>
        <v>0</v>
      </c>
      <c r="K192" s="151"/>
      <c r="L192" s="32"/>
      <c r="M192" s="152" t="s">
        <v>1</v>
      </c>
      <c r="N192" s="153" t="s">
        <v>42</v>
      </c>
      <c r="P192" s="154">
        <f t="shared" si="21"/>
        <v>0</v>
      </c>
      <c r="Q192" s="154">
        <v>2.4192000000000002E-2</v>
      </c>
      <c r="R192" s="154">
        <f t="shared" si="22"/>
        <v>6.0480000000000006E-2</v>
      </c>
      <c r="S192" s="154">
        <v>0</v>
      </c>
      <c r="T192" s="155">
        <f t="shared" si="23"/>
        <v>0</v>
      </c>
      <c r="AR192" s="156" t="s">
        <v>453</v>
      </c>
      <c r="AT192" s="156" t="s">
        <v>347</v>
      </c>
      <c r="AU192" s="156" t="s">
        <v>98</v>
      </c>
      <c r="AY192" s="17" t="s">
        <v>345</v>
      </c>
      <c r="BE192" s="157">
        <f t="shared" si="24"/>
        <v>0</v>
      </c>
      <c r="BF192" s="157">
        <f t="shared" si="25"/>
        <v>0</v>
      </c>
      <c r="BG192" s="157">
        <f t="shared" si="26"/>
        <v>0</v>
      </c>
      <c r="BH192" s="157">
        <f t="shared" si="27"/>
        <v>0</v>
      </c>
      <c r="BI192" s="157">
        <f t="shared" si="28"/>
        <v>0</v>
      </c>
      <c r="BJ192" s="17" t="s">
        <v>98</v>
      </c>
      <c r="BK192" s="158">
        <f t="shared" si="29"/>
        <v>0</v>
      </c>
      <c r="BL192" s="17" t="s">
        <v>453</v>
      </c>
      <c r="BM192" s="156" t="s">
        <v>930</v>
      </c>
    </row>
    <row r="193" spans="2:65" s="1" customFormat="1" ht="24.2" customHeight="1">
      <c r="B193" s="32"/>
      <c r="C193" s="187" t="s">
        <v>662</v>
      </c>
      <c r="D193" s="187" t="s">
        <v>641</v>
      </c>
      <c r="E193" s="188" t="s">
        <v>3853</v>
      </c>
      <c r="F193" s="189" t="s">
        <v>3854</v>
      </c>
      <c r="G193" s="190" t="s">
        <v>3855</v>
      </c>
      <c r="H193" s="191">
        <v>1</v>
      </c>
      <c r="I193" s="192"/>
      <c r="J193" s="191">
        <f t="shared" si="20"/>
        <v>0</v>
      </c>
      <c r="K193" s="193"/>
      <c r="L193" s="194"/>
      <c r="M193" s="195" t="s">
        <v>1</v>
      </c>
      <c r="N193" s="196" t="s">
        <v>42</v>
      </c>
      <c r="P193" s="154">
        <f t="shared" si="21"/>
        <v>0</v>
      </c>
      <c r="Q193" s="154">
        <v>3.5000000000000003E-2</v>
      </c>
      <c r="R193" s="154">
        <f t="shared" si="22"/>
        <v>3.5000000000000003E-2</v>
      </c>
      <c r="S193" s="154">
        <v>0</v>
      </c>
      <c r="T193" s="155">
        <f t="shared" si="23"/>
        <v>0</v>
      </c>
      <c r="AR193" s="156" t="s">
        <v>544</v>
      </c>
      <c r="AT193" s="156" t="s">
        <v>641</v>
      </c>
      <c r="AU193" s="156" t="s">
        <v>98</v>
      </c>
      <c r="AY193" s="17" t="s">
        <v>345</v>
      </c>
      <c r="BE193" s="157">
        <f t="shared" si="24"/>
        <v>0</v>
      </c>
      <c r="BF193" s="157">
        <f t="shared" si="25"/>
        <v>0</v>
      </c>
      <c r="BG193" s="157">
        <f t="shared" si="26"/>
        <v>0</v>
      </c>
      <c r="BH193" s="157">
        <f t="shared" si="27"/>
        <v>0</v>
      </c>
      <c r="BI193" s="157">
        <f t="shared" si="28"/>
        <v>0</v>
      </c>
      <c r="BJ193" s="17" t="s">
        <v>98</v>
      </c>
      <c r="BK193" s="158">
        <f t="shared" si="29"/>
        <v>0</v>
      </c>
      <c r="BL193" s="17" t="s">
        <v>453</v>
      </c>
      <c r="BM193" s="156" t="s">
        <v>944</v>
      </c>
    </row>
    <row r="194" spans="2:65" s="1" customFormat="1" ht="24.2" customHeight="1">
      <c r="B194" s="32"/>
      <c r="C194" s="187" t="s">
        <v>667</v>
      </c>
      <c r="D194" s="187" t="s">
        <v>641</v>
      </c>
      <c r="E194" s="188" t="s">
        <v>3856</v>
      </c>
      <c r="F194" s="189" t="s">
        <v>3857</v>
      </c>
      <c r="G194" s="190" t="s">
        <v>3855</v>
      </c>
      <c r="H194" s="191">
        <v>2</v>
      </c>
      <c r="I194" s="192"/>
      <c r="J194" s="191">
        <f t="shared" si="20"/>
        <v>0</v>
      </c>
      <c r="K194" s="193"/>
      <c r="L194" s="194"/>
      <c r="M194" s="195" t="s">
        <v>1</v>
      </c>
      <c r="N194" s="196" t="s">
        <v>42</v>
      </c>
      <c r="P194" s="154">
        <f t="shared" si="21"/>
        <v>0</v>
      </c>
      <c r="Q194" s="154">
        <v>3.5000000000000003E-2</v>
      </c>
      <c r="R194" s="154">
        <f t="shared" si="22"/>
        <v>7.0000000000000007E-2</v>
      </c>
      <c r="S194" s="154">
        <v>0</v>
      </c>
      <c r="T194" s="155">
        <f t="shared" si="23"/>
        <v>0</v>
      </c>
      <c r="AR194" s="156" t="s">
        <v>544</v>
      </c>
      <c r="AT194" s="156" t="s">
        <v>641</v>
      </c>
      <c r="AU194" s="156" t="s">
        <v>98</v>
      </c>
      <c r="AY194" s="17" t="s">
        <v>345</v>
      </c>
      <c r="BE194" s="157">
        <f t="shared" si="24"/>
        <v>0</v>
      </c>
      <c r="BF194" s="157">
        <f t="shared" si="25"/>
        <v>0</v>
      </c>
      <c r="BG194" s="157">
        <f t="shared" si="26"/>
        <v>0</v>
      </c>
      <c r="BH194" s="157">
        <f t="shared" si="27"/>
        <v>0</v>
      </c>
      <c r="BI194" s="157">
        <f t="shared" si="28"/>
        <v>0</v>
      </c>
      <c r="BJ194" s="17" t="s">
        <v>98</v>
      </c>
      <c r="BK194" s="158">
        <f t="shared" si="29"/>
        <v>0</v>
      </c>
      <c r="BL194" s="17" t="s">
        <v>453</v>
      </c>
      <c r="BM194" s="156" t="s">
        <v>952</v>
      </c>
    </row>
    <row r="195" spans="2:65" s="1" customFormat="1" ht="24.2" customHeight="1">
      <c r="B195" s="32"/>
      <c r="C195" s="145" t="s">
        <v>672</v>
      </c>
      <c r="D195" s="145" t="s">
        <v>347</v>
      </c>
      <c r="E195" s="146" t="s">
        <v>3858</v>
      </c>
      <c r="F195" s="147" t="s">
        <v>3859</v>
      </c>
      <c r="G195" s="148" t="s">
        <v>2069</v>
      </c>
      <c r="H195" s="150"/>
      <c r="I195" s="150"/>
      <c r="J195" s="149">
        <f t="shared" si="20"/>
        <v>0</v>
      </c>
      <c r="K195" s="151"/>
      <c r="L195" s="32"/>
      <c r="M195" s="152" t="s">
        <v>1</v>
      </c>
      <c r="N195" s="153" t="s">
        <v>42</v>
      </c>
      <c r="P195" s="154">
        <f t="shared" si="21"/>
        <v>0</v>
      </c>
      <c r="Q195" s="154">
        <v>0</v>
      </c>
      <c r="R195" s="154">
        <f t="shared" si="22"/>
        <v>0</v>
      </c>
      <c r="S195" s="154">
        <v>0</v>
      </c>
      <c r="T195" s="155">
        <f t="shared" si="23"/>
        <v>0</v>
      </c>
      <c r="AR195" s="156" t="s">
        <v>453</v>
      </c>
      <c r="AT195" s="156" t="s">
        <v>347</v>
      </c>
      <c r="AU195" s="156" t="s">
        <v>98</v>
      </c>
      <c r="AY195" s="17" t="s">
        <v>345</v>
      </c>
      <c r="BE195" s="157">
        <f t="shared" si="24"/>
        <v>0</v>
      </c>
      <c r="BF195" s="157">
        <f t="shared" si="25"/>
        <v>0</v>
      </c>
      <c r="BG195" s="157">
        <f t="shared" si="26"/>
        <v>0</v>
      </c>
      <c r="BH195" s="157">
        <f t="shared" si="27"/>
        <v>0</v>
      </c>
      <c r="BI195" s="157">
        <f t="shared" si="28"/>
        <v>0</v>
      </c>
      <c r="BJ195" s="17" t="s">
        <v>98</v>
      </c>
      <c r="BK195" s="158">
        <f t="shared" si="29"/>
        <v>0</v>
      </c>
      <c r="BL195" s="17" t="s">
        <v>453</v>
      </c>
      <c r="BM195" s="156" t="s">
        <v>978</v>
      </c>
    </row>
    <row r="196" spans="2:65" s="1" customFormat="1" ht="24.2" customHeight="1">
      <c r="B196" s="32"/>
      <c r="C196" s="145" t="s">
        <v>677</v>
      </c>
      <c r="D196" s="145" t="s">
        <v>347</v>
      </c>
      <c r="E196" s="146" t="s">
        <v>3860</v>
      </c>
      <c r="F196" s="147" t="s">
        <v>3861</v>
      </c>
      <c r="G196" s="148" t="s">
        <v>2069</v>
      </c>
      <c r="H196" s="150"/>
      <c r="I196" s="150"/>
      <c r="J196" s="149">
        <f t="shared" si="20"/>
        <v>0</v>
      </c>
      <c r="K196" s="151"/>
      <c r="L196" s="32"/>
      <c r="M196" s="152" t="s">
        <v>1</v>
      </c>
      <c r="N196" s="153" t="s">
        <v>42</v>
      </c>
      <c r="P196" s="154">
        <f t="shared" si="21"/>
        <v>0</v>
      </c>
      <c r="Q196" s="154">
        <v>0</v>
      </c>
      <c r="R196" s="154">
        <f t="shared" si="22"/>
        <v>0</v>
      </c>
      <c r="S196" s="154">
        <v>0</v>
      </c>
      <c r="T196" s="155">
        <f t="shared" si="23"/>
        <v>0</v>
      </c>
      <c r="AR196" s="156" t="s">
        <v>453</v>
      </c>
      <c r="AT196" s="156" t="s">
        <v>347</v>
      </c>
      <c r="AU196" s="156" t="s">
        <v>98</v>
      </c>
      <c r="AY196" s="17" t="s">
        <v>345</v>
      </c>
      <c r="BE196" s="157">
        <f t="shared" si="24"/>
        <v>0</v>
      </c>
      <c r="BF196" s="157">
        <f t="shared" si="25"/>
        <v>0</v>
      </c>
      <c r="BG196" s="157">
        <f t="shared" si="26"/>
        <v>0</v>
      </c>
      <c r="BH196" s="157">
        <f t="shared" si="27"/>
        <v>0</v>
      </c>
      <c r="BI196" s="157">
        <f t="shared" si="28"/>
        <v>0</v>
      </c>
      <c r="BJ196" s="17" t="s">
        <v>98</v>
      </c>
      <c r="BK196" s="158">
        <f t="shared" si="29"/>
        <v>0</v>
      </c>
      <c r="BL196" s="17" t="s">
        <v>453</v>
      </c>
      <c r="BM196" s="156" t="s">
        <v>988</v>
      </c>
    </row>
    <row r="197" spans="2:65" s="11" customFormat="1" ht="22.9" customHeight="1">
      <c r="B197" s="133"/>
      <c r="D197" s="134" t="s">
        <v>75</v>
      </c>
      <c r="E197" s="143" t="s">
        <v>3749</v>
      </c>
      <c r="F197" s="143" t="s">
        <v>3750</v>
      </c>
      <c r="I197" s="136"/>
      <c r="J197" s="144">
        <f>BK197</f>
        <v>0</v>
      </c>
      <c r="L197" s="133"/>
      <c r="M197" s="138"/>
      <c r="P197" s="139">
        <f>SUM(P198:P216)</f>
        <v>0</v>
      </c>
      <c r="R197" s="139">
        <f>SUM(R198:R216)</f>
        <v>0.27660000000000007</v>
      </c>
      <c r="T197" s="140">
        <f>SUM(T198:T216)</f>
        <v>0</v>
      </c>
      <c r="AR197" s="134" t="s">
        <v>98</v>
      </c>
      <c r="AT197" s="141" t="s">
        <v>75</v>
      </c>
      <c r="AU197" s="141" t="s">
        <v>84</v>
      </c>
      <c r="AY197" s="134" t="s">
        <v>345</v>
      </c>
      <c r="BK197" s="142">
        <f>SUM(BK198:BK216)</f>
        <v>0</v>
      </c>
    </row>
    <row r="198" spans="2:65" s="1" customFormat="1" ht="24.2" customHeight="1">
      <c r="B198" s="32"/>
      <c r="C198" s="145" t="s">
        <v>682</v>
      </c>
      <c r="D198" s="145" t="s">
        <v>347</v>
      </c>
      <c r="E198" s="146" t="s">
        <v>3862</v>
      </c>
      <c r="F198" s="147" t="s">
        <v>3863</v>
      </c>
      <c r="G198" s="148" t="s">
        <v>623</v>
      </c>
      <c r="H198" s="149">
        <v>1</v>
      </c>
      <c r="I198" s="150"/>
      <c r="J198" s="149">
        <f t="shared" ref="J198:J216" si="30">ROUND(I198*H198,3)</f>
        <v>0</v>
      </c>
      <c r="K198" s="151"/>
      <c r="L198" s="32"/>
      <c r="M198" s="152" t="s">
        <v>1</v>
      </c>
      <c r="N198" s="153" t="s">
        <v>42</v>
      </c>
      <c r="P198" s="154">
        <f t="shared" ref="P198:P216" si="31">O198*H198</f>
        <v>0</v>
      </c>
      <c r="Q198" s="154">
        <v>9.0000000000000006E-5</v>
      </c>
      <c r="R198" s="154">
        <f t="shared" ref="R198:R216" si="32">Q198*H198</f>
        <v>9.0000000000000006E-5</v>
      </c>
      <c r="S198" s="154">
        <v>0</v>
      </c>
      <c r="T198" s="155">
        <f t="shared" ref="T198:T216" si="33">S198*H198</f>
        <v>0</v>
      </c>
      <c r="AR198" s="156" t="s">
        <v>453</v>
      </c>
      <c r="AT198" s="156" t="s">
        <v>347</v>
      </c>
      <c r="AU198" s="156" t="s">
        <v>98</v>
      </c>
      <c r="AY198" s="17" t="s">
        <v>345</v>
      </c>
      <c r="BE198" s="157">
        <f t="shared" ref="BE198:BE216" si="34">IF(N198="základná",J198,0)</f>
        <v>0</v>
      </c>
      <c r="BF198" s="157">
        <f t="shared" ref="BF198:BF216" si="35">IF(N198="znížená",J198,0)</f>
        <v>0</v>
      </c>
      <c r="BG198" s="157">
        <f t="shared" ref="BG198:BG216" si="36">IF(N198="zákl. prenesená",J198,0)</f>
        <v>0</v>
      </c>
      <c r="BH198" s="157">
        <f t="shared" ref="BH198:BH216" si="37">IF(N198="zníž. prenesená",J198,0)</f>
        <v>0</v>
      </c>
      <c r="BI198" s="157">
        <f t="shared" ref="BI198:BI216" si="38">IF(N198="nulová",J198,0)</f>
        <v>0</v>
      </c>
      <c r="BJ198" s="17" t="s">
        <v>98</v>
      </c>
      <c r="BK198" s="158">
        <f t="shared" ref="BK198:BK216" si="39">ROUND(I198*H198,3)</f>
        <v>0</v>
      </c>
      <c r="BL198" s="17" t="s">
        <v>453</v>
      </c>
      <c r="BM198" s="156" t="s">
        <v>998</v>
      </c>
    </row>
    <row r="199" spans="2:65" s="1" customFormat="1" ht="24.2" customHeight="1">
      <c r="B199" s="32"/>
      <c r="C199" s="187" t="s">
        <v>687</v>
      </c>
      <c r="D199" s="187" t="s">
        <v>641</v>
      </c>
      <c r="E199" s="188" t="s">
        <v>3864</v>
      </c>
      <c r="F199" s="189" t="s">
        <v>3865</v>
      </c>
      <c r="G199" s="190" t="s">
        <v>3380</v>
      </c>
      <c r="H199" s="191">
        <v>1</v>
      </c>
      <c r="I199" s="192"/>
      <c r="J199" s="191">
        <f t="shared" si="30"/>
        <v>0</v>
      </c>
      <c r="K199" s="193"/>
      <c r="L199" s="194"/>
      <c r="M199" s="195" t="s">
        <v>1</v>
      </c>
      <c r="N199" s="196" t="s">
        <v>42</v>
      </c>
      <c r="P199" s="154">
        <f t="shared" si="31"/>
        <v>0</v>
      </c>
      <c r="Q199" s="154">
        <v>1.8000000000000001E-4</v>
      </c>
      <c r="R199" s="154">
        <f t="shared" si="32"/>
        <v>1.8000000000000001E-4</v>
      </c>
      <c r="S199" s="154">
        <v>0</v>
      </c>
      <c r="T199" s="155">
        <f t="shared" si="33"/>
        <v>0</v>
      </c>
      <c r="AR199" s="156" t="s">
        <v>544</v>
      </c>
      <c r="AT199" s="156" t="s">
        <v>641</v>
      </c>
      <c r="AU199" s="156" t="s">
        <v>98</v>
      </c>
      <c r="AY199" s="17" t="s">
        <v>345</v>
      </c>
      <c r="BE199" s="157">
        <f t="shared" si="34"/>
        <v>0</v>
      </c>
      <c r="BF199" s="157">
        <f t="shared" si="35"/>
        <v>0</v>
      </c>
      <c r="BG199" s="157">
        <f t="shared" si="36"/>
        <v>0</v>
      </c>
      <c r="BH199" s="157">
        <f t="shared" si="37"/>
        <v>0</v>
      </c>
      <c r="BI199" s="157">
        <f t="shared" si="38"/>
        <v>0</v>
      </c>
      <c r="BJ199" s="17" t="s">
        <v>98</v>
      </c>
      <c r="BK199" s="158">
        <f t="shared" si="39"/>
        <v>0</v>
      </c>
      <c r="BL199" s="17" t="s">
        <v>453</v>
      </c>
      <c r="BM199" s="156" t="s">
        <v>1007</v>
      </c>
    </row>
    <row r="200" spans="2:65" s="1" customFormat="1" ht="24.2" customHeight="1">
      <c r="B200" s="32"/>
      <c r="C200" s="187" t="s">
        <v>692</v>
      </c>
      <c r="D200" s="187" t="s">
        <v>641</v>
      </c>
      <c r="E200" s="188" t="s">
        <v>3866</v>
      </c>
      <c r="F200" s="189" t="s">
        <v>3867</v>
      </c>
      <c r="G200" s="190" t="s">
        <v>3380</v>
      </c>
      <c r="H200" s="191">
        <v>2</v>
      </c>
      <c r="I200" s="192"/>
      <c r="J200" s="191">
        <f t="shared" si="30"/>
        <v>0</v>
      </c>
      <c r="K200" s="193"/>
      <c r="L200" s="194"/>
      <c r="M200" s="195" t="s">
        <v>1</v>
      </c>
      <c r="N200" s="196" t="s">
        <v>42</v>
      </c>
      <c r="P200" s="154">
        <f t="shared" si="31"/>
        <v>0</v>
      </c>
      <c r="Q200" s="154">
        <v>1.8000000000000001E-4</v>
      </c>
      <c r="R200" s="154">
        <f t="shared" si="32"/>
        <v>3.6000000000000002E-4</v>
      </c>
      <c r="S200" s="154">
        <v>0</v>
      </c>
      <c r="T200" s="155">
        <f t="shared" si="33"/>
        <v>0</v>
      </c>
      <c r="AR200" s="156" t="s">
        <v>544</v>
      </c>
      <c r="AT200" s="156" t="s">
        <v>641</v>
      </c>
      <c r="AU200" s="156" t="s">
        <v>98</v>
      </c>
      <c r="AY200" s="17" t="s">
        <v>345</v>
      </c>
      <c r="BE200" s="157">
        <f t="shared" si="34"/>
        <v>0</v>
      </c>
      <c r="BF200" s="157">
        <f t="shared" si="35"/>
        <v>0</v>
      </c>
      <c r="BG200" s="157">
        <f t="shared" si="36"/>
        <v>0</v>
      </c>
      <c r="BH200" s="157">
        <f t="shared" si="37"/>
        <v>0</v>
      </c>
      <c r="BI200" s="157">
        <f t="shared" si="38"/>
        <v>0</v>
      </c>
      <c r="BJ200" s="17" t="s">
        <v>98</v>
      </c>
      <c r="BK200" s="158">
        <f t="shared" si="39"/>
        <v>0</v>
      </c>
      <c r="BL200" s="17" t="s">
        <v>453</v>
      </c>
      <c r="BM200" s="156" t="s">
        <v>1016</v>
      </c>
    </row>
    <row r="201" spans="2:65" s="1" customFormat="1" ht="24.2" customHeight="1">
      <c r="B201" s="32"/>
      <c r="C201" s="145" t="s">
        <v>699</v>
      </c>
      <c r="D201" s="145" t="s">
        <v>347</v>
      </c>
      <c r="E201" s="146" t="s">
        <v>3868</v>
      </c>
      <c r="F201" s="147" t="s">
        <v>3869</v>
      </c>
      <c r="G201" s="148" t="s">
        <v>623</v>
      </c>
      <c r="H201" s="149">
        <v>1</v>
      </c>
      <c r="I201" s="150"/>
      <c r="J201" s="149">
        <f t="shared" si="30"/>
        <v>0</v>
      </c>
      <c r="K201" s="151"/>
      <c r="L201" s="32"/>
      <c r="M201" s="152" t="s">
        <v>1</v>
      </c>
      <c r="N201" s="153" t="s">
        <v>42</v>
      </c>
      <c r="P201" s="154">
        <f t="shared" si="31"/>
        <v>0</v>
      </c>
      <c r="Q201" s="154">
        <v>0</v>
      </c>
      <c r="R201" s="154">
        <f t="shared" si="32"/>
        <v>0</v>
      </c>
      <c r="S201" s="154">
        <v>0</v>
      </c>
      <c r="T201" s="155">
        <f t="shared" si="33"/>
        <v>0</v>
      </c>
      <c r="AR201" s="156" t="s">
        <v>453</v>
      </c>
      <c r="AT201" s="156" t="s">
        <v>347</v>
      </c>
      <c r="AU201" s="156" t="s">
        <v>98</v>
      </c>
      <c r="AY201" s="17" t="s">
        <v>345</v>
      </c>
      <c r="BE201" s="157">
        <f t="shared" si="34"/>
        <v>0</v>
      </c>
      <c r="BF201" s="157">
        <f t="shared" si="35"/>
        <v>0</v>
      </c>
      <c r="BG201" s="157">
        <f t="shared" si="36"/>
        <v>0</v>
      </c>
      <c r="BH201" s="157">
        <f t="shared" si="37"/>
        <v>0</v>
      </c>
      <c r="BI201" s="157">
        <f t="shared" si="38"/>
        <v>0</v>
      </c>
      <c r="BJ201" s="17" t="s">
        <v>98</v>
      </c>
      <c r="BK201" s="158">
        <f t="shared" si="39"/>
        <v>0</v>
      </c>
      <c r="BL201" s="17" t="s">
        <v>453</v>
      </c>
      <c r="BM201" s="156" t="s">
        <v>1030</v>
      </c>
    </row>
    <row r="202" spans="2:65" s="1" customFormat="1" ht="37.9" customHeight="1">
      <c r="B202" s="32"/>
      <c r="C202" s="187" t="s">
        <v>705</v>
      </c>
      <c r="D202" s="187" t="s">
        <v>641</v>
      </c>
      <c r="E202" s="188" t="s">
        <v>3870</v>
      </c>
      <c r="F202" s="189" t="s">
        <v>3871</v>
      </c>
      <c r="G202" s="190" t="s">
        <v>3380</v>
      </c>
      <c r="H202" s="191">
        <v>1</v>
      </c>
      <c r="I202" s="192"/>
      <c r="J202" s="191">
        <f t="shared" si="30"/>
        <v>0</v>
      </c>
      <c r="K202" s="193"/>
      <c r="L202" s="194"/>
      <c r="M202" s="195" t="s">
        <v>1</v>
      </c>
      <c r="N202" s="196" t="s">
        <v>42</v>
      </c>
      <c r="P202" s="154">
        <f t="shared" si="31"/>
        <v>0</v>
      </c>
      <c r="Q202" s="154">
        <v>3.5000000000000003E-2</v>
      </c>
      <c r="R202" s="154">
        <f t="shared" si="32"/>
        <v>3.5000000000000003E-2</v>
      </c>
      <c r="S202" s="154">
        <v>0</v>
      </c>
      <c r="T202" s="155">
        <f t="shared" si="33"/>
        <v>0</v>
      </c>
      <c r="AR202" s="156" t="s">
        <v>544</v>
      </c>
      <c r="AT202" s="156" t="s">
        <v>641</v>
      </c>
      <c r="AU202" s="156" t="s">
        <v>98</v>
      </c>
      <c r="AY202" s="17" t="s">
        <v>345</v>
      </c>
      <c r="BE202" s="157">
        <f t="shared" si="34"/>
        <v>0</v>
      </c>
      <c r="BF202" s="157">
        <f t="shared" si="35"/>
        <v>0</v>
      </c>
      <c r="BG202" s="157">
        <f t="shared" si="36"/>
        <v>0</v>
      </c>
      <c r="BH202" s="157">
        <f t="shared" si="37"/>
        <v>0</v>
      </c>
      <c r="BI202" s="157">
        <f t="shared" si="38"/>
        <v>0</v>
      </c>
      <c r="BJ202" s="17" t="s">
        <v>98</v>
      </c>
      <c r="BK202" s="158">
        <f t="shared" si="39"/>
        <v>0</v>
      </c>
      <c r="BL202" s="17" t="s">
        <v>453</v>
      </c>
      <c r="BM202" s="156" t="s">
        <v>1050</v>
      </c>
    </row>
    <row r="203" spans="2:65" s="1" customFormat="1" ht="24.2" customHeight="1">
      <c r="B203" s="32"/>
      <c r="C203" s="145" t="s">
        <v>711</v>
      </c>
      <c r="D203" s="145" t="s">
        <v>347</v>
      </c>
      <c r="E203" s="146" t="s">
        <v>3872</v>
      </c>
      <c r="F203" s="147" t="s">
        <v>3873</v>
      </c>
      <c r="G203" s="148" t="s">
        <v>623</v>
      </c>
      <c r="H203" s="149">
        <v>1</v>
      </c>
      <c r="I203" s="150"/>
      <c r="J203" s="149">
        <f t="shared" si="30"/>
        <v>0</v>
      </c>
      <c r="K203" s="151"/>
      <c r="L203" s="32"/>
      <c r="M203" s="152" t="s">
        <v>1</v>
      </c>
      <c r="N203" s="153" t="s">
        <v>42</v>
      </c>
      <c r="P203" s="154">
        <f t="shared" si="31"/>
        <v>0</v>
      </c>
      <c r="Q203" s="154">
        <v>0</v>
      </c>
      <c r="R203" s="154">
        <f t="shared" si="32"/>
        <v>0</v>
      </c>
      <c r="S203" s="154">
        <v>0</v>
      </c>
      <c r="T203" s="155">
        <f t="shared" si="33"/>
        <v>0</v>
      </c>
      <c r="AR203" s="156" t="s">
        <v>453</v>
      </c>
      <c r="AT203" s="156" t="s">
        <v>347</v>
      </c>
      <c r="AU203" s="156" t="s">
        <v>98</v>
      </c>
      <c r="AY203" s="17" t="s">
        <v>345</v>
      </c>
      <c r="BE203" s="157">
        <f t="shared" si="34"/>
        <v>0</v>
      </c>
      <c r="BF203" s="157">
        <f t="shared" si="35"/>
        <v>0</v>
      </c>
      <c r="BG203" s="157">
        <f t="shared" si="36"/>
        <v>0</v>
      </c>
      <c r="BH203" s="157">
        <f t="shared" si="37"/>
        <v>0</v>
      </c>
      <c r="BI203" s="157">
        <f t="shared" si="38"/>
        <v>0</v>
      </c>
      <c r="BJ203" s="17" t="s">
        <v>98</v>
      </c>
      <c r="BK203" s="158">
        <f t="shared" si="39"/>
        <v>0</v>
      </c>
      <c r="BL203" s="17" t="s">
        <v>453</v>
      </c>
      <c r="BM203" s="156" t="s">
        <v>1060</v>
      </c>
    </row>
    <row r="204" spans="2:65" s="1" customFormat="1" ht="44.25" customHeight="1">
      <c r="B204" s="32"/>
      <c r="C204" s="187" t="s">
        <v>719</v>
      </c>
      <c r="D204" s="187" t="s">
        <v>641</v>
      </c>
      <c r="E204" s="188" t="s">
        <v>3874</v>
      </c>
      <c r="F204" s="189" t="s">
        <v>3875</v>
      </c>
      <c r="G204" s="190" t="s">
        <v>3380</v>
      </c>
      <c r="H204" s="191">
        <v>1</v>
      </c>
      <c r="I204" s="192"/>
      <c r="J204" s="191">
        <f t="shared" si="30"/>
        <v>0</v>
      </c>
      <c r="K204" s="193"/>
      <c r="L204" s="194"/>
      <c r="M204" s="195" t="s">
        <v>1</v>
      </c>
      <c r="N204" s="196" t="s">
        <v>42</v>
      </c>
      <c r="P204" s="154">
        <f t="shared" si="31"/>
        <v>0</v>
      </c>
      <c r="Q204" s="154">
        <v>3.5000000000000003E-2</v>
      </c>
      <c r="R204" s="154">
        <f t="shared" si="32"/>
        <v>3.5000000000000003E-2</v>
      </c>
      <c r="S204" s="154">
        <v>0</v>
      </c>
      <c r="T204" s="155">
        <f t="shared" si="33"/>
        <v>0</v>
      </c>
      <c r="AR204" s="156" t="s">
        <v>544</v>
      </c>
      <c r="AT204" s="156" t="s">
        <v>641</v>
      </c>
      <c r="AU204" s="156" t="s">
        <v>98</v>
      </c>
      <c r="AY204" s="17" t="s">
        <v>345</v>
      </c>
      <c r="BE204" s="157">
        <f t="shared" si="34"/>
        <v>0</v>
      </c>
      <c r="BF204" s="157">
        <f t="shared" si="35"/>
        <v>0</v>
      </c>
      <c r="BG204" s="157">
        <f t="shared" si="36"/>
        <v>0</v>
      </c>
      <c r="BH204" s="157">
        <f t="shared" si="37"/>
        <v>0</v>
      </c>
      <c r="BI204" s="157">
        <f t="shared" si="38"/>
        <v>0</v>
      </c>
      <c r="BJ204" s="17" t="s">
        <v>98</v>
      </c>
      <c r="BK204" s="158">
        <f t="shared" si="39"/>
        <v>0</v>
      </c>
      <c r="BL204" s="17" t="s">
        <v>453</v>
      </c>
      <c r="BM204" s="156" t="s">
        <v>1068</v>
      </c>
    </row>
    <row r="205" spans="2:65" s="1" customFormat="1" ht="24.2" customHeight="1">
      <c r="B205" s="32"/>
      <c r="C205" s="145" t="s">
        <v>724</v>
      </c>
      <c r="D205" s="145" t="s">
        <v>347</v>
      </c>
      <c r="E205" s="146" t="s">
        <v>3876</v>
      </c>
      <c r="F205" s="147" t="s">
        <v>3877</v>
      </c>
      <c r="G205" s="148" t="s">
        <v>623</v>
      </c>
      <c r="H205" s="149">
        <v>1</v>
      </c>
      <c r="I205" s="150"/>
      <c r="J205" s="149">
        <f t="shared" si="30"/>
        <v>0</v>
      </c>
      <c r="K205" s="151"/>
      <c r="L205" s="32"/>
      <c r="M205" s="152" t="s">
        <v>1</v>
      </c>
      <c r="N205" s="153" t="s">
        <v>42</v>
      </c>
      <c r="P205" s="154">
        <f t="shared" si="31"/>
        <v>0</v>
      </c>
      <c r="Q205" s="154">
        <v>0</v>
      </c>
      <c r="R205" s="154">
        <f t="shared" si="32"/>
        <v>0</v>
      </c>
      <c r="S205" s="154">
        <v>0</v>
      </c>
      <c r="T205" s="155">
        <f t="shared" si="33"/>
        <v>0</v>
      </c>
      <c r="AR205" s="156" t="s">
        <v>453</v>
      </c>
      <c r="AT205" s="156" t="s">
        <v>347</v>
      </c>
      <c r="AU205" s="156" t="s">
        <v>98</v>
      </c>
      <c r="AY205" s="17" t="s">
        <v>345</v>
      </c>
      <c r="BE205" s="157">
        <f t="shared" si="34"/>
        <v>0</v>
      </c>
      <c r="BF205" s="157">
        <f t="shared" si="35"/>
        <v>0</v>
      </c>
      <c r="BG205" s="157">
        <f t="shared" si="36"/>
        <v>0</v>
      </c>
      <c r="BH205" s="157">
        <f t="shared" si="37"/>
        <v>0</v>
      </c>
      <c r="BI205" s="157">
        <f t="shared" si="38"/>
        <v>0</v>
      </c>
      <c r="BJ205" s="17" t="s">
        <v>98</v>
      </c>
      <c r="BK205" s="158">
        <f t="shared" si="39"/>
        <v>0</v>
      </c>
      <c r="BL205" s="17" t="s">
        <v>453</v>
      </c>
      <c r="BM205" s="156" t="s">
        <v>1087</v>
      </c>
    </row>
    <row r="206" spans="2:65" s="1" customFormat="1" ht="37.9" customHeight="1">
      <c r="B206" s="32"/>
      <c r="C206" s="187" t="s">
        <v>730</v>
      </c>
      <c r="D206" s="187" t="s">
        <v>641</v>
      </c>
      <c r="E206" s="188" t="s">
        <v>3878</v>
      </c>
      <c r="F206" s="189" t="s">
        <v>3879</v>
      </c>
      <c r="G206" s="190" t="s">
        <v>623</v>
      </c>
      <c r="H206" s="191">
        <v>1</v>
      </c>
      <c r="I206" s="192"/>
      <c r="J206" s="191">
        <f t="shared" si="30"/>
        <v>0</v>
      </c>
      <c r="K206" s="193"/>
      <c r="L206" s="194"/>
      <c r="M206" s="195" t="s">
        <v>1</v>
      </c>
      <c r="N206" s="196" t="s">
        <v>42</v>
      </c>
      <c r="P206" s="154">
        <f t="shared" si="31"/>
        <v>0</v>
      </c>
      <c r="Q206" s="154">
        <v>1.5800000000000002E-2</v>
      </c>
      <c r="R206" s="154">
        <f t="shared" si="32"/>
        <v>1.5800000000000002E-2</v>
      </c>
      <c r="S206" s="154">
        <v>0</v>
      </c>
      <c r="T206" s="155">
        <f t="shared" si="33"/>
        <v>0</v>
      </c>
      <c r="AR206" s="156" t="s">
        <v>544</v>
      </c>
      <c r="AT206" s="156" t="s">
        <v>641</v>
      </c>
      <c r="AU206" s="156" t="s">
        <v>98</v>
      </c>
      <c r="AY206" s="17" t="s">
        <v>345</v>
      </c>
      <c r="BE206" s="157">
        <f t="shared" si="34"/>
        <v>0</v>
      </c>
      <c r="BF206" s="157">
        <f t="shared" si="35"/>
        <v>0</v>
      </c>
      <c r="BG206" s="157">
        <f t="shared" si="36"/>
        <v>0</v>
      </c>
      <c r="BH206" s="157">
        <f t="shared" si="37"/>
        <v>0</v>
      </c>
      <c r="BI206" s="157">
        <f t="shared" si="38"/>
        <v>0</v>
      </c>
      <c r="BJ206" s="17" t="s">
        <v>98</v>
      </c>
      <c r="BK206" s="158">
        <f t="shared" si="39"/>
        <v>0</v>
      </c>
      <c r="BL206" s="17" t="s">
        <v>453</v>
      </c>
      <c r="BM206" s="156" t="s">
        <v>1108</v>
      </c>
    </row>
    <row r="207" spans="2:65" s="1" customFormat="1" ht="16.5" customHeight="1">
      <c r="B207" s="32"/>
      <c r="C207" s="145" t="s">
        <v>734</v>
      </c>
      <c r="D207" s="145" t="s">
        <v>347</v>
      </c>
      <c r="E207" s="146" t="s">
        <v>3880</v>
      </c>
      <c r="F207" s="147" t="s">
        <v>3881</v>
      </c>
      <c r="G207" s="148" t="s">
        <v>3659</v>
      </c>
      <c r="H207" s="149">
        <v>1</v>
      </c>
      <c r="I207" s="150"/>
      <c r="J207" s="149">
        <f t="shared" si="30"/>
        <v>0</v>
      </c>
      <c r="K207" s="151"/>
      <c r="L207" s="32"/>
      <c r="M207" s="152" t="s">
        <v>1</v>
      </c>
      <c r="N207" s="153" t="s">
        <v>42</v>
      </c>
      <c r="P207" s="154">
        <f t="shared" si="31"/>
        <v>0</v>
      </c>
      <c r="Q207" s="154">
        <v>0</v>
      </c>
      <c r="R207" s="154">
        <f t="shared" si="32"/>
        <v>0</v>
      </c>
      <c r="S207" s="154">
        <v>0</v>
      </c>
      <c r="T207" s="155">
        <f t="shared" si="33"/>
        <v>0</v>
      </c>
      <c r="AR207" s="156" t="s">
        <v>453</v>
      </c>
      <c r="AT207" s="156" t="s">
        <v>347</v>
      </c>
      <c r="AU207" s="156" t="s">
        <v>98</v>
      </c>
      <c r="AY207" s="17" t="s">
        <v>345</v>
      </c>
      <c r="BE207" s="157">
        <f t="shared" si="34"/>
        <v>0</v>
      </c>
      <c r="BF207" s="157">
        <f t="shared" si="35"/>
        <v>0</v>
      </c>
      <c r="BG207" s="157">
        <f t="shared" si="36"/>
        <v>0</v>
      </c>
      <c r="BH207" s="157">
        <f t="shared" si="37"/>
        <v>0</v>
      </c>
      <c r="BI207" s="157">
        <f t="shared" si="38"/>
        <v>0</v>
      </c>
      <c r="BJ207" s="17" t="s">
        <v>98</v>
      </c>
      <c r="BK207" s="158">
        <f t="shared" si="39"/>
        <v>0</v>
      </c>
      <c r="BL207" s="17" t="s">
        <v>453</v>
      </c>
      <c r="BM207" s="156" t="s">
        <v>1141</v>
      </c>
    </row>
    <row r="208" spans="2:65" s="1" customFormat="1" ht="24.2" customHeight="1">
      <c r="B208" s="32"/>
      <c r="C208" s="187" t="s">
        <v>738</v>
      </c>
      <c r="D208" s="187" t="s">
        <v>641</v>
      </c>
      <c r="E208" s="188" t="s">
        <v>3882</v>
      </c>
      <c r="F208" s="189" t="s">
        <v>3883</v>
      </c>
      <c r="G208" s="190" t="s">
        <v>623</v>
      </c>
      <c r="H208" s="191">
        <v>1</v>
      </c>
      <c r="I208" s="192"/>
      <c r="J208" s="191">
        <f t="shared" si="30"/>
        <v>0</v>
      </c>
      <c r="K208" s="193"/>
      <c r="L208" s="194"/>
      <c r="M208" s="195" t="s">
        <v>1</v>
      </c>
      <c r="N208" s="196" t="s">
        <v>42</v>
      </c>
      <c r="P208" s="154">
        <f t="shared" si="31"/>
        <v>0</v>
      </c>
      <c r="Q208" s="154">
        <v>2.49E-3</v>
      </c>
      <c r="R208" s="154">
        <f t="shared" si="32"/>
        <v>2.49E-3</v>
      </c>
      <c r="S208" s="154">
        <v>0</v>
      </c>
      <c r="T208" s="155">
        <f t="shared" si="33"/>
        <v>0</v>
      </c>
      <c r="AR208" s="156" t="s">
        <v>544</v>
      </c>
      <c r="AT208" s="156" t="s">
        <v>641</v>
      </c>
      <c r="AU208" s="156" t="s">
        <v>98</v>
      </c>
      <c r="AY208" s="17" t="s">
        <v>345</v>
      </c>
      <c r="BE208" s="157">
        <f t="shared" si="34"/>
        <v>0</v>
      </c>
      <c r="BF208" s="157">
        <f t="shared" si="35"/>
        <v>0</v>
      </c>
      <c r="BG208" s="157">
        <f t="shared" si="36"/>
        <v>0</v>
      </c>
      <c r="BH208" s="157">
        <f t="shared" si="37"/>
        <v>0</v>
      </c>
      <c r="BI208" s="157">
        <f t="shared" si="38"/>
        <v>0</v>
      </c>
      <c r="BJ208" s="17" t="s">
        <v>98</v>
      </c>
      <c r="BK208" s="158">
        <f t="shared" si="39"/>
        <v>0</v>
      </c>
      <c r="BL208" s="17" t="s">
        <v>453</v>
      </c>
      <c r="BM208" s="156" t="s">
        <v>1185</v>
      </c>
    </row>
    <row r="209" spans="2:65" s="1" customFormat="1" ht="24.2" customHeight="1">
      <c r="B209" s="32"/>
      <c r="C209" s="145" t="s">
        <v>742</v>
      </c>
      <c r="D209" s="145" t="s">
        <v>347</v>
      </c>
      <c r="E209" s="146" t="s">
        <v>3884</v>
      </c>
      <c r="F209" s="147" t="s">
        <v>3885</v>
      </c>
      <c r="G209" s="148" t="s">
        <v>3659</v>
      </c>
      <c r="H209" s="149">
        <v>2</v>
      </c>
      <c r="I209" s="150"/>
      <c r="J209" s="149">
        <f t="shared" si="30"/>
        <v>0</v>
      </c>
      <c r="K209" s="151"/>
      <c r="L209" s="32"/>
      <c r="M209" s="152" t="s">
        <v>1</v>
      </c>
      <c r="N209" s="153" t="s">
        <v>42</v>
      </c>
      <c r="P209" s="154">
        <f t="shared" si="31"/>
        <v>0</v>
      </c>
      <c r="Q209" s="154">
        <v>7.1300000000000001E-3</v>
      </c>
      <c r="R209" s="154">
        <f t="shared" si="32"/>
        <v>1.426E-2</v>
      </c>
      <c r="S209" s="154">
        <v>0</v>
      </c>
      <c r="T209" s="155">
        <f t="shared" si="33"/>
        <v>0</v>
      </c>
      <c r="AR209" s="156" t="s">
        <v>453</v>
      </c>
      <c r="AT209" s="156" t="s">
        <v>347</v>
      </c>
      <c r="AU209" s="156" t="s">
        <v>98</v>
      </c>
      <c r="AY209" s="17" t="s">
        <v>345</v>
      </c>
      <c r="BE209" s="157">
        <f t="shared" si="34"/>
        <v>0</v>
      </c>
      <c r="BF209" s="157">
        <f t="shared" si="35"/>
        <v>0</v>
      </c>
      <c r="BG209" s="157">
        <f t="shared" si="36"/>
        <v>0</v>
      </c>
      <c r="BH209" s="157">
        <f t="shared" si="37"/>
        <v>0</v>
      </c>
      <c r="BI209" s="157">
        <f t="shared" si="38"/>
        <v>0</v>
      </c>
      <c r="BJ209" s="17" t="s">
        <v>98</v>
      </c>
      <c r="BK209" s="158">
        <f t="shared" si="39"/>
        <v>0</v>
      </c>
      <c r="BL209" s="17" t="s">
        <v>453</v>
      </c>
      <c r="BM209" s="156" t="s">
        <v>1198</v>
      </c>
    </row>
    <row r="210" spans="2:65" s="1" customFormat="1" ht="24.2" customHeight="1">
      <c r="B210" s="32"/>
      <c r="C210" s="187" t="s">
        <v>746</v>
      </c>
      <c r="D210" s="187" t="s">
        <v>641</v>
      </c>
      <c r="E210" s="188" t="s">
        <v>3886</v>
      </c>
      <c r="F210" s="189" t="s">
        <v>3887</v>
      </c>
      <c r="G210" s="190" t="s">
        <v>623</v>
      </c>
      <c r="H210" s="191">
        <v>1</v>
      </c>
      <c r="I210" s="192"/>
      <c r="J210" s="191">
        <f t="shared" si="30"/>
        <v>0</v>
      </c>
      <c r="K210" s="193"/>
      <c r="L210" s="194"/>
      <c r="M210" s="195" t="s">
        <v>1</v>
      </c>
      <c r="N210" s="196" t="s">
        <v>42</v>
      </c>
      <c r="P210" s="154">
        <f t="shared" si="31"/>
        <v>0</v>
      </c>
      <c r="Q210" s="154">
        <v>2.6710000000000001E-2</v>
      </c>
      <c r="R210" s="154">
        <f t="shared" si="32"/>
        <v>2.6710000000000001E-2</v>
      </c>
      <c r="S210" s="154">
        <v>0</v>
      </c>
      <c r="T210" s="155">
        <f t="shared" si="33"/>
        <v>0</v>
      </c>
      <c r="AR210" s="156" t="s">
        <v>544</v>
      </c>
      <c r="AT210" s="156" t="s">
        <v>641</v>
      </c>
      <c r="AU210" s="156" t="s">
        <v>98</v>
      </c>
      <c r="AY210" s="17" t="s">
        <v>345</v>
      </c>
      <c r="BE210" s="157">
        <f t="shared" si="34"/>
        <v>0</v>
      </c>
      <c r="BF210" s="157">
        <f t="shared" si="35"/>
        <v>0</v>
      </c>
      <c r="BG210" s="157">
        <f t="shared" si="36"/>
        <v>0</v>
      </c>
      <c r="BH210" s="157">
        <f t="shared" si="37"/>
        <v>0</v>
      </c>
      <c r="BI210" s="157">
        <f t="shared" si="38"/>
        <v>0</v>
      </c>
      <c r="BJ210" s="17" t="s">
        <v>98</v>
      </c>
      <c r="BK210" s="158">
        <f t="shared" si="39"/>
        <v>0</v>
      </c>
      <c r="BL210" s="17" t="s">
        <v>453</v>
      </c>
      <c r="BM210" s="156" t="s">
        <v>1226</v>
      </c>
    </row>
    <row r="211" spans="2:65" s="1" customFormat="1" ht="24.2" customHeight="1">
      <c r="B211" s="32"/>
      <c r="C211" s="187" t="s">
        <v>750</v>
      </c>
      <c r="D211" s="187" t="s">
        <v>641</v>
      </c>
      <c r="E211" s="188" t="s">
        <v>3888</v>
      </c>
      <c r="F211" s="189" t="s">
        <v>3889</v>
      </c>
      <c r="G211" s="190" t="s">
        <v>623</v>
      </c>
      <c r="H211" s="191">
        <v>1</v>
      </c>
      <c r="I211" s="192"/>
      <c r="J211" s="191">
        <f t="shared" si="30"/>
        <v>0</v>
      </c>
      <c r="K211" s="193"/>
      <c r="L211" s="194"/>
      <c r="M211" s="195" t="s">
        <v>1</v>
      </c>
      <c r="N211" s="196" t="s">
        <v>42</v>
      </c>
      <c r="P211" s="154">
        <f t="shared" si="31"/>
        <v>0</v>
      </c>
      <c r="Q211" s="154">
        <v>2.6710000000000001E-2</v>
      </c>
      <c r="R211" s="154">
        <f t="shared" si="32"/>
        <v>2.6710000000000001E-2</v>
      </c>
      <c r="S211" s="154">
        <v>0</v>
      </c>
      <c r="T211" s="155">
        <f t="shared" si="33"/>
        <v>0</v>
      </c>
      <c r="AR211" s="156" t="s">
        <v>544</v>
      </c>
      <c r="AT211" s="156" t="s">
        <v>641</v>
      </c>
      <c r="AU211" s="156" t="s">
        <v>98</v>
      </c>
      <c r="AY211" s="17" t="s">
        <v>345</v>
      </c>
      <c r="BE211" s="157">
        <f t="shared" si="34"/>
        <v>0</v>
      </c>
      <c r="BF211" s="157">
        <f t="shared" si="35"/>
        <v>0</v>
      </c>
      <c r="BG211" s="157">
        <f t="shared" si="36"/>
        <v>0</v>
      </c>
      <c r="BH211" s="157">
        <f t="shared" si="37"/>
        <v>0</v>
      </c>
      <c r="BI211" s="157">
        <f t="shared" si="38"/>
        <v>0</v>
      </c>
      <c r="BJ211" s="17" t="s">
        <v>98</v>
      </c>
      <c r="BK211" s="158">
        <f t="shared" si="39"/>
        <v>0</v>
      </c>
      <c r="BL211" s="17" t="s">
        <v>453</v>
      </c>
      <c r="BM211" s="156" t="s">
        <v>1235</v>
      </c>
    </row>
    <row r="212" spans="2:65" s="1" customFormat="1" ht="24.2" customHeight="1">
      <c r="B212" s="32"/>
      <c r="C212" s="145" t="s">
        <v>755</v>
      </c>
      <c r="D212" s="145" t="s">
        <v>347</v>
      </c>
      <c r="E212" s="146" t="s">
        <v>3890</v>
      </c>
      <c r="F212" s="147" t="s">
        <v>3891</v>
      </c>
      <c r="G212" s="148" t="s">
        <v>623</v>
      </c>
      <c r="H212" s="149">
        <v>1</v>
      </c>
      <c r="I212" s="150"/>
      <c r="J212" s="149">
        <f t="shared" si="30"/>
        <v>0</v>
      </c>
      <c r="K212" s="151"/>
      <c r="L212" s="32"/>
      <c r="M212" s="152" t="s">
        <v>1</v>
      </c>
      <c r="N212" s="153" t="s">
        <v>42</v>
      </c>
      <c r="P212" s="154">
        <f t="shared" si="31"/>
        <v>0</v>
      </c>
      <c r="Q212" s="154">
        <v>1.4999999999999999E-2</v>
      </c>
      <c r="R212" s="154">
        <f t="shared" si="32"/>
        <v>1.4999999999999999E-2</v>
      </c>
      <c r="S212" s="154">
        <v>0</v>
      </c>
      <c r="T212" s="155">
        <f t="shared" si="33"/>
        <v>0</v>
      </c>
      <c r="AR212" s="156" t="s">
        <v>453</v>
      </c>
      <c r="AT212" s="156" t="s">
        <v>347</v>
      </c>
      <c r="AU212" s="156" t="s">
        <v>98</v>
      </c>
      <c r="AY212" s="17" t="s">
        <v>345</v>
      </c>
      <c r="BE212" s="157">
        <f t="shared" si="34"/>
        <v>0</v>
      </c>
      <c r="BF212" s="157">
        <f t="shared" si="35"/>
        <v>0</v>
      </c>
      <c r="BG212" s="157">
        <f t="shared" si="36"/>
        <v>0</v>
      </c>
      <c r="BH212" s="157">
        <f t="shared" si="37"/>
        <v>0</v>
      </c>
      <c r="BI212" s="157">
        <f t="shared" si="38"/>
        <v>0</v>
      </c>
      <c r="BJ212" s="17" t="s">
        <v>98</v>
      </c>
      <c r="BK212" s="158">
        <f t="shared" si="39"/>
        <v>0</v>
      </c>
      <c r="BL212" s="17" t="s">
        <v>453</v>
      </c>
      <c r="BM212" s="156" t="s">
        <v>1243</v>
      </c>
    </row>
    <row r="213" spans="2:65" s="1" customFormat="1" ht="24.2" customHeight="1">
      <c r="B213" s="32"/>
      <c r="C213" s="187" t="s">
        <v>765</v>
      </c>
      <c r="D213" s="187" t="s">
        <v>641</v>
      </c>
      <c r="E213" s="188" t="s">
        <v>3892</v>
      </c>
      <c r="F213" s="189" t="s">
        <v>3893</v>
      </c>
      <c r="G213" s="190" t="s">
        <v>3380</v>
      </c>
      <c r="H213" s="191">
        <v>1</v>
      </c>
      <c r="I213" s="192"/>
      <c r="J213" s="191">
        <f t="shared" si="30"/>
        <v>0</v>
      </c>
      <c r="K213" s="193"/>
      <c r="L213" s="194"/>
      <c r="M213" s="195" t="s">
        <v>1</v>
      </c>
      <c r="N213" s="196" t="s">
        <v>42</v>
      </c>
      <c r="P213" s="154">
        <f t="shared" si="31"/>
        <v>0</v>
      </c>
      <c r="Q213" s="154">
        <v>3.5000000000000003E-2</v>
      </c>
      <c r="R213" s="154">
        <f t="shared" si="32"/>
        <v>3.5000000000000003E-2</v>
      </c>
      <c r="S213" s="154">
        <v>0</v>
      </c>
      <c r="T213" s="155">
        <f t="shared" si="33"/>
        <v>0</v>
      </c>
      <c r="AR213" s="156" t="s">
        <v>544</v>
      </c>
      <c r="AT213" s="156" t="s">
        <v>641</v>
      </c>
      <c r="AU213" s="156" t="s">
        <v>98</v>
      </c>
      <c r="AY213" s="17" t="s">
        <v>345</v>
      </c>
      <c r="BE213" s="157">
        <f t="shared" si="34"/>
        <v>0</v>
      </c>
      <c r="BF213" s="157">
        <f t="shared" si="35"/>
        <v>0</v>
      </c>
      <c r="BG213" s="157">
        <f t="shared" si="36"/>
        <v>0</v>
      </c>
      <c r="BH213" s="157">
        <f t="shared" si="37"/>
        <v>0</v>
      </c>
      <c r="BI213" s="157">
        <f t="shared" si="38"/>
        <v>0</v>
      </c>
      <c r="BJ213" s="17" t="s">
        <v>98</v>
      </c>
      <c r="BK213" s="158">
        <f t="shared" si="39"/>
        <v>0</v>
      </c>
      <c r="BL213" s="17" t="s">
        <v>453</v>
      </c>
      <c r="BM213" s="156" t="s">
        <v>1251</v>
      </c>
    </row>
    <row r="214" spans="2:65" s="1" customFormat="1" ht="24.2" customHeight="1">
      <c r="B214" s="32"/>
      <c r="C214" s="187" t="s">
        <v>773</v>
      </c>
      <c r="D214" s="187" t="s">
        <v>641</v>
      </c>
      <c r="E214" s="188" t="s">
        <v>3894</v>
      </c>
      <c r="F214" s="189" t="s">
        <v>3895</v>
      </c>
      <c r="G214" s="190" t="s">
        <v>3380</v>
      </c>
      <c r="H214" s="191">
        <v>1</v>
      </c>
      <c r="I214" s="192"/>
      <c r="J214" s="191">
        <f t="shared" si="30"/>
        <v>0</v>
      </c>
      <c r="K214" s="193"/>
      <c r="L214" s="194"/>
      <c r="M214" s="195" t="s">
        <v>1</v>
      </c>
      <c r="N214" s="196" t="s">
        <v>42</v>
      </c>
      <c r="P214" s="154">
        <f t="shared" si="31"/>
        <v>0</v>
      </c>
      <c r="Q214" s="154">
        <v>3.5000000000000003E-2</v>
      </c>
      <c r="R214" s="154">
        <f t="shared" si="32"/>
        <v>3.5000000000000003E-2</v>
      </c>
      <c r="S214" s="154">
        <v>0</v>
      </c>
      <c r="T214" s="155">
        <f t="shared" si="33"/>
        <v>0</v>
      </c>
      <c r="AR214" s="156" t="s">
        <v>544</v>
      </c>
      <c r="AT214" s="156" t="s">
        <v>641</v>
      </c>
      <c r="AU214" s="156" t="s">
        <v>98</v>
      </c>
      <c r="AY214" s="17" t="s">
        <v>345</v>
      </c>
      <c r="BE214" s="157">
        <f t="shared" si="34"/>
        <v>0</v>
      </c>
      <c r="BF214" s="157">
        <f t="shared" si="35"/>
        <v>0</v>
      </c>
      <c r="BG214" s="157">
        <f t="shared" si="36"/>
        <v>0</v>
      </c>
      <c r="BH214" s="157">
        <f t="shared" si="37"/>
        <v>0</v>
      </c>
      <c r="BI214" s="157">
        <f t="shared" si="38"/>
        <v>0</v>
      </c>
      <c r="BJ214" s="17" t="s">
        <v>98</v>
      </c>
      <c r="BK214" s="158">
        <f t="shared" si="39"/>
        <v>0</v>
      </c>
      <c r="BL214" s="17" t="s">
        <v>453</v>
      </c>
      <c r="BM214" s="156" t="s">
        <v>1260</v>
      </c>
    </row>
    <row r="215" spans="2:65" s="1" customFormat="1" ht="24.2" customHeight="1">
      <c r="B215" s="32"/>
      <c r="C215" s="187" t="s">
        <v>777</v>
      </c>
      <c r="D215" s="187" t="s">
        <v>641</v>
      </c>
      <c r="E215" s="188" t="s">
        <v>3896</v>
      </c>
      <c r="F215" s="189" t="s">
        <v>3897</v>
      </c>
      <c r="G215" s="190" t="s">
        <v>623</v>
      </c>
      <c r="H215" s="191">
        <v>1</v>
      </c>
      <c r="I215" s="192"/>
      <c r="J215" s="191">
        <f t="shared" si="30"/>
        <v>0</v>
      </c>
      <c r="K215" s="193"/>
      <c r="L215" s="194"/>
      <c r="M215" s="195" t="s">
        <v>1</v>
      </c>
      <c r="N215" s="196" t="s">
        <v>42</v>
      </c>
      <c r="P215" s="154">
        <f t="shared" si="31"/>
        <v>0</v>
      </c>
      <c r="Q215" s="154">
        <v>3.5000000000000003E-2</v>
      </c>
      <c r="R215" s="154">
        <f t="shared" si="32"/>
        <v>3.5000000000000003E-2</v>
      </c>
      <c r="S215" s="154">
        <v>0</v>
      </c>
      <c r="T215" s="155">
        <f t="shared" si="33"/>
        <v>0</v>
      </c>
      <c r="AR215" s="156" t="s">
        <v>544</v>
      </c>
      <c r="AT215" s="156" t="s">
        <v>641</v>
      </c>
      <c r="AU215" s="156" t="s">
        <v>98</v>
      </c>
      <c r="AY215" s="17" t="s">
        <v>345</v>
      </c>
      <c r="BE215" s="157">
        <f t="shared" si="34"/>
        <v>0</v>
      </c>
      <c r="BF215" s="157">
        <f t="shared" si="35"/>
        <v>0</v>
      </c>
      <c r="BG215" s="157">
        <f t="shared" si="36"/>
        <v>0</v>
      </c>
      <c r="BH215" s="157">
        <f t="shared" si="37"/>
        <v>0</v>
      </c>
      <c r="BI215" s="157">
        <f t="shared" si="38"/>
        <v>0</v>
      </c>
      <c r="BJ215" s="17" t="s">
        <v>98</v>
      </c>
      <c r="BK215" s="158">
        <f t="shared" si="39"/>
        <v>0</v>
      </c>
      <c r="BL215" s="17" t="s">
        <v>453</v>
      </c>
      <c r="BM215" s="156" t="s">
        <v>1268</v>
      </c>
    </row>
    <row r="216" spans="2:65" s="1" customFormat="1" ht="24.2" customHeight="1">
      <c r="B216" s="32"/>
      <c r="C216" s="145" t="s">
        <v>782</v>
      </c>
      <c r="D216" s="145" t="s">
        <v>347</v>
      </c>
      <c r="E216" s="146" t="s">
        <v>3759</v>
      </c>
      <c r="F216" s="147" t="s">
        <v>3760</v>
      </c>
      <c r="G216" s="148" t="s">
        <v>2069</v>
      </c>
      <c r="H216" s="150"/>
      <c r="I216" s="150"/>
      <c r="J216" s="149">
        <f t="shared" si="30"/>
        <v>0</v>
      </c>
      <c r="K216" s="151"/>
      <c r="L216" s="32"/>
      <c r="M216" s="152" t="s">
        <v>1</v>
      </c>
      <c r="N216" s="153" t="s">
        <v>42</v>
      </c>
      <c r="P216" s="154">
        <f t="shared" si="31"/>
        <v>0</v>
      </c>
      <c r="Q216" s="154">
        <v>0</v>
      </c>
      <c r="R216" s="154">
        <f t="shared" si="32"/>
        <v>0</v>
      </c>
      <c r="S216" s="154">
        <v>0</v>
      </c>
      <c r="T216" s="155">
        <f t="shared" si="33"/>
        <v>0</v>
      </c>
      <c r="AR216" s="156" t="s">
        <v>453</v>
      </c>
      <c r="AT216" s="156" t="s">
        <v>347</v>
      </c>
      <c r="AU216" s="156" t="s">
        <v>98</v>
      </c>
      <c r="AY216" s="17" t="s">
        <v>345</v>
      </c>
      <c r="BE216" s="157">
        <f t="shared" si="34"/>
        <v>0</v>
      </c>
      <c r="BF216" s="157">
        <f t="shared" si="35"/>
        <v>0</v>
      </c>
      <c r="BG216" s="157">
        <f t="shared" si="36"/>
        <v>0</v>
      </c>
      <c r="BH216" s="157">
        <f t="shared" si="37"/>
        <v>0</v>
      </c>
      <c r="BI216" s="157">
        <f t="shared" si="38"/>
        <v>0</v>
      </c>
      <c r="BJ216" s="17" t="s">
        <v>98</v>
      </c>
      <c r="BK216" s="158">
        <f t="shared" si="39"/>
        <v>0</v>
      </c>
      <c r="BL216" s="17" t="s">
        <v>453</v>
      </c>
      <c r="BM216" s="156" t="s">
        <v>1277</v>
      </c>
    </row>
    <row r="217" spans="2:65" s="11" customFormat="1" ht="22.9" customHeight="1">
      <c r="B217" s="133"/>
      <c r="D217" s="134" t="s">
        <v>75</v>
      </c>
      <c r="E217" s="143" t="s">
        <v>3898</v>
      </c>
      <c r="F217" s="143" t="s">
        <v>3899</v>
      </c>
      <c r="I217" s="136"/>
      <c r="J217" s="144">
        <f>BK217</f>
        <v>0</v>
      </c>
      <c r="L217" s="133"/>
      <c r="M217" s="138"/>
      <c r="P217" s="139">
        <f>SUM(P218:P230)</f>
        <v>0</v>
      </c>
      <c r="R217" s="139">
        <f>SUM(R218:R230)</f>
        <v>0.54444999999999999</v>
      </c>
      <c r="T217" s="140">
        <f>SUM(T218:T230)</f>
        <v>0</v>
      </c>
      <c r="AR217" s="134" t="s">
        <v>98</v>
      </c>
      <c r="AT217" s="141" t="s">
        <v>75</v>
      </c>
      <c r="AU217" s="141" t="s">
        <v>84</v>
      </c>
      <c r="AY217" s="134" t="s">
        <v>345</v>
      </c>
      <c r="BK217" s="142">
        <f>SUM(BK218:BK230)</f>
        <v>0</v>
      </c>
    </row>
    <row r="218" spans="2:65" s="1" customFormat="1" ht="24.2" customHeight="1">
      <c r="B218" s="32"/>
      <c r="C218" s="145" t="s">
        <v>788</v>
      </c>
      <c r="D218" s="145" t="s">
        <v>347</v>
      </c>
      <c r="E218" s="146" t="s">
        <v>3900</v>
      </c>
      <c r="F218" s="147" t="s">
        <v>3901</v>
      </c>
      <c r="G218" s="148" t="s">
        <v>597</v>
      </c>
      <c r="H218" s="149">
        <v>142</v>
      </c>
      <c r="I218" s="150"/>
      <c r="J218" s="149">
        <f t="shared" ref="J218:J230" si="40">ROUND(I218*H218,3)</f>
        <v>0</v>
      </c>
      <c r="K218" s="151"/>
      <c r="L218" s="32"/>
      <c r="M218" s="152" t="s">
        <v>1</v>
      </c>
      <c r="N218" s="153" t="s">
        <v>42</v>
      </c>
      <c r="P218" s="154">
        <f t="shared" ref="P218:P230" si="41">O218*H218</f>
        <v>0</v>
      </c>
      <c r="Q218" s="154">
        <v>1.0000000000000001E-5</v>
      </c>
      <c r="R218" s="154">
        <f t="shared" ref="R218:R230" si="42">Q218*H218</f>
        <v>1.42E-3</v>
      </c>
      <c r="S218" s="154">
        <v>0</v>
      </c>
      <c r="T218" s="155">
        <f t="shared" ref="T218:T230" si="43">S218*H218</f>
        <v>0</v>
      </c>
      <c r="AR218" s="156" t="s">
        <v>453</v>
      </c>
      <c r="AT218" s="156" t="s">
        <v>347</v>
      </c>
      <c r="AU218" s="156" t="s">
        <v>98</v>
      </c>
      <c r="AY218" s="17" t="s">
        <v>345</v>
      </c>
      <c r="BE218" s="157">
        <f t="shared" ref="BE218:BE230" si="44">IF(N218="základná",J218,0)</f>
        <v>0</v>
      </c>
      <c r="BF218" s="157">
        <f t="shared" ref="BF218:BF230" si="45">IF(N218="znížená",J218,0)</f>
        <v>0</v>
      </c>
      <c r="BG218" s="157">
        <f t="shared" ref="BG218:BG230" si="46">IF(N218="zákl. prenesená",J218,0)</f>
        <v>0</v>
      </c>
      <c r="BH218" s="157">
        <f t="shared" ref="BH218:BH230" si="47">IF(N218="zníž. prenesená",J218,0)</f>
        <v>0</v>
      </c>
      <c r="BI218" s="157">
        <f t="shared" ref="BI218:BI230" si="48">IF(N218="nulová",J218,0)</f>
        <v>0</v>
      </c>
      <c r="BJ218" s="17" t="s">
        <v>98</v>
      </c>
      <c r="BK218" s="158">
        <f t="shared" ref="BK218:BK230" si="49">ROUND(I218*H218,3)</f>
        <v>0</v>
      </c>
      <c r="BL218" s="17" t="s">
        <v>453</v>
      </c>
      <c r="BM218" s="156" t="s">
        <v>1293</v>
      </c>
    </row>
    <row r="219" spans="2:65" s="1" customFormat="1" ht="24.2" customHeight="1">
      <c r="B219" s="32"/>
      <c r="C219" s="145" t="s">
        <v>793</v>
      </c>
      <c r="D219" s="145" t="s">
        <v>347</v>
      </c>
      <c r="E219" s="146" t="s">
        <v>3902</v>
      </c>
      <c r="F219" s="147" t="s">
        <v>3903</v>
      </c>
      <c r="G219" s="148" t="s">
        <v>597</v>
      </c>
      <c r="H219" s="149">
        <v>135</v>
      </c>
      <c r="I219" s="150"/>
      <c r="J219" s="149">
        <f t="shared" si="40"/>
        <v>0</v>
      </c>
      <c r="K219" s="151"/>
      <c r="L219" s="32"/>
      <c r="M219" s="152" t="s">
        <v>1</v>
      </c>
      <c r="N219" s="153" t="s">
        <v>42</v>
      </c>
      <c r="P219" s="154">
        <f t="shared" si="41"/>
        <v>0</v>
      </c>
      <c r="Q219" s="154">
        <v>2.0000000000000002E-5</v>
      </c>
      <c r="R219" s="154">
        <f t="shared" si="42"/>
        <v>2.7000000000000001E-3</v>
      </c>
      <c r="S219" s="154">
        <v>0</v>
      </c>
      <c r="T219" s="155">
        <f t="shared" si="43"/>
        <v>0</v>
      </c>
      <c r="AR219" s="156" t="s">
        <v>453</v>
      </c>
      <c r="AT219" s="156" t="s">
        <v>347</v>
      </c>
      <c r="AU219" s="156" t="s">
        <v>98</v>
      </c>
      <c r="AY219" s="17" t="s">
        <v>345</v>
      </c>
      <c r="BE219" s="157">
        <f t="shared" si="44"/>
        <v>0</v>
      </c>
      <c r="BF219" s="157">
        <f t="shared" si="45"/>
        <v>0</v>
      </c>
      <c r="BG219" s="157">
        <f t="shared" si="46"/>
        <v>0</v>
      </c>
      <c r="BH219" s="157">
        <f t="shared" si="47"/>
        <v>0</v>
      </c>
      <c r="BI219" s="157">
        <f t="shared" si="48"/>
        <v>0</v>
      </c>
      <c r="BJ219" s="17" t="s">
        <v>98</v>
      </c>
      <c r="BK219" s="158">
        <f t="shared" si="49"/>
        <v>0</v>
      </c>
      <c r="BL219" s="17" t="s">
        <v>453</v>
      </c>
      <c r="BM219" s="156" t="s">
        <v>1301</v>
      </c>
    </row>
    <row r="220" spans="2:65" s="1" customFormat="1" ht="24.2" customHeight="1">
      <c r="B220" s="32"/>
      <c r="C220" s="145" t="s">
        <v>797</v>
      </c>
      <c r="D220" s="145" t="s">
        <v>347</v>
      </c>
      <c r="E220" s="146" t="s">
        <v>3904</v>
      </c>
      <c r="F220" s="147" t="s">
        <v>3905</v>
      </c>
      <c r="G220" s="148" t="s">
        <v>597</v>
      </c>
      <c r="H220" s="149">
        <v>16</v>
      </c>
      <c r="I220" s="150"/>
      <c r="J220" s="149">
        <f t="shared" si="40"/>
        <v>0</v>
      </c>
      <c r="K220" s="151"/>
      <c r="L220" s="32"/>
      <c r="M220" s="152" t="s">
        <v>1</v>
      </c>
      <c r="N220" s="153" t="s">
        <v>42</v>
      </c>
      <c r="P220" s="154">
        <f t="shared" si="41"/>
        <v>0</v>
      </c>
      <c r="Q220" s="154">
        <v>6.0000000000000002E-5</v>
      </c>
      <c r="R220" s="154">
        <f t="shared" si="42"/>
        <v>9.6000000000000002E-4</v>
      </c>
      <c r="S220" s="154">
        <v>0</v>
      </c>
      <c r="T220" s="155">
        <f t="shared" si="43"/>
        <v>0</v>
      </c>
      <c r="AR220" s="156" t="s">
        <v>453</v>
      </c>
      <c r="AT220" s="156" t="s">
        <v>347</v>
      </c>
      <c r="AU220" s="156" t="s">
        <v>98</v>
      </c>
      <c r="AY220" s="17" t="s">
        <v>345</v>
      </c>
      <c r="BE220" s="157">
        <f t="shared" si="44"/>
        <v>0</v>
      </c>
      <c r="BF220" s="157">
        <f t="shared" si="45"/>
        <v>0</v>
      </c>
      <c r="BG220" s="157">
        <f t="shared" si="46"/>
        <v>0</v>
      </c>
      <c r="BH220" s="157">
        <f t="shared" si="47"/>
        <v>0</v>
      </c>
      <c r="BI220" s="157">
        <f t="shared" si="48"/>
        <v>0</v>
      </c>
      <c r="BJ220" s="17" t="s">
        <v>98</v>
      </c>
      <c r="BK220" s="158">
        <f t="shared" si="49"/>
        <v>0</v>
      </c>
      <c r="BL220" s="17" t="s">
        <v>453</v>
      </c>
      <c r="BM220" s="156" t="s">
        <v>1313</v>
      </c>
    </row>
    <row r="221" spans="2:65" s="1" customFormat="1" ht="21.75" customHeight="1">
      <c r="B221" s="32"/>
      <c r="C221" s="145" t="s">
        <v>803</v>
      </c>
      <c r="D221" s="145" t="s">
        <v>347</v>
      </c>
      <c r="E221" s="146" t="s">
        <v>3906</v>
      </c>
      <c r="F221" s="147" t="s">
        <v>3907</v>
      </c>
      <c r="G221" s="148" t="s">
        <v>597</v>
      </c>
      <c r="H221" s="149">
        <v>176</v>
      </c>
      <c r="I221" s="150"/>
      <c r="J221" s="149">
        <f t="shared" si="40"/>
        <v>0</v>
      </c>
      <c r="K221" s="151"/>
      <c r="L221" s="32"/>
      <c r="M221" s="152" t="s">
        <v>1</v>
      </c>
      <c r="N221" s="153" t="s">
        <v>42</v>
      </c>
      <c r="P221" s="154">
        <f t="shared" si="41"/>
        <v>0</v>
      </c>
      <c r="Q221" s="154">
        <v>1.3600000000000001E-3</v>
      </c>
      <c r="R221" s="154">
        <f t="shared" si="42"/>
        <v>0.23936000000000002</v>
      </c>
      <c r="S221" s="154">
        <v>0</v>
      </c>
      <c r="T221" s="155">
        <f t="shared" si="43"/>
        <v>0</v>
      </c>
      <c r="AR221" s="156" t="s">
        <v>453</v>
      </c>
      <c r="AT221" s="156" t="s">
        <v>347</v>
      </c>
      <c r="AU221" s="156" t="s">
        <v>98</v>
      </c>
      <c r="AY221" s="17" t="s">
        <v>345</v>
      </c>
      <c r="BE221" s="157">
        <f t="shared" si="44"/>
        <v>0</v>
      </c>
      <c r="BF221" s="157">
        <f t="shared" si="45"/>
        <v>0</v>
      </c>
      <c r="BG221" s="157">
        <f t="shared" si="46"/>
        <v>0</v>
      </c>
      <c r="BH221" s="157">
        <f t="shared" si="47"/>
        <v>0</v>
      </c>
      <c r="BI221" s="157">
        <f t="shared" si="48"/>
        <v>0</v>
      </c>
      <c r="BJ221" s="17" t="s">
        <v>98</v>
      </c>
      <c r="BK221" s="158">
        <f t="shared" si="49"/>
        <v>0</v>
      </c>
      <c r="BL221" s="17" t="s">
        <v>453</v>
      </c>
      <c r="BM221" s="156" t="s">
        <v>1325</v>
      </c>
    </row>
    <row r="222" spans="2:65" s="1" customFormat="1" ht="21.75" customHeight="1">
      <c r="B222" s="32"/>
      <c r="C222" s="145" t="s">
        <v>811</v>
      </c>
      <c r="D222" s="145" t="s">
        <v>347</v>
      </c>
      <c r="E222" s="146" t="s">
        <v>3908</v>
      </c>
      <c r="F222" s="147" t="s">
        <v>3909</v>
      </c>
      <c r="G222" s="148" t="s">
        <v>597</v>
      </c>
      <c r="H222" s="149">
        <v>106</v>
      </c>
      <c r="I222" s="150"/>
      <c r="J222" s="149">
        <f t="shared" si="40"/>
        <v>0</v>
      </c>
      <c r="K222" s="151"/>
      <c r="L222" s="32"/>
      <c r="M222" s="152" t="s">
        <v>1</v>
      </c>
      <c r="N222" s="153" t="s">
        <v>42</v>
      </c>
      <c r="P222" s="154">
        <f t="shared" si="41"/>
        <v>0</v>
      </c>
      <c r="Q222" s="154">
        <v>1.48E-3</v>
      </c>
      <c r="R222" s="154">
        <f t="shared" si="42"/>
        <v>0.15687999999999999</v>
      </c>
      <c r="S222" s="154">
        <v>0</v>
      </c>
      <c r="T222" s="155">
        <f t="shared" si="43"/>
        <v>0</v>
      </c>
      <c r="AR222" s="156" t="s">
        <v>453</v>
      </c>
      <c r="AT222" s="156" t="s">
        <v>347</v>
      </c>
      <c r="AU222" s="156" t="s">
        <v>98</v>
      </c>
      <c r="AY222" s="17" t="s">
        <v>345</v>
      </c>
      <c r="BE222" s="157">
        <f t="shared" si="44"/>
        <v>0</v>
      </c>
      <c r="BF222" s="157">
        <f t="shared" si="45"/>
        <v>0</v>
      </c>
      <c r="BG222" s="157">
        <f t="shared" si="46"/>
        <v>0</v>
      </c>
      <c r="BH222" s="157">
        <f t="shared" si="47"/>
        <v>0</v>
      </c>
      <c r="BI222" s="157">
        <f t="shared" si="48"/>
        <v>0</v>
      </c>
      <c r="BJ222" s="17" t="s">
        <v>98</v>
      </c>
      <c r="BK222" s="158">
        <f t="shared" si="49"/>
        <v>0</v>
      </c>
      <c r="BL222" s="17" t="s">
        <v>453</v>
      </c>
      <c r="BM222" s="156" t="s">
        <v>1337</v>
      </c>
    </row>
    <row r="223" spans="2:65" s="1" customFormat="1" ht="21.75" customHeight="1">
      <c r="B223" s="32"/>
      <c r="C223" s="145" t="s">
        <v>817</v>
      </c>
      <c r="D223" s="145" t="s">
        <v>347</v>
      </c>
      <c r="E223" s="146" t="s">
        <v>3910</v>
      </c>
      <c r="F223" s="147" t="s">
        <v>3911</v>
      </c>
      <c r="G223" s="148" t="s">
        <v>597</v>
      </c>
      <c r="H223" s="149">
        <v>66</v>
      </c>
      <c r="I223" s="150"/>
      <c r="J223" s="149">
        <f t="shared" si="40"/>
        <v>0</v>
      </c>
      <c r="K223" s="151"/>
      <c r="L223" s="32"/>
      <c r="M223" s="152" t="s">
        <v>1</v>
      </c>
      <c r="N223" s="153" t="s">
        <v>42</v>
      </c>
      <c r="P223" s="154">
        <f t="shared" si="41"/>
        <v>0</v>
      </c>
      <c r="Q223" s="154">
        <v>1.9300000000000001E-3</v>
      </c>
      <c r="R223" s="154">
        <f t="shared" si="42"/>
        <v>0.12737999999999999</v>
      </c>
      <c r="S223" s="154">
        <v>0</v>
      </c>
      <c r="T223" s="155">
        <f t="shared" si="43"/>
        <v>0</v>
      </c>
      <c r="AR223" s="156" t="s">
        <v>453</v>
      </c>
      <c r="AT223" s="156" t="s">
        <v>347</v>
      </c>
      <c r="AU223" s="156" t="s">
        <v>98</v>
      </c>
      <c r="AY223" s="17" t="s">
        <v>345</v>
      </c>
      <c r="BE223" s="157">
        <f t="shared" si="44"/>
        <v>0</v>
      </c>
      <c r="BF223" s="157">
        <f t="shared" si="45"/>
        <v>0</v>
      </c>
      <c r="BG223" s="157">
        <f t="shared" si="46"/>
        <v>0</v>
      </c>
      <c r="BH223" s="157">
        <f t="shared" si="47"/>
        <v>0</v>
      </c>
      <c r="BI223" s="157">
        <f t="shared" si="48"/>
        <v>0</v>
      </c>
      <c r="BJ223" s="17" t="s">
        <v>98</v>
      </c>
      <c r="BK223" s="158">
        <f t="shared" si="49"/>
        <v>0</v>
      </c>
      <c r="BL223" s="17" t="s">
        <v>453</v>
      </c>
      <c r="BM223" s="156" t="s">
        <v>1349</v>
      </c>
    </row>
    <row r="224" spans="2:65" s="1" customFormat="1" ht="21.75" customHeight="1">
      <c r="B224" s="32"/>
      <c r="C224" s="145" t="s">
        <v>821</v>
      </c>
      <c r="D224" s="145" t="s">
        <v>347</v>
      </c>
      <c r="E224" s="146" t="s">
        <v>3912</v>
      </c>
      <c r="F224" s="147" t="s">
        <v>3913</v>
      </c>
      <c r="G224" s="148" t="s">
        <v>597</v>
      </c>
      <c r="H224" s="149">
        <v>9</v>
      </c>
      <c r="I224" s="150"/>
      <c r="J224" s="149">
        <f t="shared" si="40"/>
        <v>0</v>
      </c>
      <c r="K224" s="151"/>
      <c r="L224" s="32"/>
      <c r="M224" s="152" t="s">
        <v>1</v>
      </c>
      <c r="N224" s="153" t="s">
        <v>42</v>
      </c>
      <c r="P224" s="154">
        <f t="shared" si="41"/>
        <v>0</v>
      </c>
      <c r="Q224" s="154">
        <v>1.65E-3</v>
      </c>
      <c r="R224" s="154">
        <f t="shared" si="42"/>
        <v>1.485E-2</v>
      </c>
      <c r="S224" s="154">
        <v>0</v>
      </c>
      <c r="T224" s="155">
        <f t="shared" si="43"/>
        <v>0</v>
      </c>
      <c r="AR224" s="156" t="s">
        <v>453</v>
      </c>
      <c r="AT224" s="156" t="s">
        <v>347</v>
      </c>
      <c r="AU224" s="156" t="s">
        <v>98</v>
      </c>
      <c r="AY224" s="17" t="s">
        <v>345</v>
      </c>
      <c r="BE224" s="157">
        <f t="shared" si="44"/>
        <v>0</v>
      </c>
      <c r="BF224" s="157">
        <f t="shared" si="45"/>
        <v>0</v>
      </c>
      <c r="BG224" s="157">
        <f t="shared" si="46"/>
        <v>0</v>
      </c>
      <c r="BH224" s="157">
        <f t="shared" si="47"/>
        <v>0</v>
      </c>
      <c r="BI224" s="157">
        <f t="shared" si="48"/>
        <v>0</v>
      </c>
      <c r="BJ224" s="17" t="s">
        <v>98</v>
      </c>
      <c r="BK224" s="158">
        <f t="shared" si="49"/>
        <v>0</v>
      </c>
      <c r="BL224" s="17" t="s">
        <v>453</v>
      </c>
      <c r="BM224" s="156" t="s">
        <v>1367</v>
      </c>
    </row>
    <row r="225" spans="2:65" s="1" customFormat="1" ht="21.75" customHeight="1">
      <c r="B225" s="32"/>
      <c r="C225" s="145" t="s">
        <v>825</v>
      </c>
      <c r="D225" s="145" t="s">
        <v>347</v>
      </c>
      <c r="E225" s="146" t="s">
        <v>3914</v>
      </c>
      <c r="F225" s="147" t="s">
        <v>3915</v>
      </c>
      <c r="G225" s="148" t="s">
        <v>597</v>
      </c>
      <c r="H225" s="149">
        <v>357</v>
      </c>
      <c r="I225" s="150"/>
      <c r="J225" s="149">
        <f t="shared" si="40"/>
        <v>0</v>
      </c>
      <c r="K225" s="151"/>
      <c r="L225" s="32"/>
      <c r="M225" s="152" t="s">
        <v>1</v>
      </c>
      <c r="N225" s="153" t="s">
        <v>42</v>
      </c>
      <c r="P225" s="154">
        <f t="shared" si="41"/>
        <v>0</v>
      </c>
      <c r="Q225" s="154">
        <v>0</v>
      </c>
      <c r="R225" s="154">
        <f t="shared" si="42"/>
        <v>0</v>
      </c>
      <c r="S225" s="154">
        <v>0</v>
      </c>
      <c r="T225" s="155">
        <f t="shared" si="43"/>
        <v>0</v>
      </c>
      <c r="AR225" s="156" t="s">
        <v>453</v>
      </c>
      <c r="AT225" s="156" t="s">
        <v>347</v>
      </c>
      <c r="AU225" s="156" t="s">
        <v>98</v>
      </c>
      <c r="AY225" s="17" t="s">
        <v>345</v>
      </c>
      <c r="BE225" s="157">
        <f t="shared" si="44"/>
        <v>0</v>
      </c>
      <c r="BF225" s="157">
        <f t="shared" si="45"/>
        <v>0</v>
      </c>
      <c r="BG225" s="157">
        <f t="shared" si="46"/>
        <v>0</v>
      </c>
      <c r="BH225" s="157">
        <f t="shared" si="47"/>
        <v>0</v>
      </c>
      <c r="BI225" s="157">
        <f t="shared" si="48"/>
        <v>0</v>
      </c>
      <c r="BJ225" s="17" t="s">
        <v>98</v>
      </c>
      <c r="BK225" s="158">
        <f t="shared" si="49"/>
        <v>0</v>
      </c>
      <c r="BL225" s="17" t="s">
        <v>453</v>
      </c>
      <c r="BM225" s="156" t="s">
        <v>1377</v>
      </c>
    </row>
    <row r="226" spans="2:65" s="1" customFormat="1" ht="24.2" customHeight="1">
      <c r="B226" s="32"/>
      <c r="C226" s="145" t="s">
        <v>830</v>
      </c>
      <c r="D226" s="145" t="s">
        <v>347</v>
      </c>
      <c r="E226" s="146" t="s">
        <v>3916</v>
      </c>
      <c r="F226" s="147" t="s">
        <v>3917</v>
      </c>
      <c r="G226" s="148" t="s">
        <v>623</v>
      </c>
      <c r="H226" s="149">
        <v>50</v>
      </c>
      <c r="I226" s="150"/>
      <c r="J226" s="149">
        <f t="shared" si="40"/>
        <v>0</v>
      </c>
      <c r="K226" s="151"/>
      <c r="L226" s="32"/>
      <c r="M226" s="152" t="s">
        <v>1</v>
      </c>
      <c r="N226" s="153" t="s">
        <v>42</v>
      </c>
      <c r="P226" s="154">
        <f t="shared" si="41"/>
        <v>0</v>
      </c>
      <c r="Q226" s="154">
        <v>0</v>
      </c>
      <c r="R226" s="154">
        <f t="shared" si="42"/>
        <v>0</v>
      </c>
      <c r="S226" s="154">
        <v>0</v>
      </c>
      <c r="T226" s="155">
        <f t="shared" si="43"/>
        <v>0</v>
      </c>
      <c r="AR226" s="156" t="s">
        <v>453</v>
      </c>
      <c r="AT226" s="156" t="s">
        <v>347</v>
      </c>
      <c r="AU226" s="156" t="s">
        <v>98</v>
      </c>
      <c r="AY226" s="17" t="s">
        <v>345</v>
      </c>
      <c r="BE226" s="157">
        <f t="shared" si="44"/>
        <v>0</v>
      </c>
      <c r="BF226" s="157">
        <f t="shared" si="45"/>
        <v>0</v>
      </c>
      <c r="BG226" s="157">
        <f t="shared" si="46"/>
        <v>0</v>
      </c>
      <c r="BH226" s="157">
        <f t="shared" si="47"/>
        <v>0</v>
      </c>
      <c r="BI226" s="157">
        <f t="shared" si="48"/>
        <v>0</v>
      </c>
      <c r="BJ226" s="17" t="s">
        <v>98</v>
      </c>
      <c r="BK226" s="158">
        <f t="shared" si="49"/>
        <v>0</v>
      </c>
      <c r="BL226" s="17" t="s">
        <v>453</v>
      </c>
      <c r="BM226" s="156" t="s">
        <v>1391</v>
      </c>
    </row>
    <row r="227" spans="2:65" s="1" customFormat="1" ht="24.2" customHeight="1">
      <c r="B227" s="32"/>
      <c r="C227" s="145" t="s">
        <v>834</v>
      </c>
      <c r="D227" s="145" t="s">
        <v>347</v>
      </c>
      <c r="E227" s="146" t="s">
        <v>3918</v>
      </c>
      <c r="F227" s="147" t="s">
        <v>3919</v>
      </c>
      <c r="G227" s="148" t="s">
        <v>623</v>
      </c>
      <c r="H227" s="149">
        <v>50</v>
      </c>
      <c r="I227" s="150"/>
      <c r="J227" s="149">
        <f t="shared" si="40"/>
        <v>0</v>
      </c>
      <c r="K227" s="151"/>
      <c r="L227" s="32"/>
      <c r="M227" s="152" t="s">
        <v>1</v>
      </c>
      <c r="N227" s="153" t="s">
        <v>42</v>
      </c>
      <c r="P227" s="154">
        <f t="shared" si="41"/>
        <v>0</v>
      </c>
      <c r="Q227" s="154">
        <v>0</v>
      </c>
      <c r="R227" s="154">
        <f t="shared" si="42"/>
        <v>0</v>
      </c>
      <c r="S227" s="154">
        <v>0</v>
      </c>
      <c r="T227" s="155">
        <f t="shared" si="43"/>
        <v>0</v>
      </c>
      <c r="AR227" s="156" t="s">
        <v>453</v>
      </c>
      <c r="AT227" s="156" t="s">
        <v>347</v>
      </c>
      <c r="AU227" s="156" t="s">
        <v>98</v>
      </c>
      <c r="AY227" s="17" t="s">
        <v>345</v>
      </c>
      <c r="BE227" s="157">
        <f t="shared" si="44"/>
        <v>0</v>
      </c>
      <c r="BF227" s="157">
        <f t="shared" si="45"/>
        <v>0</v>
      </c>
      <c r="BG227" s="157">
        <f t="shared" si="46"/>
        <v>0</v>
      </c>
      <c r="BH227" s="157">
        <f t="shared" si="47"/>
        <v>0</v>
      </c>
      <c r="BI227" s="157">
        <f t="shared" si="48"/>
        <v>0</v>
      </c>
      <c r="BJ227" s="17" t="s">
        <v>98</v>
      </c>
      <c r="BK227" s="158">
        <f t="shared" si="49"/>
        <v>0</v>
      </c>
      <c r="BL227" s="17" t="s">
        <v>453</v>
      </c>
      <c r="BM227" s="156" t="s">
        <v>1400</v>
      </c>
    </row>
    <row r="228" spans="2:65" s="1" customFormat="1" ht="33" customHeight="1">
      <c r="B228" s="32"/>
      <c r="C228" s="145" t="s">
        <v>838</v>
      </c>
      <c r="D228" s="145" t="s">
        <v>347</v>
      </c>
      <c r="E228" s="146" t="s">
        <v>3920</v>
      </c>
      <c r="F228" s="147" t="s">
        <v>3921</v>
      </c>
      <c r="G228" s="148" t="s">
        <v>623</v>
      </c>
      <c r="H228" s="149">
        <v>30</v>
      </c>
      <c r="I228" s="150"/>
      <c r="J228" s="149">
        <f t="shared" si="40"/>
        <v>0</v>
      </c>
      <c r="K228" s="151"/>
      <c r="L228" s="32"/>
      <c r="M228" s="152" t="s">
        <v>1</v>
      </c>
      <c r="N228" s="153" t="s">
        <v>42</v>
      </c>
      <c r="P228" s="154">
        <f t="shared" si="41"/>
        <v>0</v>
      </c>
      <c r="Q228" s="154">
        <v>3.0000000000000001E-5</v>
      </c>
      <c r="R228" s="154">
        <f t="shared" si="42"/>
        <v>8.9999999999999998E-4</v>
      </c>
      <c r="S228" s="154">
        <v>0</v>
      </c>
      <c r="T228" s="155">
        <f t="shared" si="43"/>
        <v>0</v>
      </c>
      <c r="AR228" s="156" t="s">
        <v>453</v>
      </c>
      <c r="AT228" s="156" t="s">
        <v>347</v>
      </c>
      <c r="AU228" s="156" t="s">
        <v>98</v>
      </c>
      <c r="AY228" s="17" t="s">
        <v>345</v>
      </c>
      <c r="BE228" s="157">
        <f t="shared" si="44"/>
        <v>0</v>
      </c>
      <c r="BF228" s="157">
        <f t="shared" si="45"/>
        <v>0</v>
      </c>
      <c r="BG228" s="157">
        <f t="shared" si="46"/>
        <v>0</v>
      </c>
      <c r="BH228" s="157">
        <f t="shared" si="47"/>
        <v>0</v>
      </c>
      <c r="BI228" s="157">
        <f t="shared" si="48"/>
        <v>0</v>
      </c>
      <c r="BJ228" s="17" t="s">
        <v>98</v>
      </c>
      <c r="BK228" s="158">
        <f t="shared" si="49"/>
        <v>0</v>
      </c>
      <c r="BL228" s="17" t="s">
        <v>453</v>
      </c>
      <c r="BM228" s="156" t="s">
        <v>1414</v>
      </c>
    </row>
    <row r="229" spans="2:65" s="1" customFormat="1" ht="33" customHeight="1">
      <c r="B229" s="32"/>
      <c r="C229" s="145" t="s">
        <v>842</v>
      </c>
      <c r="D229" s="145" t="s">
        <v>347</v>
      </c>
      <c r="E229" s="146" t="s">
        <v>3922</v>
      </c>
      <c r="F229" s="147" t="s">
        <v>3923</v>
      </c>
      <c r="G229" s="148" t="s">
        <v>460</v>
      </c>
      <c r="H229" s="149">
        <v>0.76700000000000002</v>
      </c>
      <c r="I229" s="150"/>
      <c r="J229" s="149">
        <f t="shared" si="40"/>
        <v>0</v>
      </c>
      <c r="K229" s="151"/>
      <c r="L229" s="32"/>
      <c r="M229" s="152" t="s">
        <v>1</v>
      </c>
      <c r="N229" s="153" t="s">
        <v>42</v>
      </c>
      <c r="P229" s="154">
        <f t="shared" si="41"/>
        <v>0</v>
      </c>
      <c r="Q229" s="154">
        <v>0</v>
      </c>
      <c r="R229" s="154">
        <f t="shared" si="42"/>
        <v>0</v>
      </c>
      <c r="S229" s="154">
        <v>0</v>
      </c>
      <c r="T229" s="155">
        <f t="shared" si="43"/>
        <v>0</v>
      </c>
      <c r="AR229" s="156" t="s">
        <v>453</v>
      </c>
      <c r="AT229" s="156" t="s">
        <v>347</v>
      </c>
      <c r="AU229" s="156" t="s">
        <v>98</v>
      </c>
      <c r="AY229" s="17" t="s">
        <v>345</v>
      </c>
      <c r="BE229" s="157">
        <f t="shared" si="44"/>
        <v>0</v>
      </c>
      <c r="BF229" s="157">
        <f t="shared" si="45"/>
        <v>0</v>
      </c>
      <c r="BG229" s="157">
        <f t="shared" si="46"/>
        <v>0</v>
      </c>
      <c r="BH229" s="157">
        <f t="shared" si="47"/>
        <v>0</v>
      </c>
      <c r="BI229" s="157">
        <f t="shared" si="48"/>
        <v>0</v>
      </c>
      <c r="BJ229" s="17" t="s">
        <v>98</v>
      </c>
      <c r="BK229" s="158">
        <f t="shared" si="49"/>
        <v>0</v>
      </c>
      <c r="BL229" s="17" t="s">
        <v>453</v>
      </c>
      <c r="BM229" s="156" t="s">
        <v>1424</v>
      </c>
    </row>
    <row r="230" spans="2:65" s="1" customFormat="1" ht="24.2" customHeight="1">
      <c r="B230" s="32"/>
      <c r="C230" s="145" t="s">
        <v>880</v>
      </c>
      <c r="D230" s="145" t="s">
        <v>347</v>
      </c>
      <c r="E230" s="146" t="s">
        <v>3924</v>
      </c>
      <c r="F230" s="147" t="s">
        <v>3925</v>
      </c>
      <c r="G230" s="148" t="s">
        <v>2069</v>
      </c>
      <c r="H230" s="150"/>
      <c r="I230" s="150"/>
      <c r="J230" s="149">
        <f t="shared" si="40"/>
        <v>0</v>
      </c>
      <c r="K230" s="151"/>
      <c r="L230" s="32"/>
      <c r="M230" s="152" t="s">
        <v>1</v>
      </c>
      <c r="N230" s="153" t="s">
        <v>42</v>
      </c>
      <c r="P230" s="154">
        <f t="shared" si="41"/>
        <v>0</v>
      </c>
      <c r="Q230" s="154">
        <v>0</v>
      </c>
      <c r="R230" s="154">
        <f t="shared" si="42"/>
        <v>0</v>
      </c>
      <c r="S230" s="154">
        <v>0</v>
      </c>
      <c r="T230" s="155">
        <f t="shared" si="43"/>
        <v>0</v>
      </c>
      <c r="AR230" s="156" t="s">
        <v>453</v>
      </c>
      <c r="AT230" s="156" t="s">
        <v>347</v>
      </c>
      <c r="AU230" s="156" t="s">
        <v>98</v>
      </c>
      <c r="AY230" s="17" t="s">
        <v>345</v>
      </c>
      <c r="BE230" s="157">
        <f t="shared" si="44"/>
        <v>0</v>
      </c>
      <c r="BF230" s="157">
        <f t="shared" si="45"/>
        <v>0</v>
      </c>
      <c r="BG230" s="157">
        <f t="shared" si="46"/>
        <v>0</v>
      </c>
      <c r="BH230" s="157">
        <f t="shared" si="47"/>
        <v>0</v>
      </c>
      <c r="BI230" s="157">
        <f t="shared" si="48"/>
        <v>0</v>
      </c>
      <c r="BJ230" s="17" t="s">
        <v>98</v>
      </c>
      <c r="BK230" s="158">
        <f t="shared" si="49"/>
        <v>0</v>
      </c>
      <c r="BL230" s="17" t="s">
        <v>453</v>
      </c>
      <c r="BM230" s="156" t="s">
        <v>1435</v>
      </c>
    </row>
    <row r="231" spans="2:65" s="11" customFormat="1" ht="22.9" customHeight="1">
      <c r="B231" s="133"/>
      <c r="D231" s="134" t="s">
        <v>75</v>
      </c>
      <c r="E231" s="143" t="s">
        <v>3761</v>
      </c>
      <c r="F231" s="143" t="s">
        <v>3762</v>
      </c>
      <c r="I231" s="136"/>
      <c r="J231" s="144">
        <f>BK231</f>
        <v>0</v>
      </c>
      <c r="L231" s="133"/>
      <c r="M231" s="138"/>
      <c r="P231" s="139">
        <f>SUM(P232:P274)</f>
        <v>0</v>
      </c>
      <c r="R231" s="139">
        <f>SUM(R232:R274)</f>
        <v>0.11588000000000002</v>
      </c>
      <c r="T231" s="140">
        <f>SUM(T232:T274)</f>
        <v>0</v>
      </c>
      <c r="AR231" s="134" t="s">
        <v>98</v>
      </c>
      <c r="AT231" s="141" t="s">
        <v>75</v>
      </c>
      <c r="AU231" s="141" t="s">
        <v>84</v>
      </c>
      <c r="AY231" s="134" t="s">
        <v>345</v>
      </c>
      <c r="BK231" s="142">
        <f>SUM(BK232:BK274)</f>
        <v>0</v>
      </c>
    </row>
    <row r="232" spans="2:65" s="1" customFormat="1" ht="24.2" customHeight="1">
      <c r="B232" s="32"/>
      <c r="C232" s="145" t="s">
        <v>885</v>
      </c>
      <c r="D232" s="145" t="s">
        <v>347</v>
      </c>
      <c r="E232" s="146" t="s">
        <v>3926</v>
      </c>
      <c r="F232" s="147" t="s">
        <v>3927</v>
      </c>
      <c r="G232" s="148" t="s">
        <v>623</v>
      </c>
      <c r="H232" s="149">
        <v>40</v>
      </c>
      <c r="I232" s="150"/>
      <c r="J232" s="149">
        <f t="shared" ref="J232:J274" si="50">ROUND(I232*H232,3)</f>
        <v>0</v>
      </c>
      <c r="K232" s="151"/>
      <c r="L232" s="32"/>
      <c r="M232" s="152" t="s">
        <v>1</v>
      </c>
      <c r="N232" s="153" t="s">
        <v>42</v>
      </c>
      <c r="P232" s="154">
        <f t="shared" ref="P232:P274" si="51">O232*H232</f>
        <v>0</v>
      </c>
      <c r="Q232" s="154">
        <v>4.0000000000000003E-5</v>
      </c>
      <c r="R232" s="154">
        <f t="shared" ref="R232:R274" si="52">Q232*H232</f>
        <v>1.6000000000000001E-3</v>
      </c>
      <c r="S232" s="154">
        <v>0</v>
      </c>
      <c r="T232" s="155">
        <f t="shared" ref="T232:T274" si="53">S232*H232</f>
        <v>0</v>
      </c>
      <c r="AR232" s="156" t="s">
        <v>453</v>
      </c>
      <c r="AT232" s="156" t="s">
        <v>347</v>
      </c>
      <c r="AU232" s="156" t="s">
        <v>98</v>
      </c>
      <c r="AY232" s="17" t="s">
        <v>345</v>
      </c>
      <c r="BE232" s="157">
        <f t="shared" ref="BE232:BE274" si="54">IF(N232="základná",J232,0)</f>
        <v>0</v>
      </c>
      <c r="BF232" s="157">
        <f t="shared" ref="BF232:BF274" si="55">IF(N232="znížená",J232,0)</f>
        <v>0</v>
      </c>
      <c r="BG232" s="157">
        <f t="shared" ref="BG232:BG274" si="56">IF(N232="zákl. prenesená",J232,0)</f>
        <v>0</v>
      </c>
      <c r="BH232" s="157">
        <f t="shared" ref="BH232:BH274" si="57">IF(N232="zníž. prenesená",J232,0)</f>
        <v>0</v>
      </c>
      <c r="BI232" s="157">
        <f t="shared" ref="BI232:BI274" si="58">IF(N232="nulová",J232,0)</f>
        <v>0</v>
      </c>
      <c r="BJ232" s="17" t="s">
        <v>98</v>
      </c>
      <c r="BK232" s="158">
        <f t="shared" ref="BK232:BK274" si="59">ROUND(I232*H232,3)</f>
        <v>0</v>
      </c>
      <c r="BL232" s="17" t="s">
        <v>453</v>
      </c>
      <c r="BM232" s="156" t="s">
        <v>1443</v>
      </c>
    </row>
    <row r="233" spans="2:65" s="1" customFormat="1" ht="24.2" customHeight="1">
      <c r="B233" s="32"/>
      <c r="C233" s="145" t="s">
        <v>890</v>
      </c>
      <c r="D233" s="145" t="s">
        <v>347</v>
      </c>
      <c r="E233" s="146" t="s">
        <v>3928</v>
      </c>
      <c r="F233" s="147" t="s">
        <v>3929</v>
      </c>
      <c r="G233" s="148" t="s">
        <v>623</v>
      </c>
      <c r="H233" s="149">
        <v>90</v>
      </c>
      <c r="I233" s="150"/>
      <c r="J233" s="149">
        <f t="shared" si="50"/>
        <v>0</v>
      </c>
      <c r="K233" s="151"/>
      <c r="L233" s="32"/>
      <c r="M233" s="152" t="s">
        <v>1</v>
      </c>
      <c r="N233" s="153" t="s">
        <v>42</v>
      </c>
      <c r="P233" s="154">
        <f t="shared" si="51"/>
        <v>0</v>
      </c>
      <c r="Q233" s="154">
        <v>9.0000000000000006E-5</v>
      </c>
      <c r="R233" s="154">
        <f t="shared" si="52"/>
        <v>8.1000000000000013E-3</v>
      </c>
      <c r="S233" s="154">
        <v>0</v>
      </c>
      <c r="T233" s="155">
        <f t="shared" si="53"/>
        <v>0</v>
      </c>
      <c r="AR233" s="156" t="s">
        <v>453</v>
      </c>
      <c r="AT233" s="156" t="s">
        <v>347</v>
      </c>
      <c r="AU233" s="156" t="s">
        <v>98</v>
      </c>
      <c r="AY233" s="17" t="s">
        <v>345</v>
      </c>
      <c r="BE233" s="157">
        <f t="shared" si="54"/>
        <v>0</v>
      </c>
      <c r="BF233" s="157">
        <f t="shared" si="55"/>
        <v>0</v>
      </c>
      <c r="BG233" s="157">
        <f t="shared" si="56"/>
        <v>0</v>
      </c>
      <c r="BH233" s="157">
        <f t="shared" si="57"/>
        <v>0</v>
      </c>
      <c r="BI233" s="157">
        <f t="shared" si="58"/>
        <v>0</v>
      </c>
      <c r="BJ233" s="17" t="s">
        <v>98</v>
      </c>
      <c r="BK233" s="158">
        <f t="shared" si="59"/>
        <v>0</v>
      </c>
      <c r="BL233" s="17" t="s">
        <v>453</v>
      </c>
      <c r="BM233" s="156" t="s">
        <v>1450</v>
      </c>
    </row>
    <row r="234" spans="2:65" s="1" customFormat="1" ht="24.2" customHeight="1">
      <c r="B234" s="32"/>
      <c r="C234" s="145" t="s">
        <v>896</v>
      </c>
      <c r="D234" s="145" t="s">
        <v>347</v>
      </c>
      <c r="E234" s="146" t="s">
        <v>3930</v>
      </c>
      <c r="F234" s="147" t="s">
        <v>3931</v>
      </c>
      <c r="G234" s="148" t="s">
        <v>623</v>
      </c>
      <c r="H234" s="149">
        <v>12</v>
      </c>
      <c r="I234" s="150"/>
      <c r="J234" s="149">
        <f t="shared" si="50"/>
        <v>0</v>
      </c>
      <c r="K234" s="151"/>
      <c r="L234" s="32"/>
      <c r="M234" s="152" t="s">
        <v>1</v>
      </c>
      <c r="N234" s="153" t="s">
        <v>42</v>
      </c>
      <c r="P234" s="154">
        <f t="shared" si="51"/>
        <v>0</v>
      </c>
      <c r="Q234" s="154">
        <v>1.2E-4</v>
      </c>
      <c r="R234" s="154">
        <f t="shared" si="52"/>
        <v>1.4400000000000001E-3</v>
      </c>
      <c r="S234" s="154">
        <v>0</v>
      </c>
      <c r="T234" s="155">
        <f t="shared" si="53"/>
        <v>0</v>
      </c>
      <c r="AR234" s="156" t="s">
        <v>453</v>
      </c>
      <c r="AT234" s="156" t="s">
        <v>347</v>
      </c>
      <c r="AU234" s="156" t="s">
        <v>98</v>
      </c>
      <c r="AY234" s="17" t="s">
        <v>345</v>
      </c>
      <c r="BE234" s="157">
        <f t="shared" si="54"/>
        <v>0</v>
      </c>
      <c r="BF234" s="157">
        <f t="shared" si="55"/>
        <v>0</v>
      </c>
      <c r="BG234" s="157">
        <f t="shared" si="56"/>
        <v>0</v>
      </c>
      <c r="BH234" s="157">
        <f t="shared" si="57"/>
        <v>0</v>
      </c>
      <c r="BI234" s="157">
        <f t="shared" si="58"/>
        <v>0</v>
      </c>
      <c r="BJ234" s="17" t="s">
        <v>98</v>
      </c>
      <c r="BK234" s="158">
        <f t="shared" si="59"/>
        <v>0</v>
      </c>
      <c r="BL234" s="17" t="s">
        <v>453</v>
      </c>
      <c r="BM234" s="156" t="s">
        <v>1460</v>
      </c>
    </row>
    <row r="235" spans="2:65" s="1" customFormat="1" ht="16.5" customHeight="1">
      <c r="B235" s="32"/>
      <c r="C235" s="145" t="s">
        <v>900</v>
      </c>
      <c r="D235" s="145" t="s">
        <v>347</v>
      </c>
      <c r="E235" s="146" t="s">
        <v>3932</v>
      </c>
      <c r="F235" s="147" t="s">
        <v>3933</v>
      </c>
      <c r="G235" s="148" t="s">
        <v>623</v>
      </c>
      <c r="H235" s="149">
        <v>30</v>
      </c>
      <c r="I235" s="150"/>
      <c r="J235" s="149">
        <f t="shared" si="50"/>
        <v>0</v>
      </c>
      <c r="K235" s="151"/>
      <c r="L235" s="32"/>
      <c r="M235" s="152" t="s">
        <v>1</v>
      </c>
      <c r="N235" s="153" t="s">
        <v>42</v>
      </c>
      <c r="P235" s="154">
        <f t="shared" si="51"/>
        <v>0</v>
      </c>
      <c r="Q235" s="154">
        <v>3.0000000000000001E-5</v>
      </c>
      <c r="R235" s="154">
        <f t="shared" si="52"/>
        <v>8.9999999999999998E-4</v>
      </c>
      <c r="S235" s="154">
        <v>0</v>
      </c>
      <c r="T235" s="155">
        <f t="shared" si="53"/>
        <v>0</v>
      </c>
      <c r="AR235" s="156" t="s">
        <v>453</v>
      </c>
      <c r="AT235" s="156" t="s">
        <v>347</v>
      </c>
      <c r="AU235" s="156" t="s">
        <v>98</v>
      </c>
      <c r="AY235" s="17" t="s">
        <v>345</v>
      </c>
      <c r="BE235" s="157">
        <f t="shared" si="54"/>
        <v>0</v>
      </c>
      <c r="BF235" s="157">
        <f t="shared" si="55"/>
        <v>0</v>
      </c>
      <c r="BG235" s="157">
        <f t="shared" si="56"/>
        <v>0</v>
      </c>
      <c r="BH235" s="157">
        <f t="shared" si="57"/>
        <v>0</v>
      </c>
      <c r="BI235" s="157">
        <f t="shared" si="58"/>
        <v>0</v>
      </c>
      <c r="BJ235" s="17" t="s">
        <v>98</v>
      </c>
      <c r="BK235" s="158">
        <f t="shared" si="59"/>
        <v>0</v>
      </c>
      <c r="BL235" s="17" t="s">
        <v>453</v>
      </c>
      <c r="BM235" s="156" t="s">
        <v>1469</v>
      </c>
    </row>
    <row r="236" spans="2:65" s="1" customFormat="1" ht="21.75" customHeight="1">
      <c r="B236" s="32"/>
      <c r="C236" s="187" t="s">
        <v>904</v>
      </c>
      <c r="D236" s="187" t="s">
        <v>641</v>
      </c>
      <c r="E236" s="188" t="s">
        <v>3934</v>
      </c>
      <c r="F236" s="189" t="s">
        <v>3935</v>
      </c>
      <c r="G236" s="190" t="s">
        <v>623</v>
      </c>
      <c r="H236" s="191">
        <v>30</v>
      </c>
      <c r="I236" s="192"/>
      <c r="J236" s="191">
        <f t="shared" si="50"/>
        <v>0</v>
      </c>
      <c r="K236" s="193"/>
      <c r="L236" s="194"/>
      <c r="M236" s="195" t="s">
        <v>1</v>
      </c>
      <c r="N236" s="196" t="s">
        <v>42</v>
      </c>
      <c r="P236" s="154">
        <f t="shared" si="51"/>
        <v>0</v>
      </c>
      <c r="Q236" s="154">
        <v>3.8999999999999999E-4</v>
      </c>
      <c r="R236" s="154">
        <f t="shared" si="52"/>
        <v>1.17E-2</v>
      </c>
      <c r="S236" s="154">
        <v>0</v>
      </c>
      <c r="T236" s="155">
        <f t="shared" si="53"/>
        <v>0</v>
      </c>
      <c r="AR236" s="156" t="s">
        <v>544</v>
      </c>
      <c r="AT236" s="156" t="s">
        <v>641</v>
      </c>
      <c r="AU236" s="156" t="s">
        <v>98</v>
      </c>
      <c r="AY236" s="17" t="s">
        <v>345</v>
      </c>
      <c r="BE236" s="157">
        <f t="shared" si="54"/>
        <v>0</v>
      </c>
      <c r="BF236" s="157">
        <f t="shared" si="55"/>
        <v>0</v>
      </c>
      <c r="BG236" s="157">
        <f t="shared" si="56"/>
        <v>0</v>
      </c>
      <c r="BH236" s="157">
        <f t="shared" si="57"/>
        <v>0</v>
      </c>
      <c r="BI236" s="157">
        <f t="shared" si="58"/>
        <v>0</v>
      </c>
      <c r="BJ236" s="17" t="s">
        <v>98</v>
      </c>
      <c r="BK236" s="158">
        <f t="shared" si="59"/>
        <v>0</v>
      </c>
      <c r="BL236" s="17" t="s">
        <v>453</v>
      </c>
      <c r="BM236" s="156" t="s">
        <v>1479</v>
      </c>
    </row>
    <row r="237" spans="2:65" s="1" customFormat="1" ht="16.5" customHeight="1">
      <c r="B237" s="32"/>
      <c r="C237" s="145" t="s">
        <v>908</v>
      </c>
      <c r="D237" s="145" t="s">
        <v>347</v>
      </c>
      <c r="E237" s="146" t="s">
        <v>3763</v>
      </c>
      <c r="F237" s="147" t="s">
        <v>3764</v>
      </c>
      <c r="G237" s="148" t="s">
        <v>623</v>
      </c>
      <c r="H237" s="149">
        <v>168</v>
      </c>
      <c r="I237" s="150"/>
      <c r="J237" s="149">
        <f t="shared" si="50"/>
        <v>0</v>
      </c>
      <c r="K237" s="151"/>
      <c r="L237" s="32"/>
      <c r="M237" s="152" t="s">
        <v>1</v>
      </c>
      <c r="N237" s="153" t="s">
        <v>42</v>
      </c>
      <c r="P237" s="154">
        <f t="shared" si="51"/>
        <v>0</v>
      </c>
      <c r="Q237" s="154">
        <v>2.0000000000000002E-5</v>
      </c>
      <c r="R237" s="154">
        <f t="shared" si="52"/>
        <v>3.3600000000000001E-3</v>
      </c>
      <c r="S237" s="154">
        <v>0</v>
      </c>
      <c r="T237" s="155">
        <f t="shared" si="53"/>
        <v>0</v>
      </c>
      <c r="AR237" s="156" t="s">
        <v>453</v>
      </c>
      <c r="AT237" s="156" t="s">
        <v>347</v>
      </c>
      <c r="AU237" s="156" t="s">
        <v>98</v>
      </c>
      <c r="AY237" s="17" t="s">
        <v>345</v>
      </c>
      <c r="BE237" s="157">
        <f t="shared" si="54"/>
        <v>0</v>
      </c>
      <c r="BF237" s="157">
        <f t="shared" si="55"/>
        <v>0</v>
      </c>
      <c r="BG237" s="157">
        <f t="shared" si="56"/>
        <v>0</v>
      </c>
      <c r="BH237" s="157">
        <f t="shared" si="57"/>
        <v>0</v>
      </c>
      <c r="BI237" s="157">
        <f t="shared" si="58"/>
        <v>0</v>
      </c>
      <c r="BJ237" s="17" t="s">
        <v>98</v>
      </c>
      <c r="BK237" s="158">
        <f t="shared" si="59"/>
        <v>0</v>
      </c>
      <c r="BL237" s="17" t="s">
        <v>453</v>
      </c>
      <c r="BM237" s="156" t="s">
        <v>1490</v>
      </c>
    </row>
    <row r="238" spans="2:65" s="1" customFormat="1" ht="16.5" customHeight="1">
      <c r="B238" s="32"/>
      <c r="C238" s="145" t="s">
        <v>912</v>
      </c>
      <c r="D238" s="145" t="s">
        <v>347</v>
      </c>
      <c r="E238" s="146" t="s">
        <v>3765</v>
      </c>
      <c r="F238" s="147" t="s">
        <v>3766</v>
      </c>
      <c r="G238" s="148" t="s">
        <v>623</v>
      </c>
      <c r="H238" s="149">
        <v>66</v>
      </c>
      <c r="I238" s="150"/>
      <c r="J238" s="149">
        <f t="shared" si="50"/>
        <v>0</v>
      </c>
      <c r="K238" s="151"/>
      <c r="L238" s="32"/>
      <c r="M238" s="152" t="s">
        <v>1</v>
      </c>
      <c r="N238" s="153" t="s">
        <v>42</v>
      </c>
      <c r="P238" s="154">
        <f t="shared" si="51"/>
        <v>0</v>
      </c>
      <c r="Q238" s="154">
        <v>2.0000000000000002E-5</v>
      </c>
      <c r="R238" s="154">
        <f t="shared" si="52"/>
        <v>1.3200000000000002E-3</v>
      </c>
      <c r="S238" s="154">
        <v>0</v>
      </c>
      <c r="T238" s="155">
        <f t="shared" si="53"/>
        <v>0</v>
      </c>
      <c r="AR238" s="156" t="s">
        <v>453</v>
      </c>
      <c r="AT238" s="156" t="s">
        <v>347</v>
      </c>
      <c r="AU238" s="156" t="s">
        <v>98</v>
      </c>
      <c r="AY238" s="17" t="s">
        <v>345</v>
      </c>
      <c r="BE238" s="157">
        <f t="shared" si="54"/>
        <v>0</v>
      </c>
      <c r="BF238" s="157">
        <f t="shared" si="55"/>
        <v>0</v>
      </c>
      <c r="BG238" s="157">
        <f t="shared" si="56"/>
        <v>0</v>
      </c>
      <c r="BH238" s="157">
        <f t="shared" si="57"/>
        <v>0</v>
      </c>
      <c r="BI238" s="157">
        <f t="shared" si="58"/>
        <v>0</v>
      </c>
      <c r="BJ238" s="17" t="s">
        <v>98</v>
      </c>
      <c r="BK238" s="158">
        <f t="shared" si="59"/>
        <v>0</v>
      </c>
      <c r="BL238" s="17" t="s">
        <v>453</v>
      </c>
      <c r="BM238" s="156" t="s">
        <v>1500</v>
      </c>
    </row>
    <row r="239" spans="2:65" s="1" customFormat="1" ht="16.5" customHeight="1">
      <c r="B239" s="32"/>
      <c r="C239" s="145" t="s">
        <v>919</v>
      </c>
      <c r="D239" s="145" t="s">
        <v>347</v>
      </c>
      <c r="E239" s="146" t="s">
        <v>3767</v>
      </c>
      <c r="F239" s="147" t="s">
        <v>3768</v>
      </c>
      <c r="G239" s="148" t="s">
        <v>623</v>
      </c>
      <c r="H239" s="149">
        <v>14</v>
      </c>
      <c r="I239" s="150"/>
      <c r="J239" s="149">
        <f t="shared" si="50"/>
        <v>0</v>
      </c>
      <c r="K239" s="151"/>
      <c r="L239" s="32"/>
      <c r="M239" s="152" t="s">
        <v>1</v>
      </c>
      <c r="N239" s="153" t="s">
        <v>42</v>
      </c>
      <c r="P239" s="154">
        <f t="shared" si="51"/>
        <v>0</v>
      </c>
      <c r="Q239" s="154">
        <v>2.0000000000000002E-5</v>
      </c>
      <c r="R239" s="154">
        <f t="shared" si="52"/>
        <v>2.8000000000000003E-4</v>
      </c>
      <c r="S239" s="154">
        <v>0</v>
      </c>
      <c r="T239" s="155">
        <f t="shared" si="53"/>
        <v>0</v>
      </c>
      <c r="AR239" s="156" t="s">
        <v>453</v>
      </c>
      <c r="AT239" s="156" t="s">
        <v>347</v>
      </c>
      <c r="AU239" s="156" t="s">
        <v>98</v>
      </c>
      <c r="AY239" s="17" t="s">
        <v>345</v>
      </c>
      <c r="BE239" s="157">
        <f t="shared" si="54"/>
        <v>0</v>
      </c>
      <c r="BF239" s="157">
        <f t="shared" si="55"/>
        <v>0</v>
      </c>
      <c r="BG239" s="157">
        <f t="shared" si="56"/>
        <v>0</v>
      </c>
      <c r="BH239" s="157">
        <f t="shared" si="57"/>
        <v>0</v>
      </c>
      <c r="BI239" s="157">
        <f t="shared" si="58"/>
        <v>0</v>
      </c>
      <c r="BJ239" s="17" t="s">
        <v>98</v>
      </c>
      <c r="BK239" s="158">
        <f t="shared" si="59"/>
        <v>0</v>
      </c>
      <c r="BL239" s="17" t="s">
        <v>453</v>
      </c>
      <c r="BM239" s="156" t="s">
        <v>1521</v>
      </c>
    </row>
    <row r="240" spans="2:65" s="1" customFormat="1" ht="16.5" customHeight="1">
      <c r="B240" s="32"/>
      <c r="C240" s="145" t="s">
        <v>923</v>
      </c>
      <c r="D240" s="145" t="s">
        <v>347</v>
      </c>
      <c r="E240" s="146" t="s">
        <v>3769</v>
      </c>
      <c r="F240" s="147" t="s">
        <v>3770</v>
      </c>
      <c r="G240" s="148" t="s">
        <v>623</v>
      </c>
      <c r="H240" s="149">
        <v>10</v>
      </c>
      <c r="I240" s="150"/>
      <c r="J240" s="149">
        <f t="shared" si="50"/>
        <v>0</v>
      </c>
      <c r="K240" s="151"/>
      <c r="L240" s="32"/>
      <c r="M240" s="152" t="s">
        <v>1</v>
      </c>
      <c r="N240" s="153" t="s">
        <v>42</v>
      </c>
      <c r="P240" s="154">
        <f t="shared" si="51"/>
        <v>0</v>
      </c>
      <c r="Q240" s="154">
        <v>3.0000000000000001E-5</v>
      </c>
      <c r="R240" s="154">
        <f t="shared" si="52"/>
        <v>3.0000000000000003E-4</v>
      </c>
      <c r="S240" s="154">
        <v>0</v>
      </c>
      <c r="T240" s="155">
        <f t="shared" si="53"/>
        <v>0</v>
      </c>
      <c r="AR240" s="156" t="s">
        <v>453</v>
      </c>
      <c r="AT240" s="156" t="s">
        <v>347</v>
      </c>
      <c r="AU240" s="156" t="s">
        <v>98</v>
      </c>
      <c r="AY240" s="17" t="s">
        <v>345</v>
      </c>
      <c r="BE240" s="157">
        <f t="shared" si="54"/>
        <v>0</v>
      </c>
      <c r="BF240" s="157">
        <f t="shared" si="55"/>
        <v>0</v>
      </c>
      <c r="BG240" s="157">
        <f t="shared" si="56"/>
        <v>0</v>
      </c>
      <c r="BH240" s="157">
        <f t="shared" si="57"/>
        <v>0</v>
      </c>
      <c r="BI240" s="157">
        <f t="shared" si="58"/>
        <v>0</v>
      </c>
      <c r="BJ240" s="17" t="s">
        <v>98</v>
      </c>
      <c r="BK240" s="158">
        <f t="shared" si="59"/>
        <v>0</v>
      </c>
      <c r="BL240" s="17" t="s">
        <v>453</v>
      </c>
      <c r="BM240" s="156" t="s">
        <v>1535</v>
      </c>
    </row>
    <row r="241" spans="2:65" s="1" customFormat="1" ht="24.2" customHeight="1">
      <c r="B241" s="32"/>
      <c r="C241" s="187" t="s">
        <v>930</v>
      </c>
      <c r="D241" s="187" t="s">
        <v>641</v>
      </c>
      <c r="E241" s="188" t="s">
        <v>3597</v>
      </c>
      <c r="F241" s="189" t="s">
        <v>3598</v>
      </c>
      <c r="G241" s="190" t="s">
        <v>623</v>
      </c>
      <c r="H241" s="191">
        <v>7</v>
      </c>
      <c r="I241" s="192"/>
      <c r="J241" s="191">
        <f t="shared" si="50"/>
        <v>0</v>
      </c>
      <c r="K241" s="193"/>
      <c r="L241" s="194"/>
      <c r="M241" s="195" t="s">
        <v>1</v>
      </c>
      <c r="N241" s="196" t="s">
        <v>42</v>
      </c>
      <c r="P241" s="154">
        <f t="shared" si="51"/>
        <v>0</v>
      </c>
      <c r="Q241" s="154">
        <v>3.1428571428571397E-5</v>
      </c>
      <c r="R241" s="154">
        <f t="shared" si="52"/>
        <v>2.1999999999999976E-4</v>
      </c>
      <c r="S241" s="154">
        <v>0</v>
      </c>
      <c r="T241" s="155">
        <f t="shared" si="53"/>
        <v>0</v>
      </c>
      <c r="AR241" s="156" t="s">
        <v>544</v>
      </c>
      <c r="AT241" s="156" t="s">
        <v>641</v>
      </c>
      <c r="AU241" s="156" t="s">
        <v>98</v>
      </c>
      <c r="AY241" s="17" t="s">
        <v>345</v>
      </c>
      <c r="BE241" s="157">
        <f t="shared" si="54"/>
        <v>0</v>
      </c>
      <c r="BF241" s="157">
        <f t="shared" si="55"/>
        <v>0</v>
      </c>
      <c r="BG241" s="157">
        <f t="shared" si="56"/>
        <v>0</v>
      </c>
      <c r="BH241" s="157">
        <f t="shared" si="57"/>
        <v>0</v>
      </c>
      <c r="BI241" s="157">
        <f t="shared" si="58"/>
        <v>0</v>
      </c>
      <c r="BJ241" s="17" t="s">
        <v>98</v>
      </c>
      <c r="BK241" s="158">
        <f t="shared" si="59"/>
        <v>0</v>
      </c>
      <c r="BL241" s="17" t="s">
        <v>453</v>
      </c>
      <c r="BM241" s="156" t="s">
        <v>1552</v>
      </c>
    </row>
    <row r="242" spans="2:65" s="1" customFormat="1" ht="24.2" customHeight="1">
      <c r="B242" s="32"/>
      <c r="C242" s="187" t="s">
        <v>940</v>
      </c>
      <c r="D242" s="187" t="s">
        <v>641</v>
      </c>
      <c r="E242" s="188" t="s">
        <v>3599</v>
      </c>
      <c r="F242" s="189" t="s">
        <v>3600</v>
      </c>
      <c r="G242" s="190" t="s">
        <v>623</v>
      </c>
      <c r="H242" s="191">
        <v>23</v>
      </c>
      <c r="I242" s="192"/>
      <c r="J242" s="191">
        <f t="shared" si="50"/>
        <v>0</v>
      </c>
      <c r="K242" s="193"/>
      <c r="L242" s="194"/>
      <c r="M242" s="195" t="s">
        <v>1</v>
      </c>
      <c r="N242" s="196" t="s">
        <v>42</v>
      </c>
      <c r="P242" s="154">
        <f t="shared" si="51"/>
        <v>0</v>
      </c>
      <c r="Q242" s="154">
        <v>4.2173913043478298E-5</v>
      </c>
      <c r="R242" s="154">
        <f t="shared" si="52"/>
        <v>9.7000000000000081E-4</v>
      </c>
      <c r="S242" s="154">
        <v>0</v>
      </c>
      <c r="T242" s="155">
        <f t="shared" si="53"/>
        <v>0</v>
      </c>
      <c r="AR242" s="156" t="s">
        <v>544</v>
      </c>
      <c r="AT242" s="156" t="s">
        <v>641</v>
      </c>
      <c r="AU242" s="156" t="s">
        <v>98</v>
      </c>
      <c r="AY242" s="17" t="s">
        <v>345</v>
      </c>
      <c r="BE242" s="157">
        <f t="shared" si="54"/>
        <v>0</v>
      </c>
      <c r="BF242" s="157">
        <f t="shared" si="55"/>
        <v>0</v>
      </c>
      <c r="BG242" s="157">
        <f t="shared" si="56"/>
        <v>0</v>
      </c>
      <c r="BH242" s="157">
        <f t="shared" si="57"/>
        <v>0</v>
      </c>
      <c r="BI242" s="157">
        <f t="shared" si="58"/>
        <v>0</v>
      </c>
      <c r="BJ242" s="17" t="s">
        <v>98</v>
      </c>
      <c r="BK242" s="158">
        <f t="shared" si="59"/>
        <v>0</v>
      </c>
      <c r="BL242" s="17" t="s">
        <v>453</v>
      </c>
      <c r="BM242" s="156" t="s">
        <v>1567</v>
      </c>
    </row>
    <row r="243" spans="2:65" s="1" customFormat="1" ht="24.2" customHeight="1">
      <c r="B243" s="32"/>
      <c r="C243" s="187" t="s">
        <v>944</v>
      </c>
      <c r="D243" s="187" t="s">
        <v>641</v>
      </c>
      <c r="E243" s="188" t="s">
        <v>3601</v>
      </c>
      <c r="F243" s="189" t="s">
        <v>3602</v>
      </c>
      <c r="G243" s="190" t="s">
        <v>623</v>
      </c>
      <c r="H243" s="191">
        <v>6</v>
      </c>
      <c r="I243" s="192"/>
      <c r="J243" s="191">
        <f t="shared" si="50"/>
        <v>0</v>
      </c>
      <c r="K243" s="193"/>
      <c r="L243" s="194"/>
      <c r="M243" s="195" t="s">
        <v>1</v>
      </c>
      <c r="N243" s="196" t="s">
        <v>42</v>
      </c>
      <c r="P243" s="154">
        <f t="shared" si="51"/>
        <v>0</v>
      </c>
      <c r="Q243" s="154">
        <v>8.0000000000000007E-5</v>
      </c>
      <c r="R243" s="154">
        <f t="shared" si="52"/>
        <v>4.8000000000000007E-4</v>
      </c>
      <c r="S243" s="154">
        <v>0</v>
      </c>
      <c r="T243" s="155">
        <f t="shared" si="53"/>
        <v>0</v>
      </c>
      <c r="AR243" s="156" t="s">
        <v>544</v>
      </c>
      <c r="AT243" s="156" t="s">
        <v>641</v>
      </c>
      <c r="AU243" s="156" t="s">
        <v>98</v>
      </c>
      <c r="AY243" s="17" t="s">
        <v>345</v>
      </c>
      <c r="BE243" s="157">
        <f t="shared" si="54"/>
        <v>0</v>
      </c>
      <c r="BF243" s="157">
        <f t="shared" si="55"/>
        <v>0</v>
      </c>
      <c r="BG243" s="157">
        <f t="shared" si="56"/>
        <v>0</v>
      </c>
      <c r="BH243" s="157">
        <f t="shared" si="57"/>
        <v>0</v>
      </c>
      <c r="BI243" s="157">
        <f t="shared" si="58"/>
        <v>0</v>
      </c>
      <c r="BJ243" s="17" t="s">
        <v>98</v>
      </c>
      <c r="BK243" s="158">
        <f t="shared" si="59"/>
        <v>0</v>
      </c>
      <c r="BL243" s="17" t="s">
        <v>453</v>
      </c>
      <c r="BM243" s="156" t="s">
        <v>1596</v>
      </c>
    </row>
    <row r="244" spans="2:65" s="1" customFormat="1" ht="24.2" customHeight="1">
      <c r="B244" s="32"/>
      <c r="C244" s="187" t="s">
        <v>948</v>
      </c>
      <c r="D244" s="187" t="s">
        <v>641</v>
      </c>
      <c r="E244" s="188" t="s">
        <v>3603</v>
      </c>
      <c r="F244" s="189" t="s">
        <v>3604</v>
      </c>
      <c r="G244" s="190" t="s">
        <v>623</v>
      </c>
      <c r="H244" s="191">
        <v>4</v>
      </c>
      <c r="I244" s="192"/>
      <c r="J244" s="191">
        <f t="shared" si="50"/>
        <v>0</v>
      </c>
      <c r="K244" s="193"/>
      <c r="L244" s="194"/>
      <c r="M244" s="195" t="s">
        <v>1</v>
      </c>
      <c r="N244" s="196" t="s">
        <v>42</v>
      </c>
      <c r="P244" s="154">
        <f t="shared" si="51"/>
        <v>0</v>
      </c>
      <c r="Q244" s="154">
        <v>7.5000000000000002E-4</v>
      </c>
      <c r="R244" s="154">
        <f t="shared" si="52"/>
        <v>3.0000000000000001E-3</v>
      </c>
      <c r="S244" s="154">
        <v>0</v>
      </c>
      <c r="T244" s="155">
        <f t="shared" si="53"/>
        <v>0</v>
      </c>
      <c r="AR244" s="156" t="s">
        <v>544</v>
      </c>
      <c r="AT244" s="156" t="s">
        <v>641</v>
      </c>
      <c r="AU244" s="156" t="s">
        <v>98</v>
      </c>
      <c r="AY244" s="17" t="s">
        <v>345</v>
      </c>
      <c r="BE244" s="157">
        <f t="shared" si="54"/>
        <v>0</v>
      </c>
      <c r="BF244" s="157">
        <f t="shared" si="55"/>
        <v>0</v>
      </c>
      <c r="BG244" s="157">
        <f t="shared" si="56"/>
        <v>0</v>
      </c>
      <c r="BH244" s="157">
        <f t="shared" si="57"/>
        <v>0</v>
      </c>
      <c r="BI244" s="157">
        <f t="shared" si="58"/>
        <v>0</v>
      </c>
      <c r="BJ244" s="17" t="s">
        <v>98</v>
      </c>
      <c r="BK244" s="158">
        <f t="shared" si="59"/>
        <v>0</v>
      </c>
      <c r="BL244" s="17" t="s">
        <v>453</v>
      </c>
      <c r="BM244" s="156" t="s">
        <v>1629</v>
      </c>
    </row>
    <row r="245" spans="2:65" s="1" customFormat="1" ht="24.2" customHeight="1">
      <c r="B245" s="32"/>
      <c r="C245" s="187" t="s">
        <v>952</v>
      </c>
      <c r="D245" s="187" t="s">
        <v>641</v>
      </c>
      <c r="E245" s="188" t="s">
        <v>3936</v>
      </c>
      <c r="F245" s="189" t="s">
        <v>3937</v>
      </c>
      <c r="G245" s="190" t="s">
        <v>623</v>
      </c>
      <c r="H245" s="191">
        <v>4</v>
      </c>
      <c r="I245" s="192"/>
      <c r="J245" s="191">
        <f t="shared" si="50"/>
        <v>0</v>
      </c>
      <c r="K245" s="193"/>
      <c r="L245" s="194"/>
      <c r="M245" s="195" t="s">
        <v>1</v>
      </c>
      <c r="N245" s="196" t="s">
        <v>42</v>
      </c>
      <c r="P245" s="154">
        <f t="shared" si="51"/>
        <v>0</v>
      </c>
      <c r="Q245" s="154">
        <v>5.1000000000000004E-4</v>
      </c>
      <c r="R245" s="154">
        <f t="shared" si="52"/>
        <v>2.0400000000000001E-3</v>
      </c>
      <c r="S245" s="154">
        <v>0</v>
      </c>
      <c r="T245" s="155">
        <f t="shared" si="53"/>
        <v>0</v>
      </c>
      <c r="AR245" s="156" t="s">
        <v>544</v>
      </c>
      <c r="AT245" s="156" t="s">
        <v>641</v>
      </c>
      <c r="AU245" s="156" t="s">
        <v>98</v>
      </c>
      <c r="AY245" s="17" t="s">
        <v>345</v>
      </c>
      <c r="BE245" s="157">
        <f t="shared" si="54"/>
        <v>0</v>
      </c>
      <c r="BF245" s="157">
        <f t="shared" si="55"/>
        <v>0</v>
      </c>
      <c r="BG245" s="157">
        <f t="shared" si="56"/>
        <v>0</v>
      </c>
      <c r="BH245" s="157">
        <f t="shared" si="57"/>
        <v>0</v>
      </c>
      <c r="BI245" s="157">
        <f t="shared" si="58"/>
        <v>0</v>
      </c>
      <c r="BJ245" s="17" t="s">
        <v>98</v>
      </c>
      <c r="BK245" s="158">
        <f t="shared" si="59"/>
        <v>0</v>
      </c>
      <c r="BL245" s="17" t="s">
        <v>453</v>
      </c>
      <c r="BM245" s="156" t="s">
        <v>1654</v>
      </c>
    </row>
    <row r="246" spans="2:65" s="1" customFormat="1" ht="24.2" customHeight="1">
      <c r="B246" s="32"/>
      <c r="C246" s="187" t="s">
        <v>956</v>
      </c>
      <c r="D246" s="187" t="s">
        <v>641</v>
      </c>
      <c r="E246" s="188" t="s">
        <v>3627</v>
      </c>
      <c r="F246" s="189" t="s">
        <v>3628</v>
      </c>
      <c r="G246" s="190" t="s">
        <v>623</v>
      </c>
      <c r="H246" s="191">
        <v>1</v>
      </c>
      <c r="I246" s="192"/>
      <c r="J246" s="191">
        <f t="shared" si="50"/>
        <v>0</v>
      </c>
      <c r="K246" s="193"/>
      <c r="L246" s="194"/>
      <c r="M246" s="195" t="s">
        <v>1</v>
      </c>
      <c r="N246" s="196" t="s">
        <v>42</v>
      </c>
      <c r="P246" s="154">
        <f t="shared" si="51"/>
        <v>0</v>
      </c>
      <c r="Q246" s="154">
        <v>6.7000000000000002E-4</v>
      </c>
      <c r="R246" s="154">
        <f t="shared" si="52"/>
        <v>6.7000000000000002E-4</v>
      </c>
      <c r="S246" s="154">
        <v>0</v>
      </c>
      <c r="T246" s="155">
        <f t="shared" si="53"/>
        <v>0</v>
      </c>
      <c r="AR246" s="156" t="s">
        <v>544</v>
      </c>
      <c r="AT246" s="156" t="s">
        <v>641</v>
      </c>
      <c r="AU246" s="156" t="s">
        <v>98</v>
      </c>
      <c r="AY246" s="17" t="s">
        <v>345</v>
      </c>
      <c r="BE246" s="157">
        <f t="shared" si="54"/>
        <v>0</v>
      </c>
      <c r="BF246" s="157">
        <f t="shared" si="55"/>
        <v>0</v>
      </c>
      <c r="BG246" s="157">
        <f t="shared" si="56"/>
        <v>0</v>
      </c>
      <c r="BH246" s="157">
        <f t="shared" si="57"/>
        <v>0</v>
      </c>
      <c r="BI246" s="157">
        <f t="shared" si="58"/>
        <v>0</v>
      </c>
      <c r="BJ246" s="17" t="s">
        <v>98</v>
      </c>
      <c r="BK246" s="158">
        <f t="shared" si="59"/>
        <v>0</v>
      </c>
      <c r="BL246" s="17" t="s">
        <v>453</v>
      </c>
      <c r="BM246" s="156" t="s">
        <v>1664</v>
      </c>
    </row>
    <row r="247" spans="2:65" s="1" customFormat="1" ht="33" customHeight="1">
      <c r="B247" s="32"/>
      <c r="C247" s="187" t="s">
        <v>978</v>
      </c>
      <c r="D247" s="187" t="s">
        <v>641</v>
      </c>
      <c r="E247" s="188" t="s">
        <v>3938</v>
      </c>
      <c r="F247" s="189" t="s">
        <v>3939</v>
      </c>
      <c r="G247" s="190" t="s">
        <v>623</v>
      </c>
      <c r="H247" s="191">
        <v>1</v>
      </c>
      <c r="I247" s="192"/>
      <c r="J247" s="191">
        <f t="shared" si="50"/>
        <v>0</v>
      </c>
      <c r="K247" s="193"/>
      <c r="L247" s="194"/>
      <c r="M247" s="195" t="s">
        <v>1</v>
      </c>
      <c r="N247" s="196" t="s">
        <v>42</v>
      </c>
      <c r="P247" s="154">
        <f t="shared" si="51"/>
        <v>0</v>
      </c>
      <c r="Q247" s="154">
        <v>1.58E-3</v>
      </c>
      <c r="R247" s="154">
        <f t="shared" si="52"/>
        <v>1.58E-3</v>
      </c>
      <c r="S247" s="154">
        <v>0</v>
      </c>
      <c r="T247" s="155">
        <f t="shared" si="53"/>
        <v>0</v>
      </c>
      <c r="AR247" s="156" t="s">
        <v>544</v>
      </c>
      <c r="AT247" s="156" t="s">
        <v>641</v>
      </c>
      <c r="AU247" s="156" t="s">
        <v>98</v>
      </c>
      <c r="AY247" s="17" t="s">
        <v>345</v>
      </c>
      <c r="BE247" s="157">
        <f t="shared" si="54"/>
        <v>0</v>
      </c>
      <c r="BF247" s="157">
        <f t="shared" si="55"/>
        <v>0</v>
      </c>
      <c r="BG247" s="157">
        <f t="shared" si="56"/>
        <v>0</v>
      </c>
      <c r="BH247" s="157">
        <f t="shared" si="57"/>
        <v>0</v>
      </c>
      <c r="BI247" s="157">
        <f t="shared" si="58"/>
        <v>0</v>
      </c>
      <c r="BJ247" s="17" t="s">
        <v>98</v>
      </c>
      <c r="BK247" s="158">
        <f t="shared" si="59"/>
        <v>0</v>
      </c>
      <c r="BL247" s="17" t="s">
        <v>453</v>
      </c>
      <c r="BM247" s="156" t="s">
        <v>1680</v>
      </c>
    </row>
    <row r="248" spans="2:65" s="1" customFormat="1" ht="33" customHeight="1">
      <c r="B248" s="32"/>
      <c r="C248" s="187" t="s">
        <v>983</v>
      </c>
      <c r="D248" s="187" t="s">
        <v>641</v>
      </c>
      <c r="E248" s="188" t="s">
        <v>3940</v>
      </c>
      <c r="F248" s="189" t="s">
        <v>3941</v>
      </c>
      <c r="G248" s="190" t="s">
        <v>623</v>
      </c>
      <c r="H248" s="191">
        <v>1</v>
      </c>
      <c r="I248" s="192"/>
      <c r="J248" s="191">
        <f t="shared" si="50"/>
        <v>0</v>
      </c>
      <c r="K248" s="193"/>
      <c r="L248" s="194"/>
      <c r="M248" s="195" t="s">
        <v>1</v>
      </c>
      <c r="N248" s="196" t="s">
        <v>42</v>
      </c>
      <c r="P248" s="154">
        <f t="shared" si="51"/>
        <v>0</v>
      </c>
      <c r="Q248" s="154">
        <v>5.9999999999999995E-4</v>
      </c>
      <c r="R248" s="154">
        <f t="shared" si="52"/>
        <v>5.9999999999999995E-4</v>
      </c>
      <c r="S248" s="154">
        <v>0</v>
      </c>
      <c r="T248" s="155">
        <f t="shared" si="53"/>
        <v>0</v>
      </c>
      <c r="AR248" s="156" t="s">
        <v>544</v>
      </c>
      <c r="AT248" s="156" t="s">
        <v>641</v>
      </c>
      <c r="AU248" s="156" t="s">
        <v>98</v>
      </c>
      <c r="AY248" s="17" t="s">
        <v>345</v>
      </c>
      <c r="BE248" s="157">
        <f t="shared" si="54"/>
        <v>0</v>
      </c>
      <c r="BF248" s="157">
        <f t="shared" si="55"/>
        <v>0</v>
      </c>
      <c r="BG248" s="157">
        <f t="shared" si="56"/>
        <v>0</v>
      </c>
      <c r="BH248" s="157">
        <f t="shared" si="57"/>
        <v>0</v>
      </c>
      <c r="BI248" s="157">
        <f t="shared" si="58"/>
        <v>0</v>
      </c>
      <c r="BJ248" s="17" t="s">
        <v>98</v>
      </c>
      <c r="BK248" s="158">
        <f t="shared" si="59"/>
        <v>0</v>
      </c>
      <c r="BL248" s="17" t="s">
        <v>453</v>
      </c>
      <c r="BM248" s="156" t="s">
        <v>1693</v>
      </c>
    </row>
    <row r="249" spans="2:65" s="1" customFormat="1" ht="21.75" customHeight="1">
      <c r="B249" s="32"/>
      <c r="C249" s="187" t="s">
        <v>988</v>
      </c>
      <c r="D249" s="187" t="s">
        <v>641</v>
      </c>
      <c r="E249" s="188" t="s">
        <v>3942</v>
      </c>
      <c r="F249" s="189" t="s">
        <v>3943</v>
      </c>
      <c r="G249" s="190" t="s">
        <v>623</v>
      </c>
      <c r="H249" s="191">
        <v>1</v>
      </c>
      <c r="I249" s="192"/>
      <c r="J249" s="191">
        <f t="shared" si="50"/>
        <v>0</v>
      </c>
      <c r="K249" s="193"/>
      <c r="L249" s="194"/>
      <c r="M249" s="195" t="s">
        <v>1</v>
      </c>
      <c r="N249" s="196" t="s">
        <v>42</v>
      </c>
      <c r="P249" s="154">
        <f t="shared" si="51"/>
        <v>0</v>
      </c>
      <c r="Q249" s="154">
        <v>1.3699999999999999E-3</v>
      </c>
      <c r="R249" s="154">
        <f t="shared" si="52"/>
        <v>1.3699999999999999E-3</v>
      </c>
      <c r="S249" s="154">
        <v>0</v>
      </c>
      <c r="T249" s="155">
        <f t="shared" si="53"/>
        <v>0</v>
      </c>
      <c r="AR249" s="156" t="s">
        <v>544</v>
      </c>
      <c r="AT249" s="156" t="s">
        <v>641</v>
      </c>
      <c r="AU249" s="156" t="s">
        <v>98</v>
      </c>
      <c r="AY249" s="17" t="s">
        <v>345</v>
      </c>
      <c r="BE249" s="157">
        <f t="shared" si="54"/>
        <v>0</v>
      </c>
      <c r="BF249" s="157">
        <f t="shared" si="55"/>
        <v>0</v>
      </c>
      <c r="BG249" s="157">
        <f t="shared" si="56"/>
        <v>0</v>
      </c>
      <c r="BH249" s="157">
        <f t="shared" si="57"/>
        <v>0</v>
      </c>
      <c r="BI249" s="157">
        <f t="shared" si="58"/>
        <v>0</v>
      </c>
      <c r="BJ249" s="17" t="s">
        <v>98</v>
      </c>
      <c r="BK249" s="158">
        <f t="shared" si="59"/>
        <v>0</v>
      </c>
      <c r="BL249" s="17" t="s">
        <v>453</v>
      </c>
      <c r="BM249" s="156" t="s">
        <v>1707</v>
      </c>
    </row>
    <row r="250" spans="2:65" s="1" customFormat="1" ht="24.2" customHeight="1">
      <c r="B250" s="32"/>
      <c r="C250" s="187" t="s">
        <v>993</v>
      </c>
      <c r="D250" s="187" t="s">
        <v>641</v>
      </c>
      <c r="E250" s="188" t="s">
        <v>3944</v>
      </c>
      <c r="F250" s="189" t="s">
        <v>3945</v>
      </c>
      <c r="G250" s="190" t="s">
        <v>623</v>
      </c>
      <c r="H250" s="191">
        <v>1</v>
      </c>
      <c r="I250" s="192"/>
      <c r="J250" s="191">
        <f t="shared" si="50"/>
        <v>0</v>
      </c>
      <c r="K250" s="193"/>
      <c r="L250" s="194"/>
      <c r="M250" s="195" t="s">
        <v>1</v>
      </c>
      <c r="N250" s="196" t="s">
        <v>42</v>
      </c>
      <c r="P250" s="154">
        <f t="shared" si="51"/>
        <v>0</v>
      </c>
      <c r="Q250" s="154">
        <v>1.0499999999999999E-3</v>
      </c>
      <c r="R250" s="154">
        <f t="shared" si="52"/>
        <v>1.0499999999999999E-3</v>
      </c>
      <c r="S250" s="154">
        <v>0</v>
      </c>
      <c r="T250" s="155">
        <f t="shared" si="53"/>
        <v>0</v>
      </c>
      <c r="AR250" s="156" t="s">
        <v>544</v>
      </c>
      <c r="AT250" s="156" t="s">
        <v>641</v>
      </c>
      <c r="AU250" s="156" t="s">
        <v>98</v>
      </c>
      <c r="AY250" s="17" t="s">
        <v>345</v>
      </c>
      <c r="BE250" s="157">
        <f t="shared" si="54"/>
        <v>0</v>
      </c>
      <c r="BF250" s="157">
        <f t="shared" si="55"/>
        <v>0</v>
      </c>
      <c r="BG250" s="157">
        <f t="shared" si="56"/>
        <v>0</v>
      </c>
      <c r="BH250" s="157">
        <f t="shared" si="57"/>
        <v>0</v>
      </c>
      <c r="BI250" s="157">
        <f t="shared" si="58"/>
        <v>0</v>
      </c>
      <c r="BJ250" s="17" t="s">
        <v>98</v>
      </c>
      <c r="BK250" s="158">
        <f t="shared" si="59"/>
        <v>0</v>
      </c>
      <c r="BL250" s="17" t="s">
        <v>453</v>
      </c>
      <c r="BM250" s="156" t="s">
        <v>1722</v>
      </c>
    </row>
    <row r="251" spans="2:65" s="1" customFormat="1" ht="21.75" customHeight="1">
      <c r="B251" s="32"/>
      <c r="C251" s="187" t="s">
        <v>998</v>
      </c>
      <c r="D251" s="187" t="s">
        <v>641</v>
      </c>
      <c r="E251" s="188" t="s">
        <v>3946</v>
      </c>
      <c r="F251" s="189" t="s">
        <v>3947</v>
      </c>
      <c r="G251" s="190" t="s">
        <v>623</v>
      </c>
      <c r="H251" s="191">
        <v>1</v>
      </c>
      <c r="I251" s="192"/>
      <c r="J251" s="191">
        <f t="shared" si="50"/>
        <v>0</v>
      </c>
      <c r="K251" s="193"/>
      <c r="L251" s="194"/>
      <c r="M251" s="195" t="s">
        <v>1</v>
      </c>
      <c r="N251" s="196" t="s">
        <v>42</v>
      </c>
      <c r="P251" s="154">
        <f t="shared" si="51"/>
        <v>0</v>
      </c>
      <c r="Q251" s="154">
        <v>2.9999999999999997E-4</v>
      </c>
      <c r="R251" s="154">
        <f t="shared" si="52"/>
        <v>2.9999999999999997E-4</v>
      </c>
      <c r="S251" s="154">
        <v>0</v>
      </c>
      <c r="T251" s="155">
        <f t="shared" si="53"/>
        <v>0</v>
      </c>
      <c r="AR251" s="156" t="s">
        <v>544</v>
      </c>
      <c r="AT251" s="156" t="s">
        <v>641</v>
      </c>
      <c r="AU251" s="156" t="s">
        <v>98</v>
      </c>
      <c r="AY251" s="17" t="s">
        <v>345</v>
      </c>
      <c r="BE251" s="157">
        <f t="shared" si="54"/>
        <v>0</v>
      </c>
      <c r="BF251" s="157">
        <f t="shared" si="55"/>
        <v>0</v>
      </c>
      <c r="BG251" s="157">
        <f t="shared" si="56"/>
        <v>0</v>
      </c>
      <c r="BH251" s="157">
        <f t="shared" si="57"/>
        <v>0</v>
      </c>
      <c r="BI251" s="157">
        <f t="shared" si="58"/>
        <v>0</v>
      </c>
      <c r="BJ251" s="17" t="s">
        <v>98</v>
      </c>
      <c r="BK251" s="158">
        <f t="shared" si="59"/>
        <v>0</v>
      </c>
      <c r="BL251" s="17" t="s">
        <v>453</v>
      </c>
      <c r="BM251" s="156" t="s">
        <v>1733</v>
      </c>
    </row>
    <row r="252" spans="2:65" s="1" customFormat="1" ht="16.5" customHeight="1">
      <c r="B252" s="32"/>
      <c r="C252" s="187" t="s">
        <v>1003</v>
      </c>
      <c r="D252" s="187" t="s">
        <v>641</v>
      </c>
      <c r="E252" s="188" t="s">
        <v>3948</v>
      </c>
      <c r="F252" s="189" t="s">
        <v>3949</v>
      </c>
      <c r="G252" s="190" t="s">
        <v>623</v>
      </c>
      <c r="H252" s="191">
        <v>13</v>
      </c>
      <c r="I252" s="192"/>
      <c r="J252" s="191">
        <f t="shared" si="50"/>
        <v>0</v>
      </c>
      <c r="K252" s="193"/>
      <c r="L252" s="194"/>
      <c r="M252" s="195" t="s">
        <v>1</v>
      </c>
      <c r="N252" s="196" t="s">
        <v>42</v>
      </c>
      <c r="P252" s="154">
        <f t="shared" si="51"/>
        <v>0</v>
      </c>
      <c r="Q252" s="154">
        <v>2.9999999999999997E-4</v>
      </c>
      <c r="R252" s="154">
        <f t="shared" si="52"/>
        <v>3.8999999999999998E-3</v>
      </c>
      <c r="S252" s="154">
        <v>0</v>
      </c>
      <c r="T252" s="155">
        <f t="shared" si="53"/>
        <v>0</v>
      </c>
      <c r="AR252" s="156" t="s">
        <v>544</v>
      </c>
      <c r="AT252" s="156" t="s">
        <v>641</v>
      </c>
      <c r="AU252" s="156" t="s">
        <v>98</v>
      </c>
      <c r="AY252" s="17" t="s">
        <v>345</v>
      </c>
      <c r="BE252" s="157">
        <f t="shared" si="54"/>
        <v>0</v>
      </c>
      <c r="BF252" s="157">
        <f t="shared" si="55"/>
        <v>0</v>
      </c>
      <c r="BG252" s="157">
        <f t="shared" si="56"/>
        <v>0</v>
      </c>
      <c r="BH252" s="157">
        <f t="shared" si="57"/>
        <v>0</v>
      </c>
      <c r="BI252" s="157">
        <f t="shared" si="58"/>
        <v>0</v>
      </c>
      <c r="BJ252" s="17" t="s">
        <v>98</v>
      </c>
      <c r="BK252" s="158">
        <f t="shared" si="59"/>
        <v>0</v>
      </c>
      <c r="BL252" s="17" t="s">
        <v>453</v>
      </c>
      <c r="BM252" s="156" t="s">
        <v>1749</v>
      </c>
    </row>
    <row r="253" spans="2:65" s="1" customFormat="1" ht="21.75" customHeight="1">
      <c r="B253" s="32"/>
      <c r="C253" s="187" t="s">
        <v>1007</v>
      </c>
      <c r="D253" s="187" t="s">
        <v>641</v>
      </c>
      <c r="E253" s="188" t="s">
        <v>3950</v>
      </c>
      <c r="F253" s="189" t="s">
        <v>3951</v>
      </c>
      <c r="G253" s="190" t="s">
        <v>623</v>
      </c>
      <c r="H253" s="191">
        <v>61</v>
      </c>
      <c r="I253" s="192"/>
      <c r="J253" s="191">
        <f t="shared" si="50"/>
        <v>0</v>
      </c>
      <c r="K253" s="193"/>
      <c r="L253" s="194"/>
      <c r="M253" s="195" t="s">
        <v>1</v>
      </c>
      <c r="N253" s="196" t="s">
        <v>42</v>
      </c>
      <c r="P253" s="154">
        <f t="shared" si="51"/>
        <v>0</v>
      </c>
      <c r="Q253" s="154">
        <v>2.9999999999999997E-4</v>
      </c>
      <c r="R253" s="154">
        <f t="shared" si="52"/>
        <v>1.8299999999999997E-2</v>
      </c>
      <c r="S253" s="154">
        <v>0</v>
      </c>
      <c r="T253" s="155">
        <f t="shared" si="53"/>
        <v>0</v>
      </c>
      <c r="AR253" s="156" t="s">
        <v>544</v>
      </c>
      <c r="AT253" s="156" t="s">
        <v>641</v>
      </c>
      <c r="AU253" s="156" t="s">
        <v>98</v>
      </c>
      <c r="AY253" s="17" t="s">
        <v>345</v>
      </c>
      <c r="BE253" s="157">
        <f t="shared" si="54"/>
        <v>0</v>
      </c>
      <c r="BF253" s="157">
        <f t="shared" si="55"/>
        <v>0</v>
      </c>
      <c r="BG253" s="157">
        <f t="shared" si="56"/>
        <v>0</v>
      </c>
      <c r="BH253" s="157">
        <f t="shared" si="57"/>
        <v>0</v>
      </c>
      <c r="BI253" s="157">
        <f t="shared" si="58"/>
        <v>0</v>
      </c>
      <c r="BJ253" s="17" t="s">
        <v>98</v>
      </c>
      <c r="BK253" s="158">
        <f t="shared" si="59"/>
        <v>0</v>
      </c>
      <c r="BL253" s="17" t="s">
        <v>453</v>
      </c>
      <c r="BM253" s="156" t="s">
        <v>1759</v>
      </c>
    </row>
    <row r="254" spans="2:65" s="1" customFormat="1" ht="24.2" customHeight="1">
      <c r="B254" s="32"/>
      <c r="C254" s="187" t="s">
        <v>1011</v>
      </c>
      <c r="D254" s="187" t="s">
        <v>641</v>
      </c>
      <c r="E254" s="188" t="s">
        <v>3952</v>
      </c>
      <c r="F254" s="189" t="s">
        <v>3953</v>
      </c>
      <c r="G254" s="190" t="s">
        <v>623</v>
      </c>
      <c r="H254" s="191">
        <v>2</v>
      </c>
      <c r="I254" s="192"/>
      <c r="J254" s="191">
        <f t="shared" si="50"/>
        <v>0</v>
      </c>
      <c r="K254" s="193"/>
      <c r="L254" s="194"/>
      <c r="M254" s="195" t="s">
        <v>1</v>
      </c>
      <c r="N254" s="196" t="s">
        <v>42</v>
      </c>
      <c r="P254" s="154">
        <f t="shared" si="51"/>
        <v>0</v>
      </c>
      <c r="Q254" s="154">
        <v>2.9999999999999997E-4</v>
      </c>
      <c r="R254" s="154">
        <f t="shared" si="52"/>
        <v>5.9999999999999995E-4</v>
      </c>
      <c r="S254" s="154">
        <v>0</v>
      </c>
      <c r="T254" s="155">
        <f t="shared" si="53"/>
        <v>0</v>
      </c>
      <c r="AR254" s="156" t="s">
        <v>544</v>
      </c>
      <c r="AT254" s="156" t="s">
        <v>641</v>
      </c>
      <c r="AU254" s="156" t="s">
        <v>98</v>
      </c>
      <c r="AY254" s="17" t="s">
        <v>345</v>
      </c>
      <c r="BE254" s="157">
        <f t="shared" si="54"/>
        <v>0</v>
      </c>
      <c r="BF254" s="157">
        <f t="shared" si="55"/>
        <v>0</v>
      </c>
      <c r="BG254" s="157">
        <f t="shared" si="56"/>
        <v>0</v>
      </c>
      <c r="BH254" s="157">
        <f t="shared" si="57"/>
        <v>0</v>
      </c>
      <c r="BI254" s="157">
        <f t="shared" si="58"/>
        <v>0</v>
      </c>
      <c r="BJ254" s="17" t="s">
        <v>98</v>
      </c>
      <c r="BK254" s="158">
        <f t="shared" si="59"/>
        <v>0</v>
      </c>
      <c r="BL254" s="17" t="s">
        <v>453</v>
      </c>
      <c r="BM254" s="156" t="s">
        <v>1769</v>
      </c>
    </row>
    <row r="255" spans="2:65" s="1" customFormat="1" ht="24.2" customHeight="1">
      <c r="B255" s="32"/>
      <c r="C255" s="187" t="s">
        <v>1016</v>
      </c>
      <c r="D255" s="187" t="s">
        <v>641</v>
      </c>
      <c r="E255" s="188" t="s">
        <v>3954</v>
      </c>
      <c r="F255" s="189" t="s">
        <v>3955</v>
      </c>
      <c r="G255" s="190" t="s">
        <v>623</v>
      </c>
      <c r="H255" s="191">
        <v>3</v>
      </c>
      <c r="I255" s="192"/>
      <c r="J255" s="191">
        <f t="shared" si="50"/>
        <v>0</v>
      </c>
      <c r="K255" s="193"/>
      <c r="L255" s="194"/>
      <c r="M255" s="195" t="s">
        <v>1</v>
      </c>
      <c r="N255" s="196" t="s">
        <v>42</v>
      </c>
      <c r="P255" s="154">
        <f t="shared" si="51"/>
        <v>0</v>
      </c>
      <c r="Q255" s="154">
        <v>2.9999999999999997E-4</v>
      </c>
      <c r="R255" s="154">
        <f t="shared" si="52"/>
        <v>8.9999999999999998E-4</v>
      </c>
      <c r="S255" s="154">
        <v>0</v>
      </c>
      <c r="T255" s="155">
        <f t="shared" si="53"/>
        <v>0</v>
      </c>
      <c r="AR255" s="156" t="s">
        <v>544</v>
      </c>
      <c r="AT255" s="156" t="s">
        <v>641</v>
      </c>
      <c r="AU255" s="156" t="s">
        <v>98</v>
      </c>
      <c r="AY255" s="17" t="s">
        <v>345</v>
      </c>
      <c r="BE255" s="157">
        <f t="shared" si="54"/>
        <v>0</v>
      </c>
      <c r="BF255" s="157">
        <f t="shared" si="55"/>
        <v>0</v>
      </c>
      <c r="BG255" s="157">
        <f t="shared" si="56"/>
        <v>0</v>
      </c>
      <c r="BH255" s="157">
        <f t="shared" si="57"/>
        <v>0</v>
      </c>
      <c r="BI255" s="157">
        <f t="shared" si="58"/>
        <v>0</v>
      </c>
      <c r="BJ255" s="17" t="s">
        <v>98</v>
      </c>
      <c r="BK255" s="158">
        <f t="shared" si="59"/>
        <v>0</v>
      </c>
      <c r="BL255" s="17" t="s">
        <v>453</v>
      </c>
      <c r="BM255" s="156" t="s">
        <v>1781</v>
      </c>
    </row>
    <row r="256" spans="2:65" s="1" customFormat="1" ht="24.2" customHeight="1">
      <c r="B256" s="32"/>
      <c r="C256" s="187" t="s">
        <v>1023</v>
      </c>
      <c r="D256" s="187" t="s">
        <v>641</v>
      </c>
      <c r="E256" s="188" t="s">
        <v>3956</v>
      </c>
      <c r="F256" s="189" t="s">
        <v>3957</v>
      </c>
      <c r="G256" s="190" t="s">
        <v>623</v>
      </c>
      <c r="H256" s="191">
        <v>13</v>
      </c>
      <c r="I256" s="192"/>
      <c r="J256" s="191">
        <f t="shared" si="50"/>
        <v>0</v>
      </c>
      <c r="K256" s="193"/>
      <c r="L256" s="194"/>
      <c r="M256" s="195" t="s">
        <v>1</v>
      </c>
      <c r="N256" s="196" t="s">
        <v>42</v>
      </c>
      <c r="P256" s="154">
        <f t="shared" si="51"/>
        <v>0</v>
      </c>
      <c r="Q256" s="154">
        <v>2.9999999999999997E-4</v>
      </c>
      <c r="R256" s="154">
        <f t="shared" si="52"/>
        <v>3.8999999999999998E-3</v>
      </c>
      <c r="S256" s="154">
        <v>0</v>
      </c>
      <c r="T256" s="155">
        <f t="shared" si="53"/>
        <v>0</v>
      </c>
      <c r="AR256" s="156" t="s">
        <v>544</v>
      </c>
      <c r="AT256" s="156" t="s">
        <v>641</v>
      </c>
      <c r="AU256" s="156" t="s">
        <v>98</v>
      </c>
      <c r="AY256" s="17" t="s">
        <v>345</v>
      </c>
      <c r="BE256" s="157">
        <f t="shared" si="54"/>
        <v>0</v>
      </c>
      <c r="BF256" s="157">
        <f t="shared" si="55"/>
        <v>0</v>
      </c>
      <c r="BG256" s="157">
        <f t="shared" si="56"/>
        <v>0</v>
      </c>
      <c r="BH256" s="157">
        <f t="shared" si="57"/>
        <v>0</v>
      </c>
      <c r="BI256" s="157">
        <f t="shared" si="58"/>
        <v>0</v>
      </c>
      <c r="BJ256" s="17" t="s">
        <v>98</v>
      </c>
      <c r="BK256" s="158">
        <f t="shared" si="59"/>
        <v>0</v>
      </c>
      <c r="BL256" s="17" t="s">
        <v>453</v>
      </c>
      <c r="BM256" s="156" t="s">
        <v>1794</v>
      </c>
    </row>
    <row r="257" spans="2:65" s="1" customFormat="1" ht="24.2" customHeight="1">
      <c r="B257" s="32"/>
      <c r="C257" s="187" t="s">
        <v>1030</v>
      </c>
      <c r="D257" s="187" t="s">
        <v>641</v>
      </c>
      <c r="E257" s="188" t="s">
        <v>3958</v>
      </c>
      <c r="F257" s="189" t="s">
        <v>3959</v>
      </c>
      <c r="G257" s="190" t="s">
        <v>623</v>
      </c>
      <c r="H257" s="191">
        <v>24</v>
      </c>
      <c r="I257" s="192"/>
      <c r="J257" s="191">
        <f t="shared" si="50"/>
        <v>0</v>
      </c>
      <c r="K257" s="193"/>
      <c r="L257" s="194"/>
      <c r="M257" s="195" t="s">
        <v>1</v>
      </c>
      <c r="N257" s="196" t="s">
        <v>42</v>
      </c>
      <c r="P257" s="154">
        <f t="shared" si="51"/>
        <v>0</v>
      </c>
      <c r="Q257" s="154">
        <v>2.9999999999999997E-4</v>
      </c>
      <c r="R257" s="154">
        <f t="shared" si="52"/>
        <v>7.1999999999999998E-3</v>
      </c>
      <c r="S257" s="154">
        <v>0</v>
      </c>
      <c r="T257" s="155">
        <f t="shared" si="53"/>
        <v>0</v>
      </c>
      <c r="AR257" s="156" t="s">
        <v>544</v>
      </c>
      <c r="AT257" s="156" t="s">
        <v>641</v>
      </c>
      <c r="AU257" s="156" t="s">
        <v>98</v>
      </c>
      <c r="AY257" s="17" t="s">
        <v>345</v>
      </c>
      <c r="BE257" s="157">
        <f t="shared" si="54"/>
        <v>0</v>
      </c>
      <c r="BF257" s="157">
        <f t="shared" si="55"/>
        <v>0</v>
      </c>
      <c r="BG257" s="157">
        <f t="shared" si="56"/>
        <v>0</v>
      </c>
      <c r="BH257" s="157">
        <f t="shared" si="57"/>
        <v>0</v>
      </c>
      <c r="BI257" s="157">
        <f t="shared" si="58"/>
        <v>0</v>
      </c>
      <c r="BJ257" s="17" t="s">
        <v>98</v>
      </c>
      <c r="BK257" s="158">
        <f t="shared" si="59"/>
        <v>0</v>
      </c>
      <c r="BL257" s="17" t="s">
        <v>453</v>
      </c>
      <c r="BM257" s="156" t="s">
        <v>1807</v>
      </c>
    </row>
    <row r="258" spans="2:65" s="1" customFormat="1" ht="24.2" customHeight="1">
      <c r="B258" s="32"/>
      <c r="C258" s="145" t="s">
        <v>1036</v>
      </c>
      <c r="D258" s="145" t="s">
        <v>347</v>
      </c>
      <c r="E258" s="146" t="s">
        <v>3960</v>
      </c>
      <c r="F258" s="147" t="s">
        <v>3961</v>
      </c>
      <c r="G258" s="148" t="s">
        <v>623</v>
      </c>
      <c r="H258" s="149">
        <v>4</v>
      </c>
      <c r="I258" s="150"/>
      <c r="J258" s="149">
        <f t="shared" si="50"/>
        <v>0</v>
      </c>
      <c r="K258" s="151"/>
      <c r="L258" s="32"/>
      <c r="M258" s="152" t="s">
        <v>1</v>
      </c>
      <c r="N258" s="153" t="s">
        <v>42</v>
      </c>
      <c r="P258" s="154">
        <f t="shared" si="51"/>
        <v>0</v>
      </c>
      <c r="Q258" s="154">
        <v>1.0000000000000001E-5</v>
      </c>
      <c r="R258" s="154">
        <f t="shared" si="52"/>
        <v>4.0000000000000003E-5</v>
      </c>
      <c r="S258" s="154">
        <v>0</v>
      </c>
      <c r="T258" s="155">
        <f t="shared" si="53"/>
        <v>0</v>
      </c>
      <c r="AR258" s="156" t="s">
        <v>453</v>
      </c>
      <c r="AT258" s="156" t="s">
        <v>347</v>
      </c>
      <c r="AU258" s="156" t="s">
        <v>98</v>
      </c>
      <c r="AY258" s="17" t="s">
        <v>345</v>
      </c>
      <c r="BE258" s="157">
        <f t="shared" si="54"/>
        <v>0</v>
      </c>
      <c r="BF258" s="157">
        <f t="shared" si="55"/>
        <v>0</v>
      </c>
      <c r="BG258" s="157">
        <f t="shared" si="56"/>
        <v>0</v>
      </c>
      <c r="BH258" s="157">
        <f t="shared" si="57"/>
        <v>0</v>
      </c>
      <c r="BI258" s="157">
        <f t="shared" si="58"/>
        <v>0</v>
      </c>
      <c r="BJ258" s="17" t="s">
        <v>98</v>
      </c>
      <c r="BK258" s="158">
        <f t="shared" si="59"/>
        <v>0</v>
      </c>
      <c r="BL258" s="17" t="s">
        <v>453</v>
      </c>
      <c r="BM258" s="156" t="s">
        <v>1909</v>
      </c>
    </row>
    <row r="259" spans="2:65" s="1" customFormat="1" ht="24.2" customHeight="1">
      <c r="B259" s="32"/>
      <c r="C259" s="187" t="s">
        <v>1050</v>
      </c>
      <c r="D259" s="187" t="s">
        <v>641</v>
      </c>
      <c r="E259" s="188" t="s">
        <v>3962</v>
      </c>
      <c r="F259" s="189" t="s">
        <v>3656</v>
      </c>
      <c r="G259" s="190" t="s">
        <v>623</v>
      </c>
      <c r="H259" s="191">
        <v>4</v>
      </c>
      <c r="I259" s="192"/>
      <c r="J259" s="191">
        <f t="shared" si="50"/>
        <v>0</v>
      </c>
      <c r="K259" s="193"/>
      <c r="L259" s="194"/>
      <c r="M259" s="195" t="s">
        <v>1</v>
      </c>
      <c r="N259" s="196" t="s">
        <v>42</v>
      </c>
      <c r="P259" s="154">
        <f t="shared" si="51"/>
        <v>0</v>
      </c>
      <c r="Q259" s="154">
        <v>5.0000000000000002E-5</v>
      </c>
      <c r="R259" s="154">
        <f t="shared" si="52"/>
        <v>2.0000000000000001E-4</v>
      </c>
      <c r="S259" s="154">
        <v>0</v>
      </c>
      <c r="T259" s="155">
        <f t="shared" si="53"/>
        <v>0</v>
      </c>
      <c r="AR259" s="156" t="s">
        <v>544</v>
      </c>
      <c r="AT259" s="156" t="s">
        <v>641</v>
      </c>
      <c r="AU259" s="156" t="s">
        <v>98</v>
      </c>
      <c r="AY259" s="17" t="s">
        <v>345</v>
      </c>
      <c r="BE259" s="157">
        <f t="shared" si="54"/>
        <v>0</v>
      </c>
      <c r="BF259" s="157">
        <f t="shared" si="55"/>
        <v>0</v>
      </c>
      <c r="BG259" s="157">
        <f t="shared" si="56"/>
        <v>0</v>
      </c>
      <c r="BH259" s="157">
        <f t="shared" si="57"/>
        <v>0</v>
      </c>
      <c r="BI259" s="157">
        <f t="shared" si="58"/>
        <v>0</v>
      </c>
      <c r="BJ259" s="17" t="s">
        <v>98</v>
      </c>
      <c r="BK259" s="158">
        <f t="shared" si="59"/>
        <v>0</v>
      </c>
      <c r="BL259" s="17" t="s">
        <v>453</v>
      </c>
      <c r="BM259" s="156" t="s">
        <v>1932</v>
      </c>
    </row>
    <row r="260" spans="2:65" s="1" customFormat="1" ht="16.5" customHeight="1">
      <c r="B260" s="32"/>
      <c r="C260" s="145" t="s">
        <v>1055</v>
      </c>
      <c r="D260" s="145" t="s">
        <v>347</v>
      </c>
      <c r="E260" s="146" t="s">
        <v>3963</v>
      </c>
      <c r="F260" s="147" t="s">
        <v>3964</v>
      </c>
      <c r="G260" s="148" t="s">
        <v>623</v>
      </c>
      <c r="H260" s="149">
        <v>1</v>
      </c>
      <c r="I260" s="150"/>
      <c r="J260" s="149">
        <f t="shared" si="50"/>
        <v>0</v>
      </c>
      <c r="K260" s="151"/>
      <c r="L260" s="32"/>
      <c r="M260" s="152" t="s">
        <v>1</v>
      </c>
      <c r="N260" s="153" t="s">
        <v>42</v>
      </c>
      <c r="P260" s="154">
        <f t="shared" si="51"/>
        <v>0</v>
      </c>
      <c r="Q260" s="154">
        <v>2.0000000000000002E-5</v>
      </c>
      <c r="R260" s="154">
        <f t="shared" si="52"/>
        <v>2.0000000000000002E-5</v>
      </c>
      <c r="S260" s="154">
        <v>0</v>
      </c>
      <c r="T260" s="155">
        <f t="shared" si="53"/>
        <v>0</v>
      </c>
      <c r="AR260" s="156" t="s">
        <v>453</v>
      </c>
      <c r="AT260" s="156" t="s">
        <v>347</v>
      </c>
      <c r="AU260" s="156" t="s">
        <v>98</v>
      </c>
      <c r="AY260" s="17" t="s">
        <v>345</v>
      </c>
      <c r="BE260" s="157">
        <f t="shared" si="54"/>
        <v>0</v>
      </c>
      <c r="BF260" s="157">
        <f t="shared" si="55"/>
        <v>0</v>
      </c>
      <c r="BG260" s="157">
        <f t="shared" si="56"/>
        <v>0</v>
      </c>
      <c r="BH260" s="157">
        <f t="shared" si="57"/>
        <v>0</v>
      </c>
      <c r="BI260" s="157">
        <f t="shared" si="58"/>
        <v>0</v>
      </c>
      <c r="BJ260" s="17" t="s">
        <v>98</v>
      </c>
      <c r="BK260" s="158">
        <f t="shared" si="59"/>
        <v>0</v>
      </c>
      <c r="BL260" s="17" t="s">
        <v>453</v>
      </c>
      <c r="BM260" s="156" t="s">
        <v>1943</v>
      </c>
    </row>
    <row r="261" spans="2:65" s="1" customFormat="1" ht="24.2" customHeight="1">
      <c r="B261" s="32"/>
      <c r="C261" s="187" t="s">
        <v>1060</v>
      </c>
      <c r="D261" s="187" t="s">
        <v>641</v>
      </c>
      <c r="E261" s="188" t="s">
        <v>3965</v>
      </c>
      <c r="F261" s="189" t="s">
        <v>3966</v>
      </c>
      <c r="G261" s="190" t="s">
        <v>623</v>
      </c>
      <c r="H261" s="191">
        <v>1</v>
      </c>
      <c r="I261" s="192"/>
      <c r="J261" s="191">
        <f t="shared" si="50"/>
        <v>0</v>
      </c>
      <c r="K261" s="193"/>
      <c r="L261" s="194"/>
      <c r="M261" s="195" t="s">
        <v>1</v>
      </c>
      <c r="N261" s="196" t="s">
        <v>42</v>
      </c>
      <c r="P261" s="154">
        <f t="shared" si="51"/>
        <v>0</v>
      </c>
      <c r="Q261" s="154">
        <v>5.4000000000000001E-4</v>
      </c>
      <c r="R261" s="154">
        <f t="shared" si="52"/>
        <v>5.4000000000000001E-4</v>
      </c>
      <c r="S261" s="154">
        <v>0</v>
      </c>
      <c r="T261" s="155">
        <f t="shared" si="53"/>
        <v>0</v>
      </c>
      <c r="AR261" s="156" t="s">
        <v>544</v>
      </c>
      <c r="AT261" s="156" t="s">
        <v>641</v>
      </c>
      <c r="AU261" s="156" t="s">
        <v>98</v>
      </c>
      <c r="AY261" s="17" t="s">
        <v>345</v>
      </c>
      <c r="BE261" s="157">
        <f t="shared" si="54"/>
        <v>0</v>
      </c>
      <c r="BF261" s="157">
        <f t="shared" si="55"/>
        <v>0</v>
      </c>
      <c r="BG261" s="157">
        <f t="shared" si="56"/>
        <v>0</v>
      </c>
      <c r="BH261" s="157">
        <f t="shared" si="57"/>
        <v>0</v>
      </c>
      <c r="BI261" s="157">
        <f t="shared" si="58"/>
        <v>0</v>
      </c>
      <c r="BJ261" s="17" t="s">
        <v>98</v>
      </c>
      <c r="BK261" s="158">
        <f t="shared" si="59"/>
        <v>0</v>
      </c>
      <c r="BL261" s="17" t="s">
        <v>453</v>
      </c>
      <c r="BM261" s="156" t="s">
        <v>1970</v>
      </c>
    </row>
    <row r="262" spans="2:65" s="1" customFormat="1" ht="16.5" customHeight="1">
      <c r="B262" s="32"/>
      <c r="C262" s="145" t="s">
        <v>1064</v>
      </c>
      <c r="D262" s="145" t="s">
        <v>347</v>
      </c>
      <c r="E262" s="146" t="s">
        <v>3777</v>
      </c>
      <c r="F262" s="147" t="s">
        <v>3778</v>
      </c>
      <c r="G262" s="148" t="s">
        <v>623</v>
      </c>
      <c r="H262" s="149">
        <v>84</v>
      </c>
      <c r="I262" s="150"/>
      <c r="J262" s="149">
        <f t="shared" si="50"/>
        <v>0</v>
      </c>
      <c r="K262" s="151"/>
      <c r="L262" s="32"/>
      <c r="M262" s="152" t="s">
        <v>1</v>
      </c>
      <c r="N262" s="153" t="s">
        <v>42</v>
      </c>
      <c r="P262" s="154">
        <f t="shared" si="51"/>
        <v>0</v>
      </c>
      <c r="Q262" s="154">
        <v>1.6000000000000001E-4</v>
      </c>
      <c r="R262" s="154">
        <f t="shared" si="52"/>
        <v>1.3440000000000001E-2</v>
      </c>
      <c r="S262" s="154">
        <v>0</v>
      </c>
      <c r="T262" s="155">
        <f t="shared" si="53"/>
        <v>0</v>
      </c>
      <c r="AR262" s="156" t="s">
        <v>453</v>
      </c>
      <c r="AT262" s="156" t="s">
        <v>347</v>
      </c>
      <c r="AU262" s="156" t="s">
        <v>98</v>
      </c>
      <c r="AY262" s="17" t="s">
        <v>345</v>
      </c>
      <c r="BE262" s="157">
        <f t="shared" si="54"/>
        <v>0</v>
      </c>
      <c r="BF262" s="157">
        <f t="shared" si="55"/>
        <v>0</v>
      </c>
      <c r="BG262" s="157">
        <f t="shared" si="56"/>
        <v>0</v>
      </c>
      <c r="BH262" s="157">
        <f t="shared" si="57"/>
        <v>0</v>
      </c>
      <c r="BI262" s="157">
        <f t="shared" si="58"/>
        <v>0</v>
      </c>
      <c r="BJ262" s="17" t="s">
        <v>98</v>
      </c>
      <c r="BK262" s="158">
        <f t="shared" si="59"/>
        <v>0</v>
      </c>
      <c r="BL262" s="17" t="s">
        <v>453</v>
      </c>
      <c r="BM262" s="156" t="s">
        <v>1987</v>
      </c>
    </row>
    <row r="263" spans="2:65" s="1" customFormat="1" ht="16.5" customHeight="1">
      <c r="B263" s="32"/>
      <c r="C263" s="145" t="s">
        <v>1068</v>
      </c>
      <c r="D263" s="145" t="s">
        <v>347</v>
      </c>
      <c r="E263" s="146" t="s">
        <v>3779</v>
      </c>
      <c r="F263" s="147" t="s">
        <v>3780</v>
      </c>
      <c r="G263" s="148" t="s">
        <v>623</v>
      </c>
      <c r="H263" s="149">
        <v>33</v>
      </c>
      <c r="I263" s="150"/>
      <c r="J263" s="149">
        <f t="shared" si="50"/>
        <v>0</v>
      </c>
      <c r="K263" s="151"/>
      <c r="L263" s="32"/>
      <c r="M263" s="152" t="s">
        <v>1</v>
      </c>
      <c r="N263" s="153" t="s">
        <v>42</v>
      </c>
      <c r="P263" s="154">
        <f t="shared" si="51"/>
        <v>0</v>
      </c>
      <c r="Q263" s="154">
        <v>2.5000000000000001E-4</v>
      </c>
      <c r="R263" s="154">
        <f t="shared" si="52"/>
        <v>8.2500000000000004E-3</v>
      </c>
      <c r="S263" s="154">
        <v>0</v>
      </c>
      <c r="T263" s="155">
        <f t="shared" si="53"/>
        <v>0</v>
      </c>
      <c r="AR263" s="156" t="s">
        <v>453</v>
      </c>
      <c r="AT263" s="156" t="s">
        <v>347</v>
      </c>
      <c r="AU263" s="156" t="s">
        <v>98</v>
      </c>
      <c r="AY263" s="17" t="s">
        <v>345</v>
      </c>
      <c r="BE263" s="157">
        <f t="shared" si="54"/>
        <v>0</v>
      </c>
      <c r="BF263" s="157">
        <f t="shared" si="55"/>
        <v>0</v>
      </c>
      <c r="BG263" s="157">
        <f t="shared" si="56"/>
        <v>0</v>
      </c>
      <c r="BH263" s="157">
        <f t="shared" si="57"/>
        <v>0</v>
      </c>
      <c r="BI263" s="157">
        <f t="shared" si="58"/>
        <v>0</v>
      </c>
      <c r="BJ263" s="17" t="s">
        <v>98</v>
      </c>
      <c r="BK263" s="158">
        <f t="shared" si="59"/>
        <v>0</v>
      </c>
      <c r="BL263" s="17" t="s">
        <v>453</v>
      </c>
      <c r="BM263" s="156" t="s">
        <v>1996</v>
      </c>
    </row>
    <row r="264" spans="2:65" s="1" customFormat="1" ht="16.5" customHeight="1">
      <c r="B264" s="32"/>
      <c r="C264" s="145" t="s">
        <v>1073</v>
      </c>
      <c r="D264" s="145" t="s">
        <v>347</v>
      </c>
      <c r="E264" s="146" t="s">
        <v>3781</v>
      </c>
      <c r="F264" s="147" t="s">
        <v>3782</v>
      </c>
      <c r="G264" s="148" t="s">
        <v>623</v>
      </c>
      <c r="H264" s="149">
        <v>7</v>
      </c>
      <c r="I264" s="150"/>
      <c r="J264" s="149">
        <f t="shared" si="50"/>
        <v>0</v>
      </c>
      <c r="K264" s="151"/>
      <c r="L264" s="32"/>
      <c r="M264" s="152" t="s">
        <v>1</v>
      </c>
      <c r="N264" s="153" t="s">
        <v>42</v>
      </c>
      <c r="P264" s="154">
        <f t="shared" si="51"/>
        <v>0</v>
      </c>
      <c r="Q264" s="154">
        <v>4.4999999999999999E-4</v>
      </c>
      <c r="R264" s="154">
        <f t="shared" si="52"/>
        <v>3.15E-3</v>
      </c>
      <c r="S264" s="154">
        <v>0</v>
      </c>
      <c r="T264" s="155">
        <f t="shared" si="53"/>
        <v>0</v>
      </c>
      <c r="AR264" s="156" t="s">
        <v>453</v>
      </c>
      <c r="AT264" s="156" t="s">
        <v>347</v>
      </c>
      <c r="AU264" s="156" t="s">
        <v>98</v>
      </c>
      <c r="AY264" s="17" t="s">
        <v>345</v>
      </c>
      <c r="BE264" s="157">
        <f t="shared" si="54"/>
        <v>0</v>
      </c>
      <c r="BF264" s="157">
        <f t="shared" si="55"/>
        <v>0</v>
      </c>
      <c r="BG264" s="157">
        <f t="shared" si="56"/>
        <v>0</v>
      </c>
      <c r="BH264" s="157">
        <f t="shared" si="57"/>
        <v>0</v>
      </c>
      <c r="BI264" s="157">
        <f t="shared" si="58"/>
        <v>0</v>
      </c>
      <c r="BJ264" s="17" t="s">
        <v>98</v>
      </c>
      <c r="BK264" s="158">
        <f t="shared" si="59"/>
        <v>0</v>
      </c>
      <c r="BL264" s="17" t="s">
        <v>453</v>
      </c>
      <c r="BM264" s="156" t="s">
        <v>2005</v>
      </c>
    </row>
    <row r="265" spans="2:65" s="1" customFormat="1" ht="16.5" customHeight="1">
      <c r="B265" s="32"/>
      <c r="C265" s="145" t="s">
        <v>1087</v>
      </c>
      <c r="D265" s="145" t="s">
        <v>347</v>
      </c>
      <c r="E265" s="146" t="s">
        <v>3783</v>
      </c>
      <c r="F265" s="147" t="s">
        <v>3784</v>
      </c>
      <c r="G265" s="148" t="s">
        <v>623</v>
      </c>
      <c r="H265" s="149">
        <v>5</v>
      </c>
      <c r="I265" s="150"/>
      <c r="J265" s="149">
        <f t="shared" si="50"/>
        <v>0</v>
      </c>
      <c r="K265" s="151"/>
      <c r="L265" s="32"/>
      <c r="M265" s="152" t="s">
        <v>1</v>
      </c>
      <c r="N265" s="153" t="s">
        <v>42</v>
      </c>
      <c r="P265" s="154">
        <f t="shared" si="51"/>
        <v>0</v>
      </c>
      <c r="Q265" s="154">
        <v>1.0200000000000001E-3</v>
      </c>
      <c r="R265" s="154">
        <f t="shared" si="52"/>
        <v>5.1000000000000004E-3</v>
      </c>
      <c r="S265" s="154">
        <v>0</v>
      </c>
      <c r="T265" s="155">
        <f t="shared" si="53"/>
        <v>0</v>
      </c>
      <c r="AR265" s="156" t="s">
        <v>453</v>
      </c>
      <c r="AT265" s="156" t="s">
        <v>347</v>
      </c>
      <c r="AU265" s="156" t="s">
        <v>98</v>
      </c>
      <c r="AY265" s="17" t="s">
        <v>345</v>
      </c>
      <c r="BE265" s="157">
        <f t="shared" si="54"/>
        <v>0</v>
      </c>
      <c r="BF265" s="157">
        <f t="shared" si="55"/>
        <v>0</v>
      </c>
      <c r="BG265" s="157">
        <f t="shared" si="56"/>
        <v>0</v>
      </c>
      <c r="BH265" s="157">
        <f t="shared" si="57"/>
        <v>0</v>
      </c>
      <c r="BI265" s="157">
        <f t="shared" si="58"/>
        <v>0</v>
      </c>
      <c r="BJ265" s="17" t="s">
        <v>98</v>
      </c>
      <c r="BK265" s="158">
        <f t="shared" si="59"/>
        <v>0</v>
      </c>
      <c r="BL265" s="17" t="s">
        <v>453</v>
      </c>
      <c r="BM265" s="156" t="s">
        <v>2014</v>
      </c>
    </row>
    <row r="266" spans="2:65" s="1" customFormat="1" ht="24.2" customHeight="1">
      <c r="B266" s="32"/>
      <c r="C266" s="145" t="s">
        <v>1098</v>
      </c>
      <c r="D266" s="145" t="s">
        <v>347</v>
      </c>
      <c r="E266" s="146" t="s">
        <v>3787</v>
      </c>
      <c r="F266" s="147" t="s">
        <v>3788</v>
      </c>
      <c r="G266" s="148" t="s">
        <v>623</v>
      </c>
      <c r="H266" s="149">
        <v>2</v>
      </c>
      <c r="I266" s="150"/>
      <c r="J266" s="149">
        <f t="shared" si="50"/>
        <v>0</v>
      </c>
      <c r="K266" s="151"/>
      <c r="L266" s="32"/>
      <c r="M266" s="152" t="s">
        <v>1</v>
      </c>
      <c r="N266" s="153" t="s">
        <v>42</v>
      </c>
      <c r="P266" s="154">
        <f t="shared" si="51"/>
        <v>0</v>
      </c>
      <c r="Q266" s="154">
        <v>5.8E-4</v>
      </c>
      <c r="R266" s="154">
        <f t="shared" si="52"/>
        <v>1.16E-3</v>
      </c>
      <c r="S266" s="154">
        <v>0</v>
      </c>
      <c r="T266" s="155">
        <f t="shared" si="53"/>
        <v>0</v>
      </c>
      <c r="AR266" s="156" t="s">
        <v>453</v>
      </c>
      <c r="AT266" s="156" t="s">
        <v>347</v>
      </c>
      <c r="AU266" s="156" t="s">
        <v>98</v>
      </c>
      <c r="AY266" s="17" t="s">
        <v>345</v>
      </c>
      <c r="BE266" s="157">
        <f t="shared" si="54"/>
        <v>0</v>
      </c>
      <c r="BF266" s="157">
        <f t="shared" si="55"/>
        <v>0</v>
      </c>
      <c r="BG266" s="157">
        <f t="shared" si="56"/>
        <v>0</v>
      </c>
      <c r="BH266" s="157">
        <f t="shared" si="57"/>
        <v>0</v>
      </c>
      <c r="BI266" s="157">
        <f t="shared" si="58"/>
        <v>0</v>
      </c>
      <c r="BJ266" s="17" t="s">
        <v>98</v>
      </c>
      <c r="BK266" s="158">
        <f t="shared" si="59"/>
        <v>0</v>
      </c>
      <c r="BL266" s="17" t="s">
        <v>453</v>
      </c>
      <c r="BM266" s="156" t="s">
        <v>2041</v>
      </c>
    </row>
    <row r="267" spans="2:65" s="1" customFormat="1" ht="33" customHeight="1">
      <c r="B267" s="32"/>
      <c r="C267" s="187" t="s">
        <v>1108</v>
      </c>
      <c r="D267" s="187" t="s">
        <v>641</v>
      </c>
      <c r="E267" s="188" t="s">
        <v>3789</v>
      </c>
      <c r="F267" s="189" t="s">
        <v>3790</v>
      </c>
      <c r="G267" s="190" t="s">
        <v>623</v>
      </c>
      <c r="H267" s="191">
        <v>2</v>
      </c>
      <c r="I267" s="192"/>
      <c r="J267" s="191">
        <f t="shared" si="50"/>
        <v>0</v>
      </c>
      <c r="K267" s="193"/>
      <c r="L267" s="194"/>
      <c r="M267" s="195" t="s">
        <v>1</v>
      </c>
      <c r="N267" s="196" t="s">
        <v>42</v>
      </c>
      <c r="P267" s="154">
        <f t="shared" si="51"/>
        <v>0</v>
      </c>
      <c r="Q267" s="154">
        <v>9.1E-4</v>
      </c>
      <c r="R267" s="154">
        <f t="shared" si="52"/>
        <v>1.82E-3</v>
      </c>
      <c r="S267" s="154">
        <v>0</v>
      </c>
      <c r="T267" s="155">
        <f t="shared" si="53"/>
        <v>0</v>
      </c>
      <c r="AR267" s="156" t="s">
        <v>544</v>
      </c>
      <c r="AT267" s="156" t="s">
        <v>641</v>
      </c>
      <c r="AU267" s="156" t="s">
        <v>98</v>
      </c>
      <c r="AY267" s="17" t="s">
        <v>345</v>
      </c>
      <c r="BE267" s="157">
        <f t="shared" si="54"/>
        <v>0</v>
      </c>
      <c r="BF267" s="157">
        <f t="shared" si="55"/>
        <v>0</v>
      </c>
      <c r="BG267" s="157">
        <f t="shared" si="56"/>
        <v>0</v>
      </c>
      <c r="BH267" s="157">
        <f t="shared" si="57"/>
        <v>0</v>
      </c>
      <c r="BI267" s="157">
        <f t="shared" si="58"/>
        <v>0</v>
      </c>
      <c r="BJ267" s="17" t="s">
        <v>98</v>
      </c>
      <c r="BK267" s="158">
        <f t="shared" si="59"/>
        <v>0</v>
      </c>
      <c r="BL267" s="17" t="s">
        <v>453</v>
      </c>
      <c r="BM267" s="156" t="s">
        <v>2052</v>
      </c>
    </row>
    <row r="268" spans="2:65" s="1" customFormat="1" ht="16.5" customHeight="1">
      <c r="B268" s="32"/>
      <c r="C268" s="145" t="s">
        <v>1135</v>
      </c>
      <c r="D268" s="145" t="s">
        <v>347</v>
      </c>
      <c r="E268" s="146" t="s">
        <v>3791</v>
      </c>
      <c r="F268" s="147" t="s">
        <v>3792</v>
      </c>
      <c r="G268" s="148" t="s">
        <v>623</v>
      </c>
      <c r="H268" s="149">
        <v>4</v>
      </c>
      <c r="I268" s="150"/>
      <c r="J268" s="149">
        <f t="shared" si="50"/>
        <v>0</v>
      </c>
      <c r="K268" s="151"/>
      <c r="L268" s="32"/>
      <c r="M268" s="152" t="s">
        <v>1</v>
      </c>
      <c r="N268" s="153" t="s">
        <v>42</v>
      </c>
      <c r="P268" s="154">
        <f t="shared" si="51"/>
        <v>0</v>
      </c>
      <c r="Q268" s="154">
        <v>1.31E-3</v>
      </c>
      <c r="R268" s="154">
        <f t="shared" si="52"/>
        <v>5.2399999999999999E-3</v>
      </c>
      <c r="S268" s="154">
        <v>0</v>
      </c>
      <c r="T268" s="155">
        <f t="shared" si="53"/>
        <v>0</v>
      </c>
      <c r="AR268" s="156" t="s">
        <v>453</v>
      </c>
      <c r="AT268" s="156" t="s">
        <v>347</v>
      </c>
      <c r="AU268" s="156" t="s">
        <v>98</v>
      </c>
      <c r="AY268" s="17" t="s">
        <v>345</v>
      </c>
      <c r="BE268" s="157">
        <f t="shared" si="54"/>
        <v>0</v>
      </c>
      <c r="BF268" s="157">
        <f t="shared" si="55"/>
        <v>0</v>
      </c>
      <c r="BG268" s="157">
        <f t="shared" si="56"/>
        <v>0</v>
      </c>
      <c r="BH268" s="157">
        <f t="shared" si="57"/>
        <v>0</v>
      </c>
      <c r="BI268" s="157">
        <f t="shared" si="58"/>
        <v>0</v>
      </c>
      <c r="BJ268" s="17" t="s">
        <v>98</v>
      </c>
      <c r="BK268" s="158">
        <f t="shared" si="59"/>
        <v>0</v>
      </c>
      <c r="BL268" s="17" t="s">
        <v>453</v>
      </c>
      <c r="BM268" s="156" t="s">
        <v>2073</v>
      </c>
    </row>
    <row r="269" spans="2:65" s="1" customFormat="1" ht="24.2" customHeight="1">
      <c r="B269" s="32"/>
      <c r="C269" s="187" t="s">
        <v>1141</v>
      </c>
      <c r="D269" s="187" t="s">
        <v>641</v>
      </c>
      <c r="E269" s="188" t="s">
        <v>3967</v>
      </c>
      <c r="F269" s="189" t="s">
        <v>3968</v>
      </c>
      <c r="G269" s="190" t="s">
        <v>623</v>
      </c>
      <c r="H269" s="191">
        <v>1</v>
      </c>
      <c r="I269" s="192"/>
      <c r="J269" s="191">
        <f t="shared" si="50"/>
        <v>0</v>
      </c>
      <c r="K269" s="193"/>
      <c r="L269" s="194"/>
      <c r="M269" s="195" t="s">
        <v>1</v>
      </c>
      <c r="N269" s="196" t="s">
        <v>42</v>
      </c>
      <c r="P269" s="154">
        <f t="shared" si="51"/>
        <v>0</v>
      </c>
      <c r="Q269" s="154">
        <v>2.1000000000000001E-4</v>
      </c>
      <c r="R269" s="154">
        <f t="shared" si="52"/>
        <v>2.1000000000000001E-4</v>
      </c>
      <c r="S269" s="154">
        <v>0</v>
      </c>
      <c r="T269" s="155">
        <f t="shared" si="53"/>
        <v>0</v>
      </c>
      <c r="AR269" s="156" t="s">
        <v>544</v>
      </c>
      <c r="AT269" s="156" t="s">
        <v>641</v>
      </c>
      <c r="AU269" s="156" t="s">
        <v>98</v>
      </c>
      <c r="AY269" s="17" t="s">
        <v>345</v>
      </c>
      <c r="BE269" s="157">
        <f t="shared" si="54"/>
        <v>0</v>
      </c>
      <c r="BF269" s="157">
        <f t="shared" si="55"/>
        <v>0</v>
      </c>
      <c r="BG269" s="157">
        <f t="shared" si="56"/>
        <v>0</v>
      </c>
      <c r="BH269" s="157">
        <f t="shared" si="57"/>
        <v>0</v>
      </c>
      <c r="BI269" s="157">
        <f t="shared" si="58"/>
        <v>0</v>
      </c>
      <c r="BJ269" s="17" t="s">
        <v>98</v>
      </c>
      <c r="BK269" s="158">
        <f t="shared" si="59"/>
        <v>0</v>
      </c>
      <c r="BL269" s="17" t="s">
        <v>453</v>
      </c>
      <c r="BM269" s="156" t="s">
        <v>2083</v>
      </c>
    </row>
    <row r="270" spans="2:65" s="1" customFormat="1" ht="24.2" customHeight="1">
      <c r="B270" s="32"/>
      <c r="C270" s="187" t="s">
        <v>1168</v>
      </c>
      <c r="D270" s="187" t="s">
        <v>641</v>
      </c>
      <c r="E270" s="188" t="s">
        <v>3793</v>
      </c>
      <c r="F270" s="189" t="s">
        <v>3794</v>
      </c>
      <c r="G270" s="190" t="s">
        <v>623</v>
      </c>
      <c r="H270" s="191">
        <v>3</v>
      </c>
      <c r="I270" s="192"/>
      <c r="J270" s="191">
        <f t="shared" si="50"/>
        <v>0</v>
      </c>
      <c r="K270" s="193"/>
      <c r="L270" s="194"/>
      <c r="M270" s="195" t="s">
        <v>1</v>
      </c>
      <c r="N270" s="196" t="s">
        <v>42</v>
      </c>
      <c r="P270" s="154">
        <f t="shared" si="51"/>
        <v>0</v>
      </c>
      <c r="Q270" s="154">
        <v>2.1000000000000001E-4</v>
      </c>
      <c r="R270" s="154">
        <f t="shared" si="52"/>
        <v>6.3000000000000003E-4</v>
      </c>
      <c r="S270" s="154">
        <v>0</v>
      </c>
      <c r="T270" s="155">
        <f t="shared" si="53"/>
        <v>0</v>
      </c>
      <c r="AR270" s="156" t="s">
        <v>544</v>
      </c>
      <c r="AT270" s="156" t="s">
        <v>641</v>
      </c>
      <c r="AU270" s="156" t="s">
        <v>98</v>
      </c>
      <c r="AY270" s="17" t="s">
        <v>345</v>
      </c>
      <c r="BE270" s="157">
        <f t="shared" si="54"/>
        <v>0</v>
      </c>
      <c r="BF270" s="157">
        <f t="shared" si="55"/>
        <v>0</v>
      </c>
      <c r="BG270" s="157">
        <f t="shared" si="56"/>
        <v>0</v>
      </c>
      <c r="BH270" s="157">
        <f t="shared" si="57"/>
        <v>0</v>
      </c>
      <c r="BI270" s="157">
        <f t="shared" si="58"/>
        <v>0</v>
      </c>
      <c r="BJ270" s="17" t="s">
        <v>98</v>
      </c>
      <c r="BK270" s="158">
        <f t="shared" si="59"/>
        <v>0</v>
      </c>
      <c r="BL270" s="17" t="s">
        <v>453</v>
      </c>
      <c r="BM270" s="156" t="s">
        <v>2093</v>
      </c>
    </row>
    <row r="271" spans="2:65" s="1" customFormat="1" ht="16.5" customHeight="1">
      <c r="B271" s="32"/>
      <c r="C271" s="187" t="s">
        <v>1185</v>
      </c>
      <c r="D271" s="187" t="s">
        <v>641</v>
      </c>
      <c r="E271" s="188" t="s">
        <v>3795</v>
      </c>
      <c r="F271" s="189" t="s">
        <v>3796</v>
      </c>
      <c r="G271" s="190" t="s">
        <v>623</v>
      </c>
      <c r="H271" s="191">
        <v>4</v>
      </c>
      <c r="I271" s="192"/>
      <c r="J271" s="191">
        <f t="shared" si="50"/>
        <v>0</v>
      </c>
      <c r="K271" s="193"/>
      <c r="L271" s="194"/>
      <c r="M271" s="195" t="s">
        <v>1</v>
      </c>
      <c r="N271" s="196" t="s">
        <v>42</v>
      </c>
      <c r="P271" s="154">
        <f t="shared" si="51"/>
        <v>0</v>
      </c>
      <c r="Q271" s="154">
        <v>0</v>
      </c>
      <c r="R271" s="154">
        <f t="shared" si="52"/>
        <v>0</v>
      </c>
      <c r="S271" s="154">
        <v>0</v>
      </c>
      <c r="T271" s="155">
        <f t="shared" si="53"/>
        <v>0</v>
      </c>
      <c r="AR271" s="156" t="s">
        <v>544</v>
      </c>
      <c r="AT271" s="156" t="s">
        <v>641</v>
      </c>
      <c r="AU271" s="156" t="s">
        <v>98</v>
      </c>
      <c r="AY271" s="17" t="s">
        <v>345</v>
      </c>
      <c r="BE271" s="157">
        <f t="shared" si="54"/>
        <v>0</v>
      </c>
      <c r="BF271" s="157">
        <f t="shared" si="55"/>
        <v>0</v>
      </c>
      <c r="BG271" s="157">
        <f t="shared" si="56"/>
        <v>0</v>
      </c>
      <c r="BH271" s="157">
        <f t="shared" si="57"/>
        <v>0</v>
      </c>
      <c r="BI271" s="157">
        <f t="shared" si="58"/>
        <v>0</v>
      </c>
      <c r="BJ271" s="17" t="s">
        <v>98</v>
      </c>
      <c r="BK271" s="158">
        <f t="shared" si="59"/>
        <v>0</v>
      </c>
      <c r="BL271" s="17" t="s">
        <v>453</v>
      </c>
      <c r="BM271" s="156" t="s">
        <v>2103</v>
      </c>
    </row>
    <row r="272" spans="2:65" s="1" customFormat="1" ht="16.5" customHeight="1">
      <c r="B272" s="32"/>
      <c r="C272" s="187" t="s">
        <v>1194</v>
      </c>
      <c r="D272" s="187" t="s">
        <v>641</v>
      </c>
      <c r="E272" s="188" t="s">
        <v>3797</v>
      </c>
      <c r="F272" s="189" t="s">
        <v>3798</v>
      </c>
      <c r="G272" s="190" t="s">
        <v>623</v>
      </c>
      <c r="H272" s="191">
        <v>4</v>
      </c>
      <c r="I272" s="192"/>
      <c r="J272" s="191">
        <f t="shared" si="50"/>
        <v>0</v>
      </c>
      <c r="K272" s="193"/>
      <c r="L272" s="194"/>
      <c r="M272" s="195" t="s">
        <v>1</v>
      </c>
      <c r="N272" s="196" t="s">
        <v>42</v>
      </c>
      <c r="P272" s="154">
        <f t="shared" si="51"/>
        <v>0</v>
      </c>
      <c r="Q272" s="154">
        <v>0</v>
      </c>
      <c r="R272" s="154">
        <f t="shared" si="52"/>
        <v>0</v>
      </c>
      <c r="S272" s="154">
        <v>0</v>
      </c>
      <c r="T272" s="155">
        <f t="shared" si="53"/>
        <v>0</v>
      </c>
      <c r="AR272" s="156" t="s">
        <v>544</v>
      </c>
      <c r="AT272" s="156" t="s">
        <v>641</v>
      </c>
      <c r="AU272" s="156" t="s">
        <v>98</v>
      </c>
      <c r="AY272" s="17" t="s">
        <v>345</v>
      </c>
      <c r="BE272" s="157">
        <f t="shared" si="54"/>
        <v>0</v>
      </c>
      <c r="BF272" s="157">
        <f t="shared" si="55"/>
        <v>0</v>
      </c>
      <c r="BG272" s="157">
        <f t="shared" si="56"/>
        <v>0</v>
      </c>
      <c r="BH272" s="157">
        <f t="shared" si="57"/>
        <v>0</v>
      </c>
      <c r="BI272" s="157">
        <f t="shared" si="58"/>
        <v>0</v>
      </c>
      <c r="BJ272" s="17" t="s">
        <v>98</v>
      </c>
      <c r="BK272" s="158">
        <f t="shared" si="59"/>
        <v>0</v>
      </c>
      <c r="BL272" s="17" t="s">
        <v>453</v>
      </c>
      <c r="BM272" s="156" t="s">
        <v>2112</v>
      </c>
    </row>
    <row r="273" spans="2:65" s="1" customFormat="1" ht="24.2" customHeight="1">
      <c r="B273" s="32"/>
      <c r="C273" s="145" t="s">
        <v>1198</v>
      </c>
      <c r="D273" s="145" t="s">
        <v>347</v>
      </c>
      <c r="E273" s="146" t="s">
        <v>3969</v>
      </c>
      <c r="F273" s="147" t="s">
        <v>3970</v>
      </c>
      <c r="G273" s="148" t="s">
        <v>460</v>
      </c>
      <c r="H273" s="149">
        <v>7.1999999999999995E-2</v>
      </c>
      <c r="I273" s="150"/>
      <c r="J273" s="149">
        <f t="shared" si="50"/>
        <v>0</v>
      </c>
      <c r="K273" s="151"/>
      <c r="L273" s="32"/>
      <c r="M273" s="152" t="s">
        <v>1</v>
      </c>
      <c r="N273" s="153" t="s">
        <v>42</v>
      </c>
      <c r="P273" s="154">
        <f t="shared" si="51"/>
        <v>0</v>
      </c>
      <c r="Q273" s="154">
        <v>0</v>
      </c>
      <c r="R273" s="154">
        <f t="shared" si="52"/>
        <v>0</v>
      </c>
      <c r="S273" s="154">
        <v>0</v>
      </c>
      <c r="T273" s="155">
        <f t="shared" si="53"/>
        <v>0</v>
      </c>
      <c r="AR273" s="156" t="s">
        <v>453</v>
      </c>
      <c r="AT273" s="156" t="s">
        <v>347</v>
      </c>
      <c r="AU273" s="156" t="s">
        <v>98</v>
      </c>
      <c r="AY273" s="17" t="s">
        <v>345</v>
      </c>
      <c r="BE273" s="157">
        <f t="shared" si="54"/>
        <v>0</v>
      </c>
      <c r="BF273" s="157">
        <f t="shared" si="55"/>
        <v>0</v>
      </c>
      <c r="BG273" s="157">
        <f t="shared" si="56"/>
        <v>0</v>
      </c>
      <c r="BH273" s="157">
        <f t="shared" si="57"/>
        <v>0</v>
      </c>
      <c r="BI273" s="157">
        <f t="shared" si="58"/>
        <v>0</v>
      </c>
      <c r="BJ273" s="17" t="s">
        <v>98</v>
      </c>
      <c r="BK273" s="158">
        <f t="shared" si="59"/>
        <v>0</v>
      </c>
      <c r="BL273" s="17" t="s">
        <v>453</v>
      </c>
      <c r="BM273" s="156" t="s">
        <v>2121</v>
      </c>
    </row>
    <row r="274" spans="2:65" s="1" customFormat="1" ht="24.2" customHeight="1">
      <c r="B274" s="32"/>
      <c r="C274" s="145" t="s">
        <v>1214</v>
      </c>
      <c r="D274" s="145" t="s">
        <v>347</v>
      </c>
      <c r="E274" s="146" t="s">
        <v>3799</v>
      </c>
      <c r="F274" s="147" t="s">
        <v>3800</v>
      </c>
      <c r="G274" s="148" t="s">
        <v>2069</v>
      </c>
      <c r="H274" s="150"/>
      <c r="I274" s="150"/>
      <c r="J274" s="149">
        <f t="shared" si="50"/>
        <v>0</v>
      </c>
      <c r="K274" s="151"/>
      <c r="L274" s="32"/>
      <c r="M274" s="152" t="s">
        <v>1</v>
      </c>
      <c r="N274" s="153" t="s">
        <v>42</v>
      </c>
      <c r="P274" s="154">
        <f t="shared" si="51"/>
        <v>0</v>
      </c>
      <c r="Q274" s="154">
        <v>0</v>
      </c>
      <c r="R274" s="154">
        <f t="shared" si="52"/>
        <v>0</v>
      </c>
      <c r="S274" s="154">
        <v>0</v>
      </c>
      <c r="T274" s="155">
        <f t="shared" si="53"/>
        <v>0</v>
      </c>
      <c r="AR274" s="156" t="s">
        <v>453</v>
      </c>
      <c r="AT274" s="156" t="s">
        <v>347</v>
      </c>
      <c r="AU274" s="156" t="s">
        <v>98</v>
      </c>
      <c r="AY274" s="17" t="s">
        <v>345</v>
      </c>
      <c r="BE274" s="157">
        <f t="shared" si="54"/>
        <v>0</v>
      </c>
      <c r="BF274" s="157">
        <f t="shared" si="55"/>
        <v>0</v>
      </c>
      <c r="BG274" s="157">
        <f t="shared" si="56"/>
        <v>0</v>
      </c>
      <c r="BH274" s="157">
        <f t="shared" si="57"/>
        <v>0</v>
      </c>
      <c r="BI274" s="157">
        <f t="shared" si="58"/>
        <v>0</v>
      </c>
      <c r="BJ274" s="17" t="s">
        <v>98</v>
      </c>
      <c r="BK274" s="158">
        <f t="shared" si="59"/>
        <v>0</v>
      </c>
      <c r="BL274" s="17" t="s">
        <v>453</v>
      </c>
      <c r="BM274" s="156" t="s">
        <v>2130</v>
      </c>
    </row>
    <row r="275" spans="2:65" s="11" customFormat="1" ht="22.9" customHeight="1">
      <c r="B275" s="133"/>
      <c r="D275" s="134" t="s">
        <v>75</v>
      </c>
      <c r="E275" s="143" t="s">
        <v>3971</v>
      </c>
      <c r="F275" s="143" t="s">
        <v>3972</v>
      </c>
      <c r="I275" s="136"/>
      <c r="J275" s="144">
        <f>BK275</f>
        <v>0</v>
      </c>
      <c r="L275" s="133"/>
      <c r="M275" s="138"/>
      <c r="P275" s="139">
        <f>SUM(P276:P302)</f>
        <v>0</v>
      </c>
      <c r="R275" s="139">
        <f>SUM(R276:R302)</f>
        <v>1.02843</v>
      </c>
      <c r="T275" s="140">
        <f>SUM(T276:T302)</f>
        <v>0</v>
      </c>
      <c r="AR275" s="134" t="s">
        <v>98</v>
      </c>
      <c r="AT275" s="141" t="s">
        <v>75</v>
      </c>
      <c r="AU275" s="141" t="s">
        <v>84</v>
      </c>
      <c r="AY275" s="134" t="s">
        <v>345</v>
      </c>
      <c r="BK275" s="142">
        <f>SUM(BK276:BK302)</f>
        <v>0</v>
      </c>
    </row>
    <row r="276" spans="2:65" s="1" customFormat="1" ht="24.2" customHeight="1">
      <c r="B276" s="32"/>
      <c r="C276" s="145" t="s">
        <v>1226</v>
      </c>
      <c r="D276" s="145" t="s">
        <v>347</v>
      </c>
      <c r="E276" s="146" t="s">
        <v>3973</v>
      </c>
      <c r="F276" s="147" t="s">
        <v>3974</v>
      </c>
      <c r="G276" s="148" t="s">
        <v>623</v>
      </c>
      <c r="H276" s="149">
        <v>5</v>
      </c>
      <c r="I276" s="150"/>
      <c r="J276" s="149">
        <f t="shared" ref="J276:J302" si="60">ROUND(I276*H276,3)</f>
        <v>0</v>
      </c>
      <c r="K276" s="151"/>
      <c r="L276" s="32"/>
      <c r="M276" s="152" t="s">
        <v>1</v>
      </c>
      <c r="N276" s="153" t="s">
        <v>42</v>
      </c>
      <c r="P276" s="154">
        <f t="shared" ref="P276:P302" si="61">O276*H276</f>
        <v>0</v>
      </c>
      <c r="Q276" s="154">
        <v>0</v>
      </c>
      <c r="R276" s="154">
        <f t="shared" ref="R276:R302" si="62">Q276*H276</f>
        <v>0</v>
      </c>
      <c r="S276" s="154">
        <v>0</v>
      </c>
      <c r="T276" s="155">
        <f t="shared" ref="T276:T302" si="63">S276*H276</f>
        <v>0</v>
      </c>
      <c r="AR276" s="156" t="s">
        <v>453</v>
      </c>
      <c r="AT276" s="156" t="s">
        <v>347</v>
      </c>
      <c r="AU276" s="156" t="s">
        <v>98</v>
      </c>
      <c r="AY276" s="17" t="s">
        <v>345</v>
      </c>
      <c r="BE276" s="157">
        <f t="shared" ref="BE276:BE302" si="64">IF(N276="základná",J276,0)</f>
        <v>0</v>
      </c>
      <c r="BF276" s="157">
        <f t="shared" ref="BF276:BF302" si="65">IF(N276="znížená",J276,0)</f>
        <v>0</v>
      </c>
      <c r="BG276" s="157">
        <f t="shared" ref="BG276:BG302" si="66">IF(N276="zákl. prenesená",J276,0)</f>
        <v>0</v>
      </c>
      <c r="BH276" s="157">
        <f t="shared" ref="BH276:BH302" si="67">IF(N276="zníž. prenesená",J276,0)</f>
        <v>0</v>
      </c>
      <c r="BI276" s="157">
        <f t="shared" ref="BI276:BI302" si="68">IF(N276="nulová",J276,0)</f>
        <v>0</v>
      </c>
      <c r="BJ276" s="17" t="s">
        <v>98</v>
      </c>
      <c r="BK276" s="158">
        <f t="shared" ref="BK276:BK302" si="69">ROUND(I276*H276,3)</f>
        <v>0</v>
      </c>
      <c r="BL276" s="17" t="s">
        <v>453</v>
      </c>
      <c r="BM276" s="156" t="s">
        <v>2144</v>
      </c>
    </row>
    <row r="277" spans="2:65" s="1" customFormat="1" ht="24.2" customHeight="1">
      <c r="B277" s="32"/>
      <c r="C277" s="145" t="s">
        <v>1231</v>
      </c>
      <c r="D277" s="145" t="s">
        <v>347</v>
      </c>
      <c r="E277" s="146" t="s">
        <v>3975</v>
      </c>
      <c r="F277" s="147" t="s">
        <v>3976</v>
      </c>
      <c r="G277" s="148" t="s">
        <v>623</v>
      </c>
      <c r="H277" s="149">
        <v>37</v>
      </c>
      <c r="I277" s="150"/>
      <c r="J277" s="149">
        <f t="shared" si="60"/>
        <v>0</v>
      </c>
      <c r="K277" s="151"/>
      <c r="L277" s="32"/>
      <c r="M277" s="152" t="s">
        <v>1</v>
      </c>
      <c r="N277" s="153" t="s">
        <v>42</v>
      </c>
      <c r="P277" s="154">
        <f t="shared" si="61"/>
        <v>0</v>
      </c>
      <c r="Q277" s="154">
        <v>0</v>
      </c>
      <c r="R277" s="154">
        <f t="shared" si="62"/>
        <v>0</v>
      </c>
      <c r="S277" s="154">
        <v>0</v>
      </c>
      <c r="T277" s="155">
        <f t="shared" si="63"/>
        <v>0</v>
      </c>
      <c r="AR277" s="156" t="s">
        <v>453</v>
      </c>
      <c r="AT277" s="156" t="s">
        <v>347</v>
      </c>
      <c r="AU277" s="156" t="s">
        <v>98</v>
      </c>
      <c r="AY277" s="17" t="s">
        <v>345</v>
      </c>
      <c r="BE277" s="157">
        <f t="shared" si="64"/>
        <v>0</v>
      </c>
      <c r="BF277" s="157">
        <f t="shared" si="65"/>
        <v>0</v>
      </c>
      <c r="BG277" s="157">
        <f t="shared" si="66"/>
        <v>0</v>
      </c>
      <c r="BH277" s="157">
        <f t="shared" si="67"/>
        <v>0</v>
      </c>
      <c r="BI277" s="157">
        <f t="shared" si="68"/>
        <v>0</v>
      </c>
      <c r="BJ277" s="17" t="s">
        <v>98</v>
      </c>
      <c r="BK277" s="158">
        <f t="shared" si="69"/>
        <v>0</v>
      </c>
      <c r="BL277" s="17" t="s">
        <v>453</v>
      </c>
      <c r="BM277" s="156" t="s">
        <v>2154</v>
      </c>
    </row>
    <row r="278" spans="2:65" s="1" customFormat="1" ht="21.75" customHeight="1">
      <c r="B278" s="32"/>
      <c r="C278" s="145" t="s">
        <v>1235</v>
      </c>
      <c r="D278" s="145" t="s">
        <v>347</v>
      </c>
      <c r="E278" s="146" t="s">
        <v>3977</v>
      </c>
      <c r="F278" s="147" t="s">
        <v>3978</v>
      </c>
      <c r="G278" s="148" t="s">
        <v>350</v>
      </c>
      <c r="H278" s="149">
        <v>138</v>
      </c>
      <c r="I278" s="150"/>
      <c r="J278" s="149">
        <f t="shared" si="60"/>
        <v>0</v>
      </c>
      <c r="K278" s="151"/>
      <c r="L278" s="32"/>
      <c r="M278" s="152" t="s">
        <v>1</v>
      </c>
      <c r="N278" s="153" t="s">
        <v>42</v>
      </c>
      <c r="P278" s="154">
        <f t="shared" si="61"/>
        <v>0</v>
      </c>
      <c r="Q278" s="154">
        <v>0</v>
      </c>
      <c r="R278" s="154">
        <f t="shared" si="62"/>
        <v>0</v>
      </c>
      <c r="S278" s="154">
        <v>0</v>
      </c>
      <c r="T278" s="155">
        <f t="shared" si="63"/>
        <v>0</v>
      </c>
      <c r="AR278" s="156" t="s">
        <v>453</v>
      </c>
      <c r="AT278" s="156" t="s">
        <v>347</v>
      </c>
      <c r="AU278" s="156" t="s">
        <v>98</v>
      </c>
      <c r="AY278" s="17" t="s">
        <v>345</v>
      </c>
      <c r="BE278" s="157">
        <f t="shared" si="64"/>
        <v>0</v>
      </c>
      <c r="BF278" s="157">
        <f t="shared" si="65"/>
        <v>0</v>
      </c>
      <c r="BG278" s="157">
        <f t="shared" si="66"/>
        <v>0</v>
      </c>
      <c r="BH278" s="157">
        <f t="shared" si="67"/>
        <v>0</v>
      </c>
      <c r="BI278" s="157">
        <f t="shared" si="68"/>
        <v>0</v>
      </c>
      <c r="BJ278" s="17" t="s">
        <v>98</v>
      </c>
      <c r="BK278" s="158">
        <f t="shared" si="69"/>
        <v>0</v>
      </c>
      <c r="BL278" s="17" t="s">
        <v>453</v>
      </c>
      <c r="BM278" s="156" t="s">
        <v>2175</v>
      </c>
    </row>
    <row r="279" spans="2:65" s="1" customFormat="1" ht="24.2" customHeight="1">
      <c r="B279" s="32"/>
      <c r="C279" s="145" t="s">
        <v>1239</v>
      </c>
      <c r="D279" s="145" t="s">
        <v>347</v>
      </c>
      <c r="E279" s="146" t="s">
        <v>3979</v>
      </c>
      <c r="F279" s="147" t="s">
        <v>3980</v>
      </c>
      <c r="G279" s="148" t="s">
        <v>623</v>
      </c>
      <c r="H279" s="149">
        <v>30</v>
      </c>
      <c r="I279" s="150"/>
      <c r="J279" s="149">
        <f t="shared" si="60"/>
        <v>0</v>
      </c>
      <c r="K279" s="151"/>
      <c r="L279" s="32"/>
      <c r="M279" s="152" t="s">
        <v>1</v>
      </c>
      <c r="N279" s="153" t="s">
        <v>42</v>
      </c>
      <c r="P279" s="154">
        <f t="shared" si="61"/>
        <v>0</v>
      </c>
      <c r="Q279" s="154">
        <v>5.0000000000000002E-5</v>
      </c>
      <c r="R279" s="154">
        <f t="shared" si="62"/>
        <v>1.5E-3</v>
      </c>
      <c r="S279" s="154">
        <v>0</v>
      </c>
      <c r="T279" s="155">
        <f t="shared" si="63"/>
        <v>0</v>
      </c>
      <c r="AR279" s="156" t="s">
        <v>453</v>
      </c>
      <c r="AT279" s="156" t="s">
        <v>347</v>
      </c>
      <c r="AU279" s="156" t="s">
        <v>98</v>
      </c>
      <c r="AY279" s="17" t="s">
        <v>345</v>
      </c>
      <c r="BE279" s="157">
        <f t="shared" si="64"/>
        <v>0</v>
      </c>
      <c r="BF279" s="157">
        <f t="shared" si="65"/>
        <v>0</v>
      </c>
      <c r="BG279" s="157">
        <f t="shared" si="66"/>
        <v>0</v>
      </c>
      <c r="BH279" s="157">
        <f t="shared" si="67"/>
        <v>0</v>
      </c>
      <c r="BI279" s="157">
        <f t="shared" si="68"/>
        <v>0</v>
      </c>
      <c r="BJ279" s="17" t="s">
        <v>98</v>
      </c>
      <c r="BK279" s="158">
        <f t="shared" si="69"/>
        <v>0</v>
      </c>
      <c r="BL279" s="17" t="s">
        <v>453</v>
      </c>
      <c r="BM279" s="156" t="s">
        <v>2181</v>
      </c>
    </row>
    <row r="280" spans="2:65" s="1" customFormat="1" ht="24.2" customHeight="1">
      <c r="B280" s="32"/>
      <c r="C280" s="145" t="s">
        <v>1243</v>
      </c>
      <c r="D280" s="145" t="s">
        <v>347</v>
      </c>
      <c r="E280" s="146" t="s">
        <v>3981</v>
      </c>
      <c r="F280" s="147" t="s">
        <v>3982</v>
      </c>
      <c r="G280" s="148" t="s">
        <v>623</v>
      </c>
      <c r="H280" s="149">
        <v>1</v>
      </c>
      <c r="I280" s="150"/>
      <c r="J280" s="149">
        <f t="shared" si="60"/>
        <v>0</v>
      </c>
      <c r="K280" s="151"/>
      <c r="L280" s="32"/>
      <c r="M280" s="152" t="s">
        <v>1</v>
      </c>
      <c r="N280" s="153" t="s">
        <v>42</v>
      </c>
      <c r="P280" s="154">
        <f t="shared" si="61"/>
        <v>0</v>
      </c>
      <c r="Q280" s="154">
        <v>2.0000000000000002E-5</v>
      </c>
      <c r="R280" s="154">
        <f t="shared" si="62"/>
        <v>2.0000000000000002E-5</v>
      </c>
      <c r="S280" s="154">
        <v>0</v>
      </c>
      <c r="T280" s="155">
        <f t="shared" si="63"/>
        <v>0</v>
      </c>
      <c r="AR280" s="156" t="s">
        <v>453</v>
      </c>
      <c r="AT280" s="156" t="s">
        <v>347</v>
      </c>
      <c r="AU280" s="156" t="s">
        <v>98</v>
      </c>
      <c r="AY280" s="17" t="s">
        <v>345</v>
      </c>
      <c r="BE280" s="157">
        <f t="shared" si="64"/>
        <v>0</v>
      </c>
      <c r="BF280" s="157">
        <f t="shared" si="65"/>
        <v>0</v>
      </c>
      <c r="BG280" s="157">
        <f t="shared" si="66"/>
        <v>0</v>
      </c>
      <c r="BH280" s="157">
        <f t="shared" si="67"/>
        <v>0</v>
      </c>
      <c r="BI280" s="157">
        <f t="shared" si="68"/>
        <v>0</v>
      </c>
      <c r="BJ280" s="17" t="s">
        <v>98</v>
      </c>
      <c r="BK280" s="158">
        <f t="shared" si="69"/>
        <v>0</v>
      </c>
      <c r="BL280" s="17" t="s">
        <v>453</v>
      </c>
      <c r="BM280" s="156" t="s">
        <v>2190</v>
      </c>
    </row>
    <row r="281" spans="2:65" s="1" customFormat="1" ht="24.2" customHeight="1">
      <c r="B281" s="32"/>
      <c r="C281" s="145" t="s">
        <v>1247</v>
      </c>
      <c r="D281" s="145" t="s">
        <v>347</v>
      </c>
      <c r="E281" s="146" t="s">
        <v>3983</v>
      </c>
      <c r="F281" s="147" t="s">
        <v>3984</v>
      </c>
      <c r="G281" s="148" t="s">
        <v>623</v>
      </c>
      <c r="H281" s="149">
        <v>4</v>
      </c>
      <c r="I281" s="150"/>
      <c r="J281" s="149">
        <f t="shared" si="60"/>
        <v>0</v>
      </c>
      <c r="K281" s="151"/>
      <c r="L281" s="32"/>
      <c r="M281" s="152" t="s">
        <v>1</v>
      </c>
      <c r="N281" s="153" t="s">
        <v>42</v>
      </c>
      <c r="P281" s="154">
        <f t="shared" si="61"/>
        <v>0</v>
      </c>
      <c r="Q281" s="154">
        <v>2.0000000000000002E-5</v>
      </c>
      <c r="R281" s="154">
        <f t="shared" si="62"/>
        <v>8.0000000000000007E-5</v>
      </c>
      <c r="S281" s="154">
        <v>0</v>
      </c>
      <c r="T281" s="155">
        <f t="shared" si="63"/>
        <v>0</v>
      </c>
      <c r="AR281" s="156" t="s">
        <v>453</v>
      </c>
      <c r="AT281" s="156" t="s">
        <v>347</v>
      </c>
      <c r="AU281" s="156" t="s">
        <v>98</v>
      </c>
      <c r="AY281" s="17" t="s">
        <v>345</v>
      </c>
      <c r="BE281" s="157">
        <f t="shared" si="64"/>
        <v>0</v>
      </c>
      <c r="BF281" s="157">
        <f t="shared" si="65"/>
        <v>0</v>
      </c>
      <c r="BG281" s="157">
        <f t="shared" si="66"/>
        <v>0</v>
      </c>
      <c r="BH281" s="157">
        <f t="shared" si="67"/>
        <v>0</v>
      </c>
      <c r="BI281" s="157">
        <f t="shared" si="68"/>
        <v>0</v>
      </c>
      <c r="BJ281" s="17" t="s">
        <v>98</v>
      </c>
      <c r="BK281" s="158">
        <f t="shared" si="69"/>
        <v>0</v>
      </c>
      <c r="BL281" s="17" t="s">
        <v>453</v>
      </c>
      <c r="BM281" s="156" t="s">
        <v>2202</v>
      </c>
    </row>
    <row r="282" spans="2:65" s="1" customFormat="1" ht="33" customHeight="1">
      <c r="B282" s="32"/>
      <c r="C282" s="145" t="s">
        <v>1251</v>
      </c>
      <c r="D282" s="145" t="s">
        <v>347</v>
      </c>
      <c r="E282" s="146" t="s">
        <v>3985</v>
      </c>
      <c r="F282" s="147" t="s">
        <v>3986</v>
      </c>
      <c r="G282" s="148" t="s">
        <v>623</v>
      </c>
      <c r="H282" s="149">
        <v>23</v>
      </c>
      <c r="I282" s="150"/>
      <c r="J282" s="149">
        <f t="shared" si="60"/>
        <v>0</v>
      </c>
      <c r="K282" s="151"/>
      <c r="L282" s="32"/>
      <c r="M282" s="152" t="s">
        <v>1</v>
      </c>
      <c r="N282" s="153" t="s">
        <v>42</v>
      </c>
      <c r="P282" s="154">
        <f t="shared" si="61"/>
        <v>0</v>
      </c>
      <c r="Q282" s="154">
        <v>2.0000000000000002E-5</v>
      </c>
      <c r="R282" s="154">
        <f t="shared" si="62"/>
        <v>4.6000000000000001E-4</v>
      </c>
      <c r="S282" s="154">
        <v>0</v>
      </c>
      <c r="T282" s="155">
        <f t="shared" si="63"/>
        <v>0</v>
      </c>
      <c r="AR282" s="156" t="s">
        <v>453</v>
      </c>
      <c r="AT282" s="156" t="s">
        <v>347</v>
      </c>
      <c r="AU282" s="156" t="s">
        <v>98</v>
      </c>
      <c r="AY282" s="17" t="s">
        <v>345</v>
      </c>
      <c r="BE282" s="157">
        <f t="shared" si="64"/>
        <v>0</v>
      </c>
      <c r="BF282" s="157">
        <f t="shared" si="65"/>
        <v>0</v>
      </c>
      <c r="BG282" s="157">
        <f t="shared" si="66"/>
        <v>0</v>
      </c>
      <c r="BH282" s="157">
        <f t="shared" si="67"/>
        <v>0</v>
      </c>
      <c r="BI282" s="157">
        <f t="shared" si="68"/>
        <v>0</v>
      </c>
      <c r="BJ282" s="17" t="s">
        <v>98</v>
      </c>
      <c r="BK282" s="158">
        <f t="shared" si="69"/>
        <v>0</v>
      </c>
      <c r="BL282" s="17" t="s">
        <v>453</v>
      </c>
      <c r="BM282" s="156" t="s">
        <v>2210</v>
      </c>
    </row>
    <row r="283" spans="2:65" s="1" customFormat="1" ht="33" customHeight="1">
      <c r="B283" s="32"/>
      <c r="C283" s="145" t="s">
        <v>1255</v>
      </c>
      <c r="D283" s="145" t="s">
        <v>347</v>
      </c>
      <c r="E283" s="146" t="s">
        <v>3987</v>
      </c>
      <c r="F283" s="147" t="s">
        <v>3988</v>
      </c>
      <c r="G283" s="148" t="s">
        <v>623</v>
      </c>
      <c r="H283" s="149">
        <v>2</v>
      </c>
      <c r="I283" s="150"/>
      <c r="J283" s="149">
        <f t="shared" si="60"/>
        <v>0</v>
      </c>
      <c r="K283" s="151"/>
      <c r="L283" s="32"/>
      <c r="M283" s="152" t="s">
        <v>1</v>
      </c>
      <c r="N283" s="153" t="s">
        <v>42</v>
      </c>
      <c r="P283" s="154">
        <f t="shared" si="61"/>
        <v>0</v>
      </c>
      <c r="Q283" s="154">
        <v>2.0000000000000002E-5</v>
      </c>
      <c r="R283" s="154">
        <f t="shared" si="62"/>
        <v>4.0000000000000003E-5</v>
      </c>
      <c r="S283" s="154">
        <v>0</v>
      </c>
      <c r="T283" s="155">
        <f t="shared" si="63"/>
        <v>0</v>
      </c>
      <c r="AR283" s="156" t="s">
        <v>453</v>
      </c>
      <c r="AT283" s="156" t="s">
        <v>347</v>
      </c>
      <c r="AU283" s="156" t="s">
        <v>98</v>
      </c>
      <c r="AY283" s="17" t="s">
        <v>345</v>
      </c>
      <c r="BE283" s="157">
        <f t="shared" si="64"/>
        <v>0</v>
      </c>
      <c r="BF283" s="157">
        <f t="shared" si="65"/>
        <v>0</v>
      </c>
      <c r="BG283" s="157">
        <f t="shared" si="66"/>
        <v>0</v>
      </c>
      <c r="BH283" s="157">
        <f t="shared" si="67"/>
        <v>0</v>
      </c>
      <c r="BI283" s="157">
        <f t="shared" si="68"/>
        <v>0</v>
      </c>
      <c r="BJ283" s="17" t="s">
        <v>98</v>
      </c>
      <c r="BK283" s="158">
        <f t="shared" si="69"/>
        <v>0</v>
      </c>
      <c r="BL283" s="17" t="s">
        <v>453</v>
      </c>
      <c r="BM283" s="156" t="s">
        <v>2218</v>
      </c>
    </row>
    <row r="284" spans="2:65" s="1" customFormat="1" ht="24.2" customHeight="1">
      <c r="B284" s="32"/>
      <c r="C284" s="145" t="s">
        <v>1260</v>
      </c>
      <c r="D284" s="145" t="s">
        <v>347</v>
      </c>
      <c r="E284" s="146" t="s">
        <v>3989</v>
      </c>
      <c r="F284" s="147" t="s">
        <v>3990</v>
      </c>
      <c r="G284" s="148" t="s">
        <v>623</v>
      </c>
      <c r="H284" s="149">
        <v>1</v>
      </c>
      <c r="I284" s="150"/>
      <c r="J284" s="149">
        <f t="shared" si="60"/>
        <v>0</v>
      </c>
      <c r="K284" s="151"/>
      <c r="L284" s="32"/>
      <c r="M284" s="152" t="s">
        <v>1</v>
      </c>
      <c r="N284" s="153" t="s">
        <v>42</v>
      </c>
      <c r="P284" s="154">
        <f t="shared" si="61"/>
        <v>0</v>
      </c>
      <c r="Q284" s="154">
        <v>2.0000000000000002E-5</v>
      </c>
      <c r="R284" s="154">
        <f t="shared" si="62"/>
        <v>2.0000000000000002E-5</v>
      </c>
      <c r="S284" s="154">
        <v>0</v>
      </c>
      <c r="T284" s="155">
        <f t="shared" si="63"/>
        <v>0</v>
      </c>
      <c r="AR284" s="156" t="s">
        <v>453</v>
      </c>
      <c r="AT284" s="156" t="s">
        <v>347</v>
      </c>
      <c r="AU284" s="156" t="s">
        <v>98</v>
      </c>
      <c r="AY284" s="17" t="s">
        <v>345</v>
      </c>
      <c r="BE284" s="157">
        <f t="shared" si="64"/>
        <v>0</v>
      </c>
      <c r="BF284" s="157">
        <f t="shared" si="65"/>
        <v>0</v>
      </c>
      <c r="BG284" s="157">
        <f t="shared" si="66"/>
        <v>0</v>
      </c>
      <c r="BH284" s="157">
        <f t="shared" si="67"/>
        <v>0</v>
      </c>
      <c r="BI284" s="157">
        <f t="shared" si="68"/>
        <v>0</v>
      </c>
      <c r="BJ284" s="17" t="s">
        <v>98</v>
      </c>
      <c r="BK284" s="158">
        <f t="shared" si="69"/>
        <v>0</v>
      </c>
      <c r="BL284" s="17" t="s">
        <v>453</v>
      </c>
      <c r="BM284" s="156" t="s">
        <v>2226</v>
      </c>
    </row>
    <row r="285" spans="2:65" s="1" customFormat="1" ht="44.25" customHeight="1">
      <c r="B285" s="32"/>
      <c r="C285" s="187" t="s">
        <v>1264</v>
      </c>
      <c r="D285" s="187" t="s">
        <v>641</v>
      </c>
      <c r="E285" s="188" t="s">
        <v>3991</v>
      </c>
      <c r="F285" s="189" t="s">
        <v>3992</v>
      </c>
      <c r="G285" s="190" t="s">
        <v>623</v>
      </c>
      <c r="H285" s="191">
        <v>3</v>
      </c>
      <c r="I285" s="192"/>
      <c r="J285" s="191">
        <f t="shared" si="60"/>
        <v>0</v>
      </c>
      <c r="K285" s="193"/>
      <c r="L285" s="194"/>
      <c r="M285" s="195" t="s">
        <v>1</v>
      </c>
      <c r="N285" s="196" t="s">
        <v>42</v>
      </c>
      <c r="P285" s="154">
        <f t="shared" si="61"/>
        <v>0</v>
      </c>
      <c r="Q285" s="154">
        <v>3.184E-2</v>
      </c>
      <c r="R285" s="154">
        <f t="shared" si="62"/>
        <v>9.5519999999999994E-2</v>
      </c>
      <c r="S285" s="154">
        <v>0</v>
      </c>
      <c r="T285" s="155">
        <f t="shared" si="63"/>
        <v>0</v>
      </c>
      <c r="AR285" s="156" t="s">
        <v>544</v>
      </c>
      <c r="AT285" s="156" t="s">
        <v>641</v>
      </c>
      <c r="AU285" s="156" t="s">
        <v>98</v>
      </c>
      <c r="AY285" s="17" t="s">
        <v>345</v>
      </c>
      <c r="BE285" s="157">
        <f t="shared" si="64"/>
        <v>0</v>
      </c>
      <c r="BF285" s="157">
        <f t="shared" si="65"/>
        <v>0</v>
      </c>
      <c r="BG285" s="157">
        <f t="shared" si="66"/>
        <v>0</v>
      </c>
      <c r="BH285" s="157">
        <f t="shared" si="67"/>
        <v>0</v>
      </c>
      <c r="BI285" s="157">
        <f t="shared" si="68"/>
        <v>0</v>
      </c>
      <c r="BJ285" s="17" t="s">
        <v>98</v>
      </c>
      <c r="BK285" s="158">
        <f t="shared" si="69"/>
        <v>0</v>
      </c>
      <c r="BL285" s="17" t="s">
        <v>453</v>
      </c>
      <c r="BM285" s="156" t="s">
        <v>2238</v>
      </c>
    </row>
    <row r="286" spans="2:65" s="1" customFormat="1" ht="37.9" customHeight="1">
      <c r="B286" s="32"/>
      <c r="C286" s="187" t="s">
        <v>1268</v>
      </c>
      <c r="D286" s="187" t="s">
        <v>641</v>
      </c>
      <c r="E286" s="188" t="s">
        <v>3993</v>
      </c>
      <c r="F286" s="189" t="s">
        <v>3994</v>
      </c>
      <c r="G286" s="190" t="s">
        <v>623</v>
      </c>
      <c r="H286" s="191">
        <v>3</v>
      </c>
      <c r="I286" s="192"/>
      <c r="J286" s="191">
        <f t="shared" si="60"/>
        <v>0</v>
      </c>
      <c r="K286" s="193"/>
      <c r="L286" s="194"/>
      <c r="M286" s="195" t="s">
        <v>1</v>
      </c>
      <c r="N286" s="196" t="s">
        <v>42</v>
      </c>
      <c r="P286" s="154">
        <f t="shared" si="61"/>
        <v>0</v>
      </c>
      <c r="Q286" s="154">
        <v>3.2660000000000002E-2</v>
      </c>
      <c r="R286" s="154">
        <f t="shared" si="62"/>
        <v>9.7980000000000012E-2</v>
      </c>
      <c r="S286" s="154">
        <v>0</v>
      </c>
      <c r="T286" s="155">
        <f t="shared" si="63"/>
        <v>0</v>
      </c>
      <c r="AR286" s="156" t="s">
        <v>544</v>
      </c>
      <c r="AT286" s="156" t="s">
        <v>641</v>
      </c>
      <c r="AU286" s="156" t="s">
        <v>98</v>
      </c>
      <c r="AY286" s="17" t="s">
        <v>345</v>
      </c>
      <c r="BE286" s="157">
        <f t="shared" si="64"/>
        <v>0</v>
      </c>
      <c r="BF286" s="157">
        <f t="shared" si="65"/>
        <v>0</v>
      </c>
      <c r="BG286" s="157">
        <f t="shared" si="66"/>
        <v>0</v>
      </c>
      <c r="BH286" s="157">
        <f t="shared" si="67"/>
        <v>0</v>
      </c>
      <c r="BI286" s="157">
        <f t="shared" si="68"/>
        <v>0</v>
      </c>
      <c r="BJ286" s="17" t="s">
        <v>98</v>
      </c>
      <c r="BK286" s="158">
        <f t="shared" si="69"/>
        <v>0</v>
      </c>
      <c r="BL286" s="17" t="s">
        <v>453</v>
      </c>
      <c r="BM286" s="156" t="s">
        <v>2251</v>
      </c>
    </row>
    <row r="287" spans="2:65" s="1" customFormat="1" ht="37.9" customHeight="1">
      <c r="B287" s="32"/>
      <c r="C287" s="187" t="s">
        <v>1273</v>
      </c>
      <c r="D287" s="187" t="s">
        <v>641</v>
      </c>
      <c r="E287" s="188" t="s">
        <v>3995</v>
      </c>
      <c r="F287" s="189" t="s">
        <v>3996</v>
      </c>
      <c r="G287" s="190" t="s">
        <v>623</v>
      </c>
      <c r="H287" s="191">
        <v>1</v>
      </c>
      <c r="I287" s="192"/>
      <c r="J287" s="191">
        <f t="shared" si="60"/>
        <v>0</v>
      </c>
      <c r="K287" s="193"/>
      <c r="L287" s="194"/>
      <c r="M287" s="195" t="s">
        <v>1</v>
      </c>
      <c r="N287" s="196" t="s">
        <v>42</v>
      </c>
      <c r="P287" s="154">
        <f t="shared" si="61"/>
        <v>0</v>
      </c>
      <c r="Q287" s="154">
        <v>2.1260000000000001E-2</v>
      </c>
      <c r="R287" s="154">
        <f t="shared" si="62"/>
        <v>2.1260000000000001E-2</v>
      </c>
      <c r="S287" s="154">
        <v>0</v>
      </c>
      <c r="T287" s="155">
        <f t="shared" si="63"/>
        <v>0</v>
      </c>
      <c r="AR287" s="156" t="s">
        <v>544</v>
      </c>
      <c r="AT287" s="156" t="s">
        <v>641</v>
      </c>
      <c r="AU287" s="156" t="s">
        <v>98</v>
      </c>
      <c r="AY287" s="17" t="s">
        <v>345</v>
      </c>
      <c r="BE287" s="157">
        <f t="shared" si="64"/>
        <v>0</v>
      </c>
      <c r="BF287" s="157">
        <f t="shared" si="65"/>
        <v>0</v>
      </c>
      <c r="BG287" s="157">
        <f t="shared" si="66"/>
        <v>0</v>
      </c>
      <c r="BH287" s="157">
        <f t="shared" si="67"/>
        <v>0</v>
      </c>
      <c r="BI287" s="157">
        <f t="shared" si="68"/>
        <v>0</v>
      </c>
      <c r="BJ287" s="17" t="s">
        <v>98</v>
      </c>
      <c r="BK287" s="158">
        <f t="shared" si="69"/>
        <v>0</v>
      </c>
      <c r="BL287" s="17" t="s">
        <v>453</v>
      </c>
      <c r="BM287" s="156" t="s">
        <v>2260</v>
      </c>
    </row>
    <row r="288" spans="2:65" s="1" customFormat="1" ht="37.9" customHeight="1">
      <c r="B288" s="32"/>
      <c r="C288" s="187" t="s">
        <v>1277</v>
      </c>
      <c r="D288" s="187" t="s">
        <v>641</v>
      </c>
      <c r="E288" s="188" t="s">
        <v>3997</v>
      </c>
      <c r="F288" s="189" t="s">
        <v>3998</v>
      </c>
      <c r="G288" s="190" t="s">
        <v>623</v>
      </c>
      <c r="H288" s="191">
        <v>1</v>
      </c>
      <c r="I288" s="192"/>
      <c r="J288" s="191">
        <f t="shared" si="60"/>
        <v>0</v>
      </c>
      <c r="K288" s="193"/>
      <c r="L288" s="194"/>
      <c r="M288" s="195" t="s">
        <v>1</v>
      </c>
      <c r="N288" s="196" t="s">
        <v>42</v>
      </c>
      <c r="P288" s="154">
        <f t="shared" si="61"/>
        <v>0</v>
      </c>
      <c r="Q288" s="154">
        <v>2.3879999999999998E-2</v>
      </c>
      <c r="R288" s="154">
        <f t="shared" si="62"/>
        <v>2.3879999999999998E-2</v>
      </c>
      <c r="S288" s="154">
        <v>0</v>
      </c>
      <c r="T288" s="155">
        <f t="shared" si="63"/>
        <v>0</v>
      </c>
      <c r="AR288" s="156" t="s">
        <v>544</v>
      </c>
      <c r="AT288" s="156" t="s">
        <v>641</v>
      </c>
      <c r="AU288" s="156" t="s">
        <v>98</v>
      </c>
      <c r="AY288" s="17" t="s">
        <v>345</v>
      </c>
      <c r="BE288" s="157">
        <f t="shared" si="64"/>
        <v>0</v>
      </c>
      <c r="BF288" s="157">
        <f t="shared" si="65"/>
        <v>0</v>
      </c>
      <c r="BG288" s="157">
        <f t="shared" si="66"/>
        <v>0</v>
      </c>
      <c r="BH288" s="157">
        <f t="shared" si="67"/>
        <v>0</v>
      </c>
      <c r="BI288" s="157">
        <f t="shared" si="68"/>
        <v>0</v>
      </c>
      <c r="BJ288" s="17" t="s">
        <v>98</v>
      </c>
      <c r="BK288" s="158">
        <f t="shared" si="69"/>
        <v>0</v>
      </c>
      <c r="BL288" s="17" t="s">
        <v>453</v>
      </c>
      <c r="BM288" s="156" t="s">
        <v>2268</v>
      </c>
    </row>
    <row r="289" spans="2:65" s="1" customFormat="1" ht="33" customHeight="1">
      <c r="B289" s="32"/>
      <c r="C289" s="187" t="s">
        <v>1281</v>
      </c>
      <c r="D289" s="187" t="s">
        <v>641</v>
      </c>
      <c r="E289" s="188" t="s">
        <v>3999</v>
      </c>
      <c r="F289" s="189" t="s">
        <v>4000</v>
      </c>
      <c r="G289" s="190" t="s">
        <v>623</v>
      </c>
      <c r="H289" s="191">
        <v>1</v>
      </c>
      <c r="I289" s="192"/>
      <c r="J289" s="191">
        <f t="shared" si="60"/>
        <v>0</v>
      </c>
      <c r="K289" s="193"/>
      <c r="L289" s="194"/>
      <c r="M289" s="195" t="s">
        <v>1</v>
      </c>
      <c r="N289" s="196" t="s">
        <v>42</v>
      </c>
      <c r="P289" s="154">
        <f t="shared" si="61"/>
        <v>0</v>
      </c>
      <c r="Q289" s="154">
        <v>2.7859999999999999E-2</v>
      </c>
      <c r="R289" s="154">
        <f t="shared" si="62"/>
        <v>2.7859999999999999E-2</v>
      </c>
      <c r="S289" s="154">
        <v>0</v>
      </c>
      <c r="T289" s="155">
        <f t="shared" si="63"/>
        <v>0</v>
      </c>
      <c r="AR289" s="156" t="s">
        <v>544</v>
      </c>
      <c r="AT289" s="156" t="s">
        <v>641</v>
      </c>
      <c r="AU289" s="156" t="s">
        <v>98</v>
      </c>
      <c r="AY289" s="17" t="s">
        <v>345</v>
      </c>
      <c r="BE289" s="157">
        <f t="shared" si="64"/>
        <v>0</v>
      </c>
      <c r="BF289" s="157">
        <f t="shared" si="65"/>
        <v>0</v>
      </c>
      <c r="BG289" s="157">
        <f t="shared" si="66"/>
        <v>0</v>
      </c>
      <c r="BH289" s="157">
        <f t="shared" si="67"/>
        <v>0</v>
      </c>
      <c r="BI289" s="157">
        <f t="shared" si="68"/>
        <v>0</v>
      </c>
      <c r="BJ289" s="17" t="s">
        <v>98</v>
      </c>
      <c r="BK289" s="158">
        <f t="shared" si="69"/>
        <v>0</v>
      </c>
      <c r="BL289" s="17" t="s">
        <v>453</v>
      </c>
      <c r="BM289" s="156" t="s">
        <v>2274</v>
      </c>
    </row>
    <row r="290" spans="2:65" s="1" customFormat="1" ht="33" customHeight="1">
      <c r="B290" s="32"/>
      <c r="C290" s="187" t="s">
        <v>1293</v>
      </c>
      <c r="D290" s="187" t="s">
        <v>641</v>
      </c>
      <c r="E290" s="188" t="s">
        <v>4001</v>
      </c>
      <c r="F290" s="189" t="s">
        <v>4002</v>
      </c>
      <c r="G290" s="190" t="s">
        <v>623</v>
      </c>
      <c r="H290" s="191">
        <v>6</v>
      </c>
      <c r="I290" s="192"/>
      <c r="J290" s="191">
        <f t="shared" si="60"/>
        <v>0</v>
      </c>
      <c r="K290" s="193"/>
      <c r="L290" s="194"/>
      <c r="M290" s="195" t="s">
        <v>1</v>
      </c>
      <c r="N290" s="196" t="s">
        <v>42</v>
      </c>
      <c r="P290" s="154">
        <f t="shared" si="61"/>
        <v>0</v>
      </c>
      <c r="Q290" s="154">
        <v>2.7220000000000001E-2</v>
      </c>
      <c r="R290" s="154">
        <f t="shared" si="62"/>
        <v>0.16332000000000002</v>
      </c>
      <c r="S290" s="154">
        <v>0</v>
      </c>
      <c r="T290" s="155">
        <f t="shared" si="63"/>
        <v>0</v>
      </c>
      <c r="AR290" s="156" t="s">
        <v>544</v>
      </c>
      <c r="AT290" s="156" t="s">
        <v>641</v>
      </c>
      <c r="AU290" s="156" t="s">
        <v>98</v>
      </c>
      <c r="AY290" s="17" t="s">
        <v>345</v>
      </c>
      <c r="BE290" s="157">
        <f t="shared" si="64"/>
        <v>0</v>
      </c>
      <c r="BF290" s="157">
        <f t="shared" si="65"/>
        <v>0</v>
      </c>
      <c r="BG290" s="157">
        <f t="shared" si="66"/>
        <v>0</v>
      </c>
      <c r="BH290" s="157">
        <f t="shared" si="67"/>
        <v>0</v>
      </c>
      <c r="BI290" s="157">
        <f t="shared" si="68"/>
        <v>0</v>
      </c>
      <c r="BJ290" s="17" t="s">
        <v>98</v>
      </c>
      <c r="BK290" s="158">
        <f t="shared" si="69"/>
        <v>0</v>
      </c>
      <c r="BL290" s="17" t="s">
        <v>453</v>
      </c>
      <c r="BM290" s="156" t="s">
        <v>2283</v>
      </c>
    </row>
    <row r="291" spans="2:65" s="1" customFormat="1" ht="33" customHeight="1">
      <c r="B291" s="32"/>
      <c r="C291" s="187" t="s">
        <v>1297</v>
      </c>
      <c r="D291" s="187" t="s">
        <v>641</v>
      </c>
      <c r="E291" s="188" t="s">
        <v>4003</v>
      </c>
      <c r="F291" s="189" t="s">
        <v>4004</v>
      </c>
      <c r="G291" s="190" t="s">
        <v>623</v>
      </c>
      <c r="H291" s="191">
        <v>1</v>
      </c>
      <c r="I291" s="192"/>
      <c r="J291" s="191">
        <f t="shared" si="60"/>
        <v>0</v>
      </c>
      <c r="K291" s="193"/>
      <c r="L291" s="194"/>
      <c r="M291" s="195" t="s">
        <v>1</v>
      </c>
      <c r="N291" s="196" t="s">
        <v>42</v>
      </c>
      <c r="P291" s="154">
        <f t="shared" si="61"/>
        <v>0</v>
      </c>
      <c r="Q291" s="154">
        <v>3.8100000000000002E-2</v>
      </c>
      <c r="R291" s="154">
        <f t="shared" si="62"/>
        <v>3.8100000000000002E-2</v>
      </c>
      <c r="S291" s="154">
        <v>0</v>
      </c>
      <c r="T291" s="155">
        <f t="shared" si="63"/>
        <v>0</v>
      </c>
      <c r="AR291" s="156" t="s">
        <v>544</v>
      </c>
      <c r="AT291" s="156" t="s">
        <v>641</v>
      </c>
      <c r="AU291" s="156" t="s">
        <v>98</v>
      </c>
      <c r="AY291" s="17" t="s">
        <v>345</v>
      </c>
      <c r="BE291" s="157">
        <f t="shared" si="64"/>
        <v>0</v>
      </c>
      <c r="BF291" s="157">
        <f t="shared" si="65"/>
        <v>0</v>
      </c>
      <c r="BG291" s="157">
        <f t="shared" si="66"/>
        <v>0</v>
      </c>
      <c r="BH291" s="157">
        <f t="shared" si="67"/>
        <v>0</v>
      </c>
      <c r="BI291" s="157">
        <f t="shared" si="68"/>
        <v>0</v>
      </c>
      <c r="BJ291" s="17" t="s">
        <v>98</v>
      </c>
      <c r="BK291" s="158">
        <f t="shared" si="69"/>
        <v>0</v>
      </c>
      <c r="BL291" s="17" t="s">
        <v>453</v>
      </c>
      <c r="BM291" s="156" t="s">
        <v>2291</v>
      </c>
    </row>
    <row r="292" spans="2:65" s="1" customFormat="1" ht="33" customHeight="1">
      <c r="B292" s="32"/>
      <c r="C292" s="187" t="s">
        <v>1301</v>
      </c>
      <c r="D292" s="187" t="s">
        <v>641</v>
      </c>
      <c r="E292" s="188" t="s">
        <v>4005</v>
      </c>
      <c r="F292" s="189" t="s">
        <v>4006</v>
      </c>
      <c r="G292" s="190" t="s">
        <v>623</v>
      </c>
      <c r="H292" s="191">
        <v>14</v>
      </c>
      <c r="I292" s="192"/>
      <c r="J292" s="191">
        <f t="shared" si="60"/>
        <v>0</v>
      </c>
      <c r="K292" s="193"/>
      <c r="L292" s="194"/>
      <c r="M292" s="195" t="s">
        <v>1</v>
      </c>
      <c r="N292" s="196" t="s">
        <v>42</v>
      </c>
      <c r="P292" s="154">
        <f t="shared" si="61"/>
        <v>0</v>
      </c>
      <c r="Q292" s="154">
        <v>3.1539999999999999E-2</v>
      </c>
      <c r="R292" s="154">
        <f t="shared" si="62"/>
        <v>0.44155999999999995</v>
      </c>
      <c r="S292" s="154">
        <v>0</v>
      </c>
      <c r="T292" s="155">
        <f t="shared" si="63"/>
        <v>0</v>
      </c>
      <c r="AR292" s="156" t="s">
        <v>544</v>
      </c>
      <c r="AT292" s="156" t="s">
        <v>641</v>
      </c>
      <c r="AU292" s="156" t="s">
        <v>98</v>
      </c>
      <c r="AY292" s="17" t="s">
        <v>345</v>
      </c>
      <c r="BE292" s="157">
        <f t="shared" si="64"/>
        <v>0</v>
      </c>
      <c r="BF292" s="157">
        <f t="shared" si="65"/>
        <v>0</v>
      </c>
      <c r="BG292" s="157">
        <f t="shared" si="66"/>
        <v>0</v>
      </c>
      <c r="BH292" s="157">
        <f t="shared" si="67"/>
        <v>0</v>
      </c>
      <c r="BI292" s="157">
        <f t="shared" si="68"/>
        <v>0</v>
      </c>
      <c r="BJ292" s="17" t="s">
        <v>98</v>
      </c>
      <c r="BK292" s="158">
        <f t="shared" si="69"/>
        <v>0</v>
      </c>
      <c r="BL292" s="17" t="s">
        <v>453</v>
      </c>
      <c r="BM292" s="156" t="s">
        <v>2302</v>
      </c>
    </row>
    <row r="293" spans="2:65" s="1" customFormat="1" ht="33" customHeight="1">
      <c r="B293" s="32"/>
      <c r="C293" s="187" t="s">
        <v>1307</v>
      </c>
      <c r="D293" s="187" t="s">
        <v>641</v>
      </c>
      <c r="E293" s="188" t="s">
        <v>4007</v>
      </c>
      <c r="F293" s="189" t="s">
        <v>4008</v>
      </c>
      <c r="G293" s="190" t="s">
        <v>623</v>
      </c>
      <c r="H293" s="191">
        <v>1</v>
      </c>
      <c r="I293" s="192"/>
      <c r="J293" s="191">
        <f t="shared" si="60"/>
        <v>0</v>
      </c>
      <c r="K293" s="193"/>
      <c r="L293" s="194"/>
      <c r="M293" s="195" t="s">
        <v>1</v>
      </c>
      <c r="N293" s="196" t="s">
        <v>42</v>
      </c>
      <c r="P293" s="154">
        <f t="shared" si="61"/>
        <v>0</v>
      </c>
      <c r="Q293" s="154">
        <v>4.4150000000000002E-2</v>
      </c>
      <c r="R293" s="154">
        <f t="shared" si="62"/>
        <v>4.4150000000000002E-2</v>
      </c>
      <c r="S293" s="154">
        <v>0</v>
      </c>
      <c r="T293" s="155">
        <f t="shared" si="63"/>
        <v>0</v>
      </c>
      <c r="AR293" s="156" t="s">
        <v>544</v>
      </c>
      <c r="AT293" s="156" t="s">
        <v>641</v>
      </c>
      <c r="AU293" s="156" t="s">
        <v>98</v>
      </c>
      <c r="AY293" s="17" t="s">
        <v>345</v>
      </c>
      <c r="BE293" s="157">
        <f t="shared" si="64"/>
        <v>0</v>
      </c>
      <c r="BF293" s="157">
        <f t="shared" si="65"/>
        <v>0</v>
      </c>
      <c r="BG293" s="157">
        <f t="shared" si="66"/>
        <v>0</v>
      </c>
      <c r="BH293" s="157">
        <f t="shared" si="67"/>
        <v>0</v>
      </c>
      <c r="BI293" s="157">
        <f t="shared" si="68"/>
        <v>0</v>
      </c>
      <c r="BJ293" s="17" t="s">
        <v>98</v>
      </c>
      <c r="BK293" s="158">
        <f t="shared" si="69"/>
        <v>0</v>
      </c>
      <c r="BL293" s="17" t="s">
        <v>453</v>
      </c>
      <c r="BM293" s="156" t="s">
        <v>2312</v>
      </c>
    </row>
    <row r="294" spans="2:65" s="1" customFormat="1" ht="24.2" customHeight="1">
      <c r="B294" s="32"/>
      <c r="C294" s="145" t="s">
        <v>1313</v>
      </c>
      <c r="D294" s="145" t="s">
        <v>347</v>
      </c>
      <c r="E294" s="146" t="s">
        <v>4009</v>
      </c>
      <c r="F294" s="147" t="s">
        <v>4010</v>
      </c>
      <c r="G294" s="148" t="s">
        <v>623</v>
      </c>
      <c r="H294" s="149">
        <v>5</v>
      </c>
      <c r="I294" s="150"/>
      <c r="J294" s="149">
        <f t="shared" si="60"/>
        <v>0</v>
      </c>
      <c r="K294" s="151"/>
      <c r="L294" s="32"/>
      <c r="M294" s="152" t="s">
        <v>1</v>
      </c>
      <c r="N294" s="153" t="s">
        <v>42</v>
      </c>
      <c r="P294" s="154">
        <f t="shared" si="61"/>
        <v>0</v>
      </c>
      <c r="Q294" s="154">
        <v>0</v>
      </c>
      <c r="R294" s="154">
        <f t="shared" si="62"/>
        <v>0</v>
      </c>
      <c r="S294" s="154">
        <v>0</v>
      </c>
      <c r="T294" s="155">
        <f t="shared" si="63"/>
        <v>0</v>
      </c>
      <c r="AR294" s="156" t="s">
        <v>453</v>
      </c>
      <c r="AT294" s="156" t="s">
        <v>347</v>
      </c>
      <c r="AU294" s="156" t="s">
        <v>98</v>
      </c>
      <c r="AY294" s="17" t="s">
        <v>345</v>
      </c>
      <c r="BE294" s="157">
        <f t="shared" si="64"/>
        <v>0</v>
      </c>
      <c r="BF294" s="157">
        <f t="shared" si="65"/>
        <v>0</v>
      </c>
      <c r="BG294" s="157">
        <f t="shared" si="66"/>
        <v>0</v>
      </c>
      <c r="BH294" s="157">
        <f t="shared" si="67"/>
        <v>0</v>
      </c>
      <c r="BI294" s="157">
        <f t="shared" si="68"/>
        <v>0</v>
      </c>
      <c r="BJ294" s="17" t="s">
        <v>98</v>
      </c>
      <c r="BK294" s="158">
        <f t="shared" si="69"/>
        <v>0</v>
      </c>
      <c r="BL294" s="17" t="s">
        <v>453</v>
      </c>
      <c r="BM294" s="156" t="s">
        <v>2320</v>
      </c>
    </row>
    <row r="295" spans="2:65" s="1" customFormat="1" ht="24.2" customHeight="1">
      <c r="B295" s="32"/>
      <c r="C295" s="145" t="s">
        <v>1319</v>
      </c>
      <c r="D295" s="145" t="s">
        <v>347</v>
      </c>
      <c r="E295" s="146" t="s">
        <v>4011</v>
      </c>
      <c r="F295" s="147" t="s">
        <v>4012</v>
      </c>
      <c r="G295" s="148" t="s">
        <v>623</v>
      </c>
      <c r="H295" s="149">
        <v>26</v>
      </c>
      <c r="I295" s="150"/>
      <c r="J295" s="149">
        <f t="shared" si="60"/>
        <v>0</v>
      </c>
      <c r="K295" s="151"/>
      <c r="L295" s="32"/>
      <c r="M295" s="152" t="s">
        <v>1</v>
      </c>
      <c r="N295" s="153" t="s">
        <v>42</v>
      </c>
      <c r="P295" s="154">
        <f t="shared" si="61"/>
        <v>0</v>
      </c>
      <c r="Q295" s="154">
        <v>0</v>
      </c>
      <c r="R295" s="154">
        <f t="shared" si="62"/>
        <v>0</v>
      </c>
      <c r="S295" s="154">
        <v>0</v>
      </c>
      <c r="T295" s="155">
        <f t="shared" si="63"/>
        <v>0</v>
      </c>
      <c r="AR295" s="156" t="s">
        <v>453</v>
      </c>
      <c r="AT295" s="156" t="s">
        <v>347</v>
      </c>
      <c r="AU295" s="156" t="s">
        <v>98</v>
      </c>
      <c r="AY295" s="17" t="s">
        <v>345</v>
      </c>
      <c r="BE295" s="157">
        <f t="shared" si="64"/>
        <v>0</v>
      </c>
      <c r="BF295" s="157">
        <f t="shared" si="65"/>
        <v>0</v>
      </c>
      <c r="BG295" s="157">
        <f t="shared" si="66"/>
        <v>0</v>
      </c>
      <c r="BH295" s="157">
        <f t="shared" si="67"/>
        <v>0</v>
      </c>
      <c r="BI295" s="157">
        <f t="shared" si="68"/>
        <v>0</v>
      </c>
      <c r="BJ295" s="17" t="s">
        <v>98</v>
      </c>
      <c r="BK295" s="158">
        <f t="shared" si="69"/>
        <v>0</v>
      </c>
      <c r="BL295" s="17" t="s">
        <v>453</v>
      </c>
      <c r="BM295" s="156" t="s">
        <v>2331</v>
      </c>
    </row>
    <row r="296" spans="2:65" s="1" customFormat="1" ht="21.75" customHeight="1">
      <c r="B296" s="32"/>
      <c r="C296" s="145" t="s">
        <v>1325</v>
      </c>
      <c r="D296" s="145" t="s">
        <v>347</v>
      </c>
      <c r="E296" s="146" t="s">
        <v>4013</v>
      </c>
      <c r="F296" s="147" t="s">
        <v>4014</v>
      </c>
      <c r="G296" s="148" t="s">
        <v>623</v>
      </c>
      <c r="H296" s="149">
        <v>6</v>
      </c>
      <c r="I296" s="150"/>
      <c r="J296" s="149">
        <f t="shared" si="60"/>
        <v>0</v>
      </c>
      <c r="K296" s="151"/>
      <c r="L296" s="32"/>
      <c r="M296" s="152" t="s">
        <v>1</v>
      </c>
      <c r="N296" s="153" t="s">
        <v>42</v>
      </c>
      <c r="P296" s="154">
        <f t="shared" si="61"/>
        <v>0</v>
      </c>
      <c r="Q296" s="154">
        <v>2.0000000000000002E-5</v>
      </c>
      <c r="R296" s="154">
        <f t="shared" si="62"/>
        <v>1.2000000000000002E-4</v>
      </c>
      <c r="S296" s="154">
        <v>0</v>
      </c>
      <c r="T296" s="155">
        <f t="shared" si="63"/>
        <v>0</v>
      </c>
      <c r="AR296" s="156" t="s">
        <v>453</v>
      </c>
      <c r="AT296" s="156" t="s">
        <v>347</v>
      </c>
      <c r="AU296" s="156" t="s">
        <v>98</v>
      </c>
      <c r="AY296" s="17" t="s">
        <v>345</v>
      </c>
      <c r="BE296" s="157">
        <f t="shared" si="64"/>
        <v>0</v>
      </c>
      <c r="BF296" s="157">
        <f t="shared" si="65"/>
        <v>0</v>
      </c>
      <c r="BG296" s="157">
        <f t="shared" si="66"/>
        <v>0</v>
      </c>
      <c r="BH296" s="157">
        <f t="shared" si="67"/>
        <v>0</v>
      </c>
      <c r="BI296" s="157">
        <f t="shared" si="68"/>
        <v>0</v>
      </c>
      <c r="BJ296" s="17" t="s">
        <v>98</v>
      </c>
      <c r="BK296" s="158">
        <f t="shared" si="69"/>
        <v>0</v>
      </c>
      <c r="BL296" s="17" t="s">
        <v>453</v>
      </c>
      <c r="BM296" s="156" t="s">
        <v>2343</v>
      </c>
    </row>
    <row r="297" spans="2:65" s="1" customFormat="1" ht="24.2" customHeight="1">
      <c r="B297" s="32"/>
      <c r="C297" s="187" t="s">
        <v>1330</v>
      </c>
      <c r="D297" s="187" t="s">
        <v>641</v>
      </c>
      <c r="E297" s="188" t="s">
        <v>4015</v>
      </c>
      <c r="F297" s="189" t="s">
        <v>4016</v>
      </c>
      <c r="G297" s="190" t="s">
        <v>623</v>
      </c>
      <c r="H297" s="191">
        <v>1</v>
      </c>
      <c r="I297" s="192"/>
      <c r="J297" s="191">
        <f t="shared" si="60"/>
        <v>0</v>
      </c>
      <c r="K297" s="193"/>
      <c r="L297" s="194"/>
      <c r="M297" s="195" t="s">
        <v>1</v>
      </c>
      <c r="N297" s="196" t="s">
        <v>42</v>
      </c>
      <c r="P297" s="154">
        <f t="shared" si="61"/>
        <v>0</v>
      </c>
      <c r="Q297" s="154">
        <v>1.0999999999999999E-2</v>
      </c>
      <c r="R297" s="154">
        <f t="shared" si="62"/>
        <v>1.0999999999999999E-2</v>
      </c>
      <c r="S297" s="154">
        <v>0</v>
      </c>
      <c r="T297" s="155">
        <f t="shared" si="63"/>
        <v>0</v>
      </c>
      <c r="AR297" s="156" t="s">
        <v>544</v>
      </c>
      <c r="AT297" s="156" t="s">
        <v>641</v>
      </c>
      <c r="AU297" s="156" t="s">
        <v>98</v>
      </c>
      <c r="AY297" s="17" t="s">
        <v>345</v>
      </c>
      <c r="BE297" s="157">
        <f t="shared" si="64"/>
        <v>0</v>
      </c>
      <c r="BF297" s="157">
        <f t="shared" si="65"/>
        <v>0</v>
      </c>
      <c r="BG297" s="157">
        <f t="shared" si="66"/>
        <v>0</v>
      </c>
      <c r="BH297" s="157">
        <f t="shared" si="67"/>
        <v>0</v>
      </c>
      <c r="BI297" s="157">
        <f t="shared" si="68"/>
        <v>0</v>
      </c>
      <c r="BJ297" s="17" t="s">
        <v>98</v>
      </c>
      <c r="BK297" s="158">
        <f t="shared" si="69"/>
        <v>0</v>
      </c>
      <c r="BL297" s="17" t="s">
        <v>453</v>
      </c>
      <c r="BM297" s="156" t="s">
        <v>2353</v>
      </c>
    </row>
    <row r="298" spans="2:65" s="1" customFormat="1" ht="24.2" customHeight="1">
      <c r="B298" s="32"/>
      <c r="C298" s="187" t="s">
        <v>1337</v>
      </c>
      <c r="D298" s="187" t="s">
        <v>641</v>
      </c>
      <c r="E298" s="188" t="s">
        <v>4017</v>
      </c>
      <c r="F298" s="189" t="s">
        <v>4018</v>
      </c>
      <c r="G298" s="190" t="s">
        <v>623</v>
      </c>
      <c r="H298" s="191">
        <v>5</v>
      </c>
      <c r="I298" s="192"/>
      <c r="J298" s="191">
        <f t="shared" si="60"/>
        <v>0</v>
      </c>
      <c r="K298" s="193"/>
      <c r="L298" s="194"/>
      <c r="M298" s="195" t="s">
        <v>1</v>
      </c>
      <c r="N298" s="196" t="s">
        <v>42</v>
      </c>
      <c r="P298" s="154">
        <f t="shared" si="61"/>
        <v>0</v>
      </c>
      <c r="Q298" s="154">
        <v>1.2E-2</v>
      </c>
      <c r="R298" s="154">
        <f t="shared" si="62"/>
        <v>0.06</v>
      </c>
      <c r="S298" s="154">
        <v>0</v>
      </c>
      <c r="T298" s="155">
        <f t="shared" si="63"/>
        <v>0</v>
      </c>
      <c r="AR298" s="156" t="s">
        <v>544</v>
      </c>
      <c r="AT298" s="156" t="s">
        <v>641</v>
      </c>
      <c r="AU298" s="156" t="s">
        <v>98</v>
      </c>
      <c r="AY298" s="17" t="s">
        <v>345</v>
      </c>
      <c r="BE298" s="157">
        <f t="shared" si="64"/>
        <v>0</v>
      </c>
      <c r="BF298" s="157">
        <f t="shared" si="65"/>
        <v>0</v>
      </c>
      <c r="BG298" s="157">
        <f t="shared" si="66"/>
        <v>0</v>
      </c>
      <c r="BH298" s="157">
        <f t="shared" si="67"/>
        <v>0</v>
      </c>
      <c r="BI298" s="157">
        <f t="shared" si="68"/>
        <v>0</v>
      </c>
      <c r="BJ298" s="17" t="s">
        <v>98</v>
      </c>
      <c r="BK298" s="158">
        <f t="shared" si="69"/>
        <v>0</v>
      </c>
      <c r="BL298" s="17" t="s">
        <v>453</v>
      </c>
      <c r="BM298" s="156" t="s">
        <v>2363</v>
      </c>
    </row>
    <row r="299" spans="2:65" s="1" customFormat="1" ht="24.2" customHeight="1">
      <c r="B299" s="32"/>
      <c r="C299" s="145" t="s">
        <v>1343</v>
      </c>
      <c r="D299" s="145" t="s">
        <v>347</v>
      </c>
      <c r="E299" s="146" t="s">
        <v>4019</v>
      </c>
      <c r="F299" s="147" t="s">
        <v>4020</v>
      </c>
      <c r="G299" s="148" t="s">
        <v>623</v>
      </c>
      <c r="H299" s="149">
        <v>156</v>
      </c>
      <c r="I299" s="150"/>
      <c r="J299" s="149">
        <f t="shared" si="60"/>
        <v>0</v>
      </c>
      <c r="K299" s="151"/>
      <c r="L299" s="32"/>
      <c r="M299" s="152" t="s">
        <v>1</v>
      </c>
      <c r="N299" s="153" t="s">
        <v>42</v>
      </c>
      <c r="P299" s="154">
        <f t="shared" si="61"/>
        <v>0</v>
      </c>
      <c r="Q299" s="154">
        <v>1.0000000000000001E-5</v>
      </c>
      <c r="R299" s="154">
        <f t="shared" si="62"/>
        <v>1.5600000000000002E-3</v>
      </c>
      <c r="S299" s="154">
        <v>0</v>
      </c>
      <c r="T299" s="155">
        <f t="shared" si="63"/>
        <v>0</v>
      </c>
      <c r="AR299" s="156" t="s">
        <v>453</v>
      </c>
      <c r="AT299" s="156" t="s">
        <v>347</v>
      </c>
      <c r="AU299" s="156" t="s">
        <v>98</v>
      </c>
      <c r="AY299" s="17" t="s">
        <v>345</v>
      </c>
      <c r="BE299" s="157">
        <f t="shared" si="64"/>
        <v>0</v>
      </c>
      <c r="BF299" s="157">
        <f t="shared" si="65"/>
        <v>0</v>
      </c>
      <c r="BG299" s="157">
        <f t="shared" si="66"/>
        <v>0</v>
      </c>
      <c r="BH299" s="157">
        <f t="shared" si="67"/>
        <v>0</v>
      </c>
      <c r="BI299" s="157">
        <f t="shared" si="68"/>
        <v>0</v>
      </c>
      <c r="BJ299" s="17" t="s">
        <v>98</v>
      </c>
      <c r="BK299" s="158">
        <f t="shared" si="69"/>
        <v>0</v>
      </c>
      <c r="BL299" s="17" t="s">
        <v>453</v>
      </c>
      <c r="BM299" s="156" t="s">
        <v>2375</v>
      </c>
    </row>
    <row r="300" spans="2:65" s="1" customFormat="1" ht="24.2" customHeight="1">
      <c r="B300" s="32"/>
      <c r="C300" s="145" t="s">
        <v>1349</v>
      </c>
      <c r="D300" s="145" t="s">
        <v>347</v>
      </c>
      <c r="E300" s="146" t="s">
        <v>4021</v>
      </c>
      <c r="F300" s="147" t="s">
        <v>4022</v>
      </c>
      <c r="G300" s="148" t="s">
        <v>350</v>
      </c>
      <c r="H300" s="149">
        <v>138</v>
      </c>
      <c r="I300" s="150"/>
      <c r="J300" s="149">
        <f t="shared" si="60"/>
        <v>0</v>
      </c>
      <c r="K300" s="151"/>
      <c r="L300" s="32"/>
      <c r="M300" s="152" t="s">
        <v>1</v>
      </c>
      <c r="N300" s="153" t="s">
        <v>42</v>
      </c>
      <c r="P300" s="154">
        <f t="shared" si="61"/>
        <v>0</v>
      </c>
      <c r="Q300" s="154">
        <v>0</v>
      </c>
      <c r="R300" s="154">
        <f t="shared" si="62"/>
        <v>0</v>
      </c>
      <c r="S300" s="154">
        <v>0</v>
      </c>
      <c r="T300" s="155">
        <f t="shared" si="63"/>
        <v>0</v>
      </c>
      <c r="AR300" s="156" t="s">
        <v>453</v>
      </c>
      <c r="AT300" s="156" t="s">
        <v>347</v>
      </c>
      <c r="AU300" s="156" t="s">
        <v>98</v>
      </c>
      <c r="AY300" s="17" t="s">
        <v>345</v>
      </c>
      <c r="BE300" s="157">
        <f t="shared" si="64"/>
        <v>0</v>
      </c>
      <c r="BF300" s="157">
        <f t="shared" si="65"/>
        <v>0</v>
      </c>
      <c r="BG300" s="157">
        <f t="shared" si="66"/>
        <v>0</v>
      </c>
      <c r="BH300" s="157">
        <f t="shared" si="67"/>
        <v>0</v>
      </c>
      <c r="BI300" s="157">
        <f t="shared" si="68"/>
        <v>0</v>
      </c>
      <c r="BJ300" s="17" t="s">
        <v>98</v>
      </c>
      <c r="BK300" s="158">
        <f t="shared" si="69"/>
        <v>0</v>
      </c>
      <c r="BL300" s="17" t="s">
        <v>453</v>
      </c>
      <c r="BM300" s="156" t="s">
        <v>2383</v>
      </c>
    </row>
    <row r="301" spans="2:65" s="1" customFormat="1" ht="24.2" customHeight="1">
      <c r="B301" s="32"/>
      <c r="C301" s="145" t="s">
        <v>1358</v>
      </c>
      <c r="D301" s="145" t="s">
        <v>347</v>
      </c>
      <c r="E301" s="146" t="s">
        <v>4023</v>
      </c>
      <c r="F301" s="147" t="s">
        <v>4024</v>
      </c>
      <c r="G301" s="148" t="s">
        <v>460</v>
      </c>
      <c r="H301" s="149">
        <v>1.4590000000000001</v>
      </c>
      <c r="I301" s="150"/>
      <c r="J301" s="149">
        <f t="shared" si="60"/>
        <v>0</v>
      </c>
      <c r="K301" s="151"/>
      <c r="L301" s="32"/>
      <c r="M301" s="152" t="s">
        <v>1</v>
      </c>
      <c r="N301" s="153" t="s">
        <v>42</v>
      </c>
      <c r="P301" s="154">
        <f t="shared" si="61"/>
        <v>0</v>
      </c>
      <c r="Q301" s="154">
        <v>0</v>
      </c>
      <c r="R301" s="154">
        <f t="shared" si="62"/>
        <v>0</v>
      </c>
      <c r="S301" s="154">
        <v>0</v>
      </c>
      <c r="T301" s="155">
        <f t="shared" si="63"/>
        <v>0</v>
      </c>
      <c r="AR301" s="156" t="s">
        <v>453</v>
      </c>
      <c r="AT301" s="156" t="s">
        <v>347</v>
      </c>
      <c r="AU301" s="156" t="s">
        <v>98</v>
      </c>
      <c r="AY301" s="17" t="s">
        <v>345</v>
      </c>
      <c r="BE301" s="157">
        <f t="shared" si="64"/>
        <v>0</v>
      </c>
      <c r="BF301" s="157">
        <f t="shared" si="65"/>
        <v>0</v>
      </c>
      <c r="BG301" s="157">
        <f t="shared" si="66"/>
        <v>0</v>
      </c>
      <c r="BH301" s="157">
        <f t="shared" si="67"/>
        <v>0</v>
      </c>
      <c r="BI301" s="157">
        <f t="shared" si="68"/>
        <v>0</v>
      </c>
      <c r="BJ301" s="17" t="s">
        <v>98</v>
      </c>
      <c r="BK301" s="158">
        <f t="shared" si="69"/>
        <v>0</v>
      </c>
      <c r="BL301" s="17" t="s">
        <v>453</v>
      </c>
      <c r="BM301" s="156" t="s">
        <v>2392</v>
      </c>
    </row>
    <row r="302" spans="2:65" s="1" customFormat="1" ht="24.2" customHeight="1">
      <c r="B302" s="32"/>
      <c r="C302" s="145" t="s">
        <v>1367</v>
      </c>
      <c r="D302" s="145" t="s">
        <v>347</v>
      </c>
      <c r="E302" s="146" t="s">
        <v>4025</v>
      </c>
      <c r="F302" s="147" t="s">
        <v>4026</v>
      </c>
      <c r="G302" s="148" t="s">
        <v>2069</v>
      </c>
      <c r="H302" s="150"/>
      <c r="I302" s="150"/>
      <c r="J302" s="149">
        <f t="shared" si="60"/>
        <v>0</v>
      </c>
      <c r="K302" s="151"/>
      <c r="L302" s="32"/>
      <c r="M302" s="152" t="s">
        <v>1</v>
      </c>
      <c r="N302" s="153" t="s">
        <v>42</v>
      </c>
      <c r="P302" s="154">
        <f t="shared" si="61"/>
        <v>0</v>
      </c>
      <c r="Q302" s="154">
        <v>0</v>
      </c>
      <c r="R302" s="154">
        <f t="shared" si="62"/>
        <v>0</v>
      </c>
      <c r="S302" s="154">
        <v>0</v>
      </c>
      <c r="T302" s="155">
        <f t="shared" si="63"/>
        <v>0</v>
      </c>
      <c r="AR302" s="156" t="s">
        <v>453</v>
      </c>
      <c r="AT302" s="156" t="s">
        <v>347</v>
      </c>
      <c r="AU302" s="156" t="s">
        <v>98</v>
      </c>
      <c r="AY302" s="17" t="s">
        <v>345</v>
      </c>
      <c r="BE302" s="157">
        <f t="shared" si="64"/>
        <v>0</v>
      </c>
      <c r="BF302" s="157">
        <f t="shared" si="65"/>
        <v>0</v>
      </c>
      <c r="BG302" s="157">
        <f t="shared" si="66"/>
        <v>0</v>
      </c>
      <c r="BH302" s="157">
        <f t="shared" si="67"/>
        <v>0</v>
      </c>
      <c r="BI302" s="157">
        <f t="shared" si="68"/>
        <v>0</v>
      </c>
      <c r="BJ302" s="17" t="s">
        <v>98</v>
      </c>
      <c r="BK302" s="158">
        <f t="shared" si="69"/>
        <v>0</v>
      </c>
      <c r="BL302" s="17" t="s">
        <v>453</v>
      </c>
      <c r="BM302" s="156" t="s">
        <v>2401</v>
      </c>
    </row>
    <row r="303" spans="2:65" s="11" customFormat="1" ht="22.9" customHeight="1">
      <c r="B303" s="133"/>
      <c r="D303" s="134" t="s">
        <v>75</v>
      </c>
      <c r="E303" s="143" t="s">
        <v>2798</v>
      </c>
      <c r="F303" s="143" t="s">
        <v>3801</v>
      </c>
      <c r="I303" s="136"/>
      <c r="J303" s="144">
        <f>BK303</f>
        <v>0</v>
      </c>
      <c r="L303" s="133"/>
      <c r="M303" s="138"/>
      <c r="P303" s="139">
        <f>SUM(P304:P308)</f>
        <v>0</v>
      </c>
      <c r="R303" s="139">
        <f>SUM(R304:R308)</f>
        <v>7.6000000000000009E-3</v>
      </c>
      <c r="T303" s="140">
        <f>SUM(T304:T308)</f>
        <v>0</v>
      </c>
      <c r="AR303" s="134" t="s">
        <v>98</v>
      </c>
      <c r="AT303" s="141" t="s">
        <v>75</v>
      </c>
      <c r="AU303" s="141" t="s">
        <v>84</v>
      </c>
      <c r="AY303" s="134" t="s">
        <v>345</v>
      </c>
      <c r="BK303" s="142">
        <f>SUM(BK304:BK308)</f>
        <v>0</v>
      </c>
    </row>
    <row r="304" spans="2:65" s="1" customFormat="1" ht="24.2" customHeight="1">
      <c r="B304" s="32"/>
      <c r="C304" s="145" t="s">
        <v>1372</v>
      </c>
      <c r="D304" s="145" t="s">
        <v>347</v>
      </c>
      <c r="E304" s="146" t="s">
        <v>3802</v>
      </c>
      <c r="F304" s="147" t="s">
        <v>3803</v>
      </c>
      <c r="G304" s="148" t="s">
        <v>644</v>
      </c>
      <c r="H304" s="149">
        <v>30</v>
      </c>
      <c r="I304" s="150"/>
      <c r="J304" s="149">
        <f>ROUND(I304*H304,3)</f>
        <v>0</v>
      </c>
      <c r="K304" s="151"/>
      <c r="L304" s="32"/>
      <c r="M304" s="152" t="s">
        <v>1</v>
      </c>
      <c r="N304" s="153" t="s">
        <v>42</v>
      </c>
      <c r="P304" s="154">
        <f>O304*H304</f>
        <v>0</v>
      </c>
      <c r="Q304" s="154">
        <v>6.0000000000000002E-5</v>
      </c>
      <c r="R304" s="154">
        <f>Q304*H304</f>
        <v>1.8E-3</v>
      </c>
      <c r="S304" s="154">
        <v>0</v>
      </c>
      <c r="T304" s="155">
        <f>S304*H304</f>
        <v>0</v>
      </c>
      <c r="AR304" s="156" t="s">
        <v>453</v>
      </c>
      <c r="AT304" s="156" t="s">
        <v>347</v>
      </c>
      <c r="AU304" s="156" t="s">
        <v>98</v>
      </c>
      <c r="AY304" s="17" t="s">
        <v>345</v>
      </c>
      <c r="BE304" s="157">
        <f>IF(N304="základná",J304,0)</f>
        <v>0</v>
      </c>
      <c r="BF304" s="157">
        <f>IF(N304="znížená",J304,0)</f>
        <v>0</v>
      </c>
      <c r="BG304" s="157">
        <f>IF(N304="zákl. prenesená",J304,0)</f>
        <v>0</v>
      </c>
      <c r="BH304" s="157">
        <f>IF(N304="zníž. prenesená",J304,0)</f>
        <v>0</v>
      </c>
      <c r="BI304" s="157">
        <f>IF(N304="nulová",J304,0)</f>
        <v>0</v>
      </c>
      <c r="BJ304" s="17" t="s">
        <v>98</v>
      </c>
      <c r="BK304" s="158">
        <f>ROUND(I304*H304,3)</f>
        <v>0</v>
      </c>
      <c r="BL304" s="17" t="s">
        <v>453</v>
      </c>
      <c r="BM304" s="156" t="s">
        <v>2409</v>
      </c>
    </row>
    <row r="305" spans="2:65" s="1" customFormat="1" ht="24.2" customHeight="1">
      <c r="B305" s="32"/>
      <c r="C305" s="187" t="s">
        <v>1377</v>
      </c>
      <c r="D305" s="187" t="s">
        <v>641</v>
      </c>
      <c r="E305" s="188" t="s">
        <v>3804</v>
      </c>
      <c r="F305" s="189" t="s">
        <v>3805</v>
      </c>
      <c r="G305" s="190" t="s">
        <v>644</v>
      </c>
      <c r="H305" s="191">
        <v>30</v>
      </c>
      <c r="I305" s="192"/>
      <c r="J305" s="191">
        <f>ROUND(I305*H305,3)</f>
        <v>0</v>
      </c>
      <c r="K305" s="193"/>
      <c r="L305" s="194"/>
      <c r="M305" s="195" t="s">
        <v>1</v>
      </c>
      <c r="N305" s="196" t="s">
        <v>42</v>
      </c>
      <c r="P305" s="154">
        <f>O305*H305</f>
        <v>0</v>
      </c>
      <c r="Q305" s="154">
        <v>1.1E-4</v>
      </c>
      <c r="R305" s="154">
        <f>Q305*H305</f>
        <v>3.3E-3</v>
      </c>
      <c r="S305" s="154">
        <v>0</v>
      </c>
      <c r="T305" s="155">
        <f>S305*H305</f>
        <v>0</v>
      </c>
      <c r="AR305" s="156" t="s">
        <v>544</v>
      </c>
      <c r="AT305" s="156" t="s">
        <v>641</v>
      </c>
      <c r="AU305" s="156" t="s">
        <v>98</v>
      </c>
      <c r="AY305" s="17" t="s">
        <v>345</v>
      </c>
      <c r="BE305" s="157">
        <f>IF(N305="základná",J305,0)</f>
        <v>0</v>
      </c>
      <c r="BF305" s="157">
        <f>IF(N305="znížená",J305,0)</f>
        <v>0</v>
      </c>
      <c r="BG305" s="157">
        <f>IF(N305="zákl. prenesená",J305,0)</f>
        <v>0</v>
      </c>
      <c r="BH305" s="157">
        <f>IF(N305="zníž. prenesená",J305,0)</f>
        <v>0</v>
      </c>
      <c r="BI305" s="157">
        <f>IF(N305="nulová",J305,0)</f>
        <v>0</v>
      </c>
      <c r="BJ305" s="17" t="s">
        <v>98</v>
      </c>
      <c r="BK305" s="158">
        <f>ROUND(I305*H305,3)</f>
        <v>0</v>
      </c>
      <c r="BL305" s="17" t="s">
        <v>453</v>
      </c>
      <c r="BM305" s="156" t="s">
        <v>2417</v>
      </c>
    </row>
    <row r="306" spans="2:65" s="1" customFormat="1" ht="33" customHeight="1">
      <c r="B306" s="32"/>
      <c r="C306" s="145" t="s">
        <v>1384</v>
      </c>
      <c r="D306" s="145" t="s">
        <v>347</v>
      </c>
      <c r="E306" s="146" t="s">
        <v>4027</v>
      </c>
      <c r="F306" s="147" t="s">
        <v>4028</v>
      </c>
      <c r="G306" s="148" t="s">
        <v>644</v>
      </c>
      <c r="H306" s="149">
        <v>50</v>
      </c>
      <c r="I306" s="150"/>
      <c r="J306" s="149">
        <f>ROUND(I306*H306,3)</f>
        <v>0</v>
      </c>
      <c r="K306" s="151"/>
      <c r="L306" s="32"/>
      <c r="M306" s="152" t="s">
        <v>1</v>
      </c>
      <c r="N306" s="153" t="s">
        <v>42</v>
      </c>
      <c r="P306" s="154">
        <f>O306*H306</f>
        <v>0</v>
      </c>
      <c r="Q306" s="154">
        <v>5.0000000000000002E-5</v>
      </c>
      <c r="R306" s="154">
        <f>Q306*H306</f>
        <v>2.5000000000000001E-3</v>
      </c>
      <c r="S306" s="154">
        <v>0</v>
      </c>
      <c r="T306" s="155">
        <f>S306*H306</f>
        <v>0</v>
      </c>
      <c r="AR306" s="156" t="s">
        <v>453</v>
      </c>
      <c r="AT306" s="156" t="s">
        <v>347</v>
      </c>
      <c r="AU306" s="156" t="s">
        <v>98</v>
      </c>
      <c r="AY306" s="17" t="s">
        <v>345</v>
      </c>
      <c r="BE306" s="157">
        <f>IF(N306="základná",J306,0)</f>
        <v>0</v>
      </c>
      <c r="BF306" s="157">
        <f>IF(N306="znížená",J306,0)</f>
        <v>0</v>
      </c>
      <c r="BG306" s="157">
        <f>IF(N306="zákl. prenesená",J306,0)</f>
        <v>0</v>
      </c>
      <c r="BH306" s="157">
        <f>IF(N306="zníž. prenesená",J306,0)</f>
        <v>0</v>
      </c>
      <c r="BI306" s="157">
        <f>IF(N306="nulová",J306,0)</f>
        <v>0</v>
      </c>
      <c r="BJ306" s="17" t="s">
        <v>98</v>
      </c>
      <c r="BK306" s="158">
        <f>ROUND(I306*H306,3)</f>
        <v>0</v>
      </c>
      <c r="BL306" s="17" t="s">
        <v>453</v>
      </c>
      <c r="BM306" s="156" t="s">
        <v>2427</v>
      </c>
    </row>
    <row r="307" spans="2:65" s="1" customFormat="1" ht="24.2" customHeight="1">
      <c r="B307" s="32"/>
      <c r="C307" s="145" t="s">
        <v>1391</v>
      </c>
      <c r="D307" s="145" t="s">
        <v>347</v>
      </c>
      <c r="E307" s="146" t="s">
        <v>3806</v>
      </c>
      <c r="F307" s="147" t="s">
        <v>3807</v>
      </c>
      <c r="G307" s="148" t="s">
        <v>2069</v>
      </c>
      <c r="H307" s="150"/>
      <c r="I307" s="150"/>
      <c r="J307" s="149">
        <f>ROUND(I307*H307,3)</f>
        <v>0</v>
      </c>
      <c r="K307" s="151"/>
      <c r="L307" s="32"/>
      <c r="M307" s="152" t="s">
        <v>1</v>
      </c>
      <c r="N307" s="153" t="s">
        <v>42</v>
      </c>
      <c r="P307" s="154">
        <f>O307*H307</f>
        <v>0</v>
      </c>
      <c r="Q307" s="154">
        <v>0</v>
      </c>
      <c r="R307" s="154">
        <f>Q307*H307</f>
        <v>0</v>
      </c>
      <c r="S307" s="154">
        <v>0</v>
      </c>
      <c r="T307" s="155">
        <f>S307*H307</f>
        <v>0</v>
      </c>
      <c r="AR307" s="156" t="s">
        <v>453</v>
      </c>
      <c r="AT307" s="156" t="s">
        <v>347</v>
      </c>
      <c r="AU307" s="156" t="s">
        <v>98</v>
      </c>
      <c r="AY307" s="17" t="s">
        <v>345</v>
      </c>
      <c r="BE307" s="157">
        <f>IF(N307="základná",J307,0)</f>
        <v>0</v>
      </c>
      <c r="BF307" s="157">
        <f>IF(N307="znížená",J307,0)</f>
        <v>0</v>
      </c>
      <c r="BG307" s="157">
        <f>IF(N307="zákl. prenesená",J307,0)</f>
        <v>0</v>
      </c>
      <c r="BH307" s="157">
        <f>IF(N307="zníž. prenesená",J307,0)</f>
        <v>0</v>
      </c>
      <c r="BI307" s="157">
        <f>IF(N307="nulová",J307,0)</f>
        <v>0</v>
      </c>
      <c r="BJ307" s="17" t="s">
        <v>98</v>
      </c>
      <c r="BK307" s="158">
        <f>ROUND(I307*H307,3)</f>
        <v>0</v>
      </c>
      <c r="BL307" s="17" t="s">
        <v>453</v>
      </c>
      <c r="BM307" s="156" t="s">
        <v>2437</v>
      </c>
    </row>
    <row r="308" spans="2:65" s="1" customFormat="1" ht="24.2" customHeight="1">
      <c r="B308" s="32"/>
      <c r="C308" s="145" t="s">
        <v>1395</v>
      </c>
      <c r="D308" s="145" t="s">
        <v>347</v>
      </c>
      <c r="E308" s="146" t="s">
        <v>4029</v>
      </c>
      <c r="F308" s="147" t="s">
        <v>2905</v>
      </c>
      <c r="G308" s="148" t="s">
        <v>2069</v>
      </c>
      <c r="H308" s="150"/>
      <c r="I308" s="150"/>
      <c r="J308" s="149">
        <f>ROUND(I308*H308,3)</f>
        <v>0</v>
      </c>
      <c r="K308" s="151"/>
      <c r="L308" s="32"/>
      <c r="M308" s="152" t="s">
        <v>1</v>
      </c>
      <c r="N308" s="153" t="s">
        <v>42</v>
      </c>
      <c r="P308" s="154">
        <f>O308*H308</f>
        <v>0</v>
      </c>
      <c r="Q308" s="154">
        <v>0</v>
      </c>
      <c r="R308" s="154">
        <f>Q308*H308</f>
        <v>0</v>
      </c>
      <c r="S308" s="154">
        <v>0</v>
      </c>
      <c r="T308" s="155">
        <f>S308*H308</f>
        <v>0</v>
      </c>
      <c r="AR308" s="156" t="s">
        <v>453</v>
      </c>
      <c r="AT308" s="156" t="s">
        <v>347</v>
      </c>
      <c r="AU308" s="156" t="s">
        <v>98</v>
      </c>
      <c r="AY308" s="17" t="s">
        <v>345</v>
      </c>
      <c r="BE308" s="157">
        <f>IF(N308="základná",J308,0)</f>
        <v>0</v>
      </c>
      <c r="BF308" s="157">
        <f>IF(N308="znížená",J308,0)</f>
        <v>0</v>
      </c>
      <c r="BG308" s="157">
        <f>IF(N308="zákl. prenesená",J308,0)</f>
        <v>0</v>
      </c>
      <c r="BH308" s="157">
        <f>IF(N308="zníž. prenesená",J308,0)</f>
        <v>0</v>
      </c>
      <c r="BI308" s="157">
        <f>IF(N308="nulová",J308,0)</f>
        <v>0</v>
      </c>
      <c r="BJ308" s="17" t="s">
        <v>98</v>
      </c>
      <c r="BK308" s="158">
        <f>ROUND(I308*H308,3)</f>
        <v>0</v>
      </c>
      <c r="BL308" s="17" t="s">
        <v>453</v>
      </c>
      <c r="BM308" s="156" t="s">
        <v>2446</v>
      </c>
    </row>
    <row r="309" spans="2:65" s="11" customFormat="1" ht="25.9" customHeight="1">
      <c r="B309" s="133"/>
      <c r="D309" s="134" t="s">
        <v>75</v>
      </c>
      <c r="E309" s="135" t="s">
        <v>641</v>
      </c>
      <c r="F309" s="135" t="s">
        <v>4030</v>
      </c>
      <c r="I309" s="136"/>
      <c r="J309" s="137">
        <f>BK309</f>
        <v>0</v>
      </c>
      <c r="L309" s="133"/>
      <c r="M309" s="138"/>
      <c r="P309" s="139">
        <f>P310</f>
        <v>0</v>
      </c>
      <c r="R309" s="139">
        <f>R310</f>
        <v>5.6000000000000006E-4</v>
      </c>
      <c r="T309" s="140">
        <f>T310</f>
        <v>0</v>
      </c>
      <c r="AR309" s="134" t="s">
        <v>359</v>
      </c>
      <c r="AT309" s="141" t="s">
        <v>75</v>
      </c>
      <c r="AU309" s="141" t="s">
        <v>76</v>
      </c>
      <c r="AY309" s="134" t="s">
        <v>345</v>
      </c>
      <c r="BK309" s="142">
        <f>BK310</f>
        <v>0</v>
      </c>
    </row>
    <row r="310" spans="2:65" s="11" customFormat="1" ht="22.9" customHeight="1">
      <c r="B310" s="133"/>
      <c r="D310" s="134" t="s">
        <v>75</v>
      </c>
      <c r="E310" s="143" t="s">
        <v>3300</v>
      </c>
      <c r="F310" s="143" t="s">
        <v>4031</v>
      </c>
      <c r="I310" s="136"/>
      <c r="J310" s="144">
        <f>BK310</f>
        <v>0</v>
      </c>
      <c r="L310" s="133"/>
      <c r="M310" s="138"/>
      <c r="P310" s="139">
        <f>SUM(P311:P319)</f>
        <v>0</v>
      </c>
      <c r="R310" s="139">
        <f>SUM(R311:R319)</f>
        <v>5.6000000000000006E-4</v>
      </c>
      <c r="T310" s="140">
        <f>SUM(T311:T319)</f>
        <v>0</v>
      </c>
      <c r="AR310" s="134" t="s">
        <v>359</v>
      </c>
      <c r="AT310" s="141" t="s">
        <v>75</v>
      </c>
      <c r="AU310" s="141" t="s">
        <v>84</v>
      </c>
      <c r="AY310" s="134" t="s">
        <v>345</v>
      </c>
      <c r="BK310" s="142">
        <f>SUM(BK311:BK319)</f>
        <v>0</v>
      </c>
    </row>
    <row r="311" spans="2:65" s="1" customFormat="1" ht="16.5" customHeight="1">
      <c r="B311" s="32"/>
      <c r="C311" s="145" t="s">
        <v>1400</v>
      </c>
      <c r="D311" s="145" t="s">
        <v>347</v>
      </c>
      <c r="E311" s="146" t="s">
        <v>4032</v>
      </c>
      <c r="F311" s="147" t="s">
        <v>4033</v>
      </c>
      <c r="G311" s="148" t="s">
        <v>3380</v>
      </c>
      <c r="H311" s="149">
        <v>1</v>
      </c>
      <c r="I311" s="150"/>
      <c r="J311" s="149">
        <f t="shared" ref="J311:J319" si="70">ROUND(I311*H311,3)</f>
        <v>0</v>
      </c>
      <c r="K311" s="151"/>
      <c r="L311" s="32"/>
      <c r="M311" s="152" t="s">
        <v>1</v>
      </c>
      <c r="N311" s="153" t="s">
        <v>42</v>
      </c>
      <c r="P311" s="154">
        <f t="shared" ref="P311:P319" si="71">O311*H311</f>
        <v>0</v>
      </c>
      <c r="Q311" s="154">
        <v>0</v>
      </c>
      <c r="R311" s="154">
        <f t="shared" ref="R311:R319" si="72">Q311*H311</f>
        <v>0</v>
      </c>
      <c r="S311" s="154">
        <v>0</v>
      </c>
      <c r="T311" s="155">
        <f t="shared" ref="T311:T319" si="73">S311*H311</f>
        <v>0</v>
      </c>
      <c r="AR311" s="156" t="s">
        <v>750</v>
      </c>
      <c r="AT311" s="156" t="s">
        <v>347</v>
      </c>
      <c r="AU311" s="156" t="s">
        <v>98</v>
      </c>
      <c r="AY311" s="17" t="s">
        <v>345</v>
      </c>
      <c r="BE311" s="157">
        <f t="shared" ref="BE311:BE319" si="74">IF(N311="základná",J311,0)</f>
        <v>0</v>
      </c>
      <c r="BF311" s="157">
        <f t="shared" ref="BF311:BF319" si="75">IF(N311="znížená",J311,0)</f>
        <v>0</v>
      </c>
      <c r="BG311" s="157">
        <f t="shared" ref="BG311:BG319" si="76">IF(N311="zákl. prenesená",J311,0)</f>
        <v>0</v>
      </c>
      <c r="BH311" s="157">
        <f t="shared" ref="BH311:BH319" si="77">IF(N311="zníž. prenesená",J311,0)</f>
        <v>0</v>
      </c>
      <c r="BI311" s="157">
        <f t="shared" ref="BI311:BI319" si="78">IF(N311="nulová",J311,0)</f>
        <v>0</v>
      </c>
      <c r="BJ311" s="17" t="s">
        <v>98</v>
      </c>
      <c r="BK311" s="158">
        <f t="shared" ref="BK311:BK319" si="79">ROUND(I311*H311,3)</f>
        <v>0</v>
      </c>
      <c r="BL311" s="17" t="s">
        <v>750</v>
      </c>
      <c r="BM311" s="156" t="s">
        <v>2457</v>
      </c>
    </row>
    <row r="312" spans="2:65" s="1" customFormat="1" ht="24.2" customHeight="1">
      <c r="B312" s="32"/>
      <c r="C312" s="187" t="s">
        <v>1406</v>
      </c>
      <c r="D312" s="187" t="s">
        <v>641</v>
      </c>
      <c r="E312" s="188" t="s">
        <v>4034</v>
      </c>
      <c r="F312" s="189" t="s">
        <v>4035</v>
      </c>
      <c r="G312" s="190" t="s">
        <v>3380</v>
      </c>
      <c r="H312" s="191">
        <v>1</v>
      </c>
      <c r="I312" s="192"/>
      <c r="J312" s="191">
        <f t="shared" si="70"/>
        <v>0</v>
      </c>
      <c r="K312" s="193"/>
      <c r="L312" s="194"/>
      <c r="M312" s="195" t="s">
        <v>1</v>
      </c>
      <c r="N312" s="196" t="s">
        <v>42</v>
      </c>
      <c r="P312" s="154">
        <f t="shared" si="71"/>
        <v>0</v>
      </c>
      <c r="Q312" s="154">
        <v>8.0000000000000007E-5</v>
      </c>
      <c r="R312" s="154">
        <f t="shared" si="72"/>
        <v>8.0000000000000007E-5</v>
      </c>
      <c r="S312" s="154">
        <v>0</v>
      </c>
      <c r="T312" s="155">
        <f t="shared" si="73"/>
        <v>0</v>
      </c>
      <c r="AR312" s="156" t="s">
        <v>2175</v>
      </c>
      <c r="AT312" s="156" t="s">
        <v>641</v>
      </c>
      <c r="AU312" s="156" t="s">
        <v>98</v>
      </c>
      <c r="AY312" s="17" t="s">
        <v>345</v>
      </c>
      <c r="BE312" s="157">
        <f t="shared" si="74"/>
        <v>0</v>
      </c>
      <c r="BF312" s="157">
        <f t="shared" si="75"/>
        <v>0</v>
      </c>
      <c r="BG312" s="157">
        <f t="shared" si="76"/>
        <v>0</v>
      </c>
      <c r="BH312" s="157">
        <f t="shared" si="77"/>
        <v>0</v>
      </c>
      <c r="BI312" s="157">
        <f t="shared" si="78"/>
        <v>0</v>
      </c>
      <c r="BJ312" s="17" t="s">
        <v>98</v>
      </c>
      <c r="BK312" s="158">
        <f t="shared" si="79"/>
        <v>0</v>
      </c>
      <c r="BL312" s="17" t="s">
        <v>750</v>
      </c>
      <c r="BM312" s="156" t="s">
        <v>2465</v>
      </c>
    </row>
    <row r="313" spans="2:65" s="1" customFormat="1" ht="24.2" customHeight="1">
      <c r="B313" s="32"/>
      <c r="C313" s="187" t="s">
        <v>1414</v>
      </c>
      <c r="D313" s="187" t="s">
        <v>641</v>
      </c>
      <c r="E313" s="188" t="s">
        <v>4036</v>
      </c>
      <c r="F313" s="189" t="s">
        <v>4037</v>
      </c>
      <c r="G313" s="190" t="s">
        <v>3380</v>
      </c>
      <c r="H313" s="191">
        <v>1</v>
      </c>
      <c r="I313" s="192"/>
      <c r="J313" s="191">
        <f t="shared" si="70"/>
        <v>0</v>
      </c>
      <c r="K313" s="193"/>
      <c r="L313" s="194"/>
      <c r="M313" s="195" t="s">
        <v>1</v>
      </c>
      <c r="N313" s="196" t="s">
        <v>42</v>
      </c>
      <c r="P313" s="154">
        <f t="shared" si="71"/>
        <v>0</v>
      </c>
      <c r="Q313" s="154">
        <v>8.0000000000000007E-5</v>
      </c>
      <c r="R313" s="154">
        <f t="shared" si="72"/>
        <v>8.0000000000000007E-5</v>
      </c>
      <c r="S313" s="154">
        <v>0</v>
      </c>
      <c r="T313" s="155">
        <f t="shared" si="73"/>
        <v>0</v>
      </c>
      <c r="AR313" s="156" t="s">
        <v>2175</v>
      </c>
      <c r="AT313" s="156" t="s">
        <v>641</v>
      </c>
      <c r="AU313" s="156" t="s">
        <v>98</v>
      </c>
      <c r="AY313" s="17" t="s">
        <v>345</v>
      </c>
      <c r="BE313" s="157">
        <f t="shared" si="74"/>
        <v>0</v>
      </c>
      <c r="BF313" s="157">
        <f t="shared" si="75"/>
        <v>0</v>
      </c>
      <c r="BG313" s="157">
        <f t="shared" si="76"/>
        <v>0</v>
      </c>
      <c r="BH313" s="157">
        <f t="shared" si="77"/>
        <v>0</v>
      </c>
      <c r="BI313" s="157">
        <f t="shared" si="78"/>
        <v>0</v>
      </c>
      <c r="BJ313" s="17" t="s">
        <v>98</v>
      </c>
      <c r="BK313" s="158">
        <f t="shared" si="79"/>
        <v>0</v>
      </c>
      <c r="BL313" s="17" t="s">
        <v>750</v>
      </c>
      <c r="BM313" s="156" t="s">
        <v>2473</v>
      </c>
    </row>
    <row r="314" spans="2:65" s="1" customFormat="1" ht="21.75" customHeight="1">
      <c r="B314" s="32"/>
      <c r="C314" s="187" t="s">
        <v>1420</v>
      </c>
      <c r="D314" s="187" t="s">
        <v>641</v>
      </c>
      <c r="E314" s="188" t="s">
        <v>4038</v>
      </c>
      <c r="F314" s="189" t="s">
        <v>4039</v>
      </c>
      <c r="G314" s="190" t="s">
        <v>3380</v>
      </c>
      <c r="H314" s="191">
        <v>1</v>
      </c>
      <c r="I314" s="192"/>
      <c r="J314" s="191">
        <f t="shared" si="70"/>
        <v>0</v>
      </c>
      <c r="K314" s="193"/>
      <c r="L314" s="194"/>
      <c r="M314" s="195" t="s">
        <v>1</v>
      </c>
      <c r="N314" s="196" t="s">
        <v>42</v>
      </c>
      <c r="P314" s="154">
        <f t="shared" si="71"/>
        <v>0</v>
      </c>
      <c r="Q314" s="154">
        <v>8.0000000000000007E-5</v>
      </c>
      <c r="R314" s="154">
        <f t="shared" si="72"/>
        <v>8.0000000000000007E-5</v>
      </c>
      <c r="S314" s="154">
        <v>0</v>
      </c>
      <c r="T314" s="155">
        <f t="shared" si="73"/>
        <v>0</v>
      </c>
      <c r="AR314" s="156" t="s">
        <v>2175</v>
      </c>
      <c r="AT314" s="156" t="s">
        <v>641</v>
      </c>
      <c r="AU314" s="156" t="s">
        <v>98</v>
      </c>
      <c r="AY314" s="17" t="s">
        <v>345</v>
      </c>
      <c r="BE314" s="157">
        <f t="shared" si="74"/>
        <v>0</v>
      </c>
      <c r="BF314" s="157">
        <f t="shared" si="75"/>
        <v>0</v>
      </c>
      <c r="BG314" s="157">
        <f t="shared" si="76"/>
        <v>0</v>
      </c>
      <c r="BH314" s="157">
        <f t="shared" si="77"/>
        <v>0</v>
      </c>
      <c r="BI314" s="157">
        <f t="shared" si="78"/>
        <v>0</v>
      </c>
      <c r="BJ314" s="17" t="s">
        <v>98</v>
      </c>
      <c r="BK314" s="158">
        <f t="shared" si="79"/>
        <v>0</v>
      </c>
      <c r="BL314" s="17" t="s">
        <v>750</v>
      </c>
      <c r="BM314" s="156" t="s">
        <v>2483</v>
      </c>
    </row>
    <row r="315" spans="2:65" s="1" customFormat="1" ht="16.5" customHeight="1">
      <c r="B315" s="32"/>
      <c r="C315" s="187" t="s">
        <v>1424</v>
      </c>
      <c r="D315" s="187" t="s">
        <v>641</v>
      </c>
      <c r="E315" s="188" t="s">
        <v>4040</v>
      </c>
      <c r="F315" s="189" t="s">
        <v>4041</v>
      </c>
      <c r="G315" s="190" t="s">
        <v>3380</v>
      </c>
      <c r="H315" s="191">
        <v>1</v>
      </c>
      <c r="I315" s="192"/>
      <c r="J315" s="191">
        <f t="shared" si="70"/>
        <v>0</v>
      </c>
      <c r="K315" s="193"/>
      <c r="L315" s="194"/>
      <c r="M315" s="195" t="s">
        <v>1</v>
      </c>
      <c r="N315" s="196" t="s">
        <v>42</v>
      </c>
      <c r="P315" s="154">
        <f t="shared" si="71"/>
        <v>0</v>
      </c>
      <c r="Q315" s="154">
        <v>8.0000000000000007E-5</v>
      </c>
      <c r="R315" s="154">
        <f t="shared" si="72"/>
        <v>8.0000000000000007E-5</v>
      </c>
      <c r="S315" s="154">
        <v>0</v>
      </c>
      <c r="T315" s="155">
        <f t="shared" si="73"/>
        <v>0</v>
      </c>
      <c r="AR315" s="156" t="s">
        <v>2175</v>
      </c>
      <c r="AT315" s="156" t="s">
        <v>641</v>
      </c>
      <c r="AU315" s="156" t="s">
        <v>98</v>
      </c>
      <c r="AY315" s="17" t="s">
        <v>345</v>
      </c>
      <c r="BE315" s="157">
        <f t="shared" si="74"/>
        <v>0</v>
      </c>
      <c r="BF315" s="157">
        <f t="shared" si="75"/>
        <v>0</v>
      </c>
      <c r="BG315" s="157">
        <f t="shared" si="76"/>
        <v>0</v>
      </c>
      <c r="BH315" s="157">
        <f t="shared" si="77"/>
        <v>0</v>
      </c>
      <c r="BI315" s="157">
        <f t="shared" si="78"/>
        <v>0</v>
      </c>
      <c r="BJ315" s="17" t="s">
        <v>98</v>
      </c>
      <c r="BK315" s="158">
        <f t="shared" si="79"/>
        <v>0</v>
      </c>
      <c r="BL315" s="17" t="s">
        <v>750</v>
      </c>
      <c r="BM315" s="156" t="s">
        <v>2494</v>
      </c>
    </row>
    <row r="316" spans="2:65" s="1" customFormat="1" ht="16.5" customHeight="1">
      <c r="B316" s="32"/>
      <c r="C316" s="187" t="s">
        <v>1428</v>
      </c>
      <c r="D316" s="187" t="s">
        <v>641</v>
      </c>
      <c r="E316" s="188" t="s">
        <v>4042</v>
      </c>
      <c r="F316" s="189" t="s">
        <v>4043</v>
      </c>
      <c r="G316" s="190" t="s">
        <v>3380</v>
      </c>
      <c r="H316" s="191">
        <v>1</v>
      </c>
      <c r="I316" s="192"/>
      <c r="J316" s="191">
        <f t="shared" si="70"/>
        <v>0</v>
      </c>
      <c r="K316" s="193"/>
      <c r="L316" s="194"/>
      <c r="M316" s="195" t="s">
        <v>1</v>
      </c>
      <c r="N316" s="196" t="s">
        <v>42</v>
      </c>
      <c r="P316" s="154">
        <f t="shared" si="71"/>
        <v>0</v>
      </c>
      <c r="Q316" s="154">
        <v>8.0000000000000007E-5</v>
      </c>
      <c r="R316" s="154">
        <f t="shared" si="72"/>
        <v>8.0000000000000007E-5</v>
      </c>
      <c r="S316" s="154">
        <v>0</v>
      </c>
      <c r="T316" s="155">
        <f t="shared" si="73"/>
        <v>0</v>
      </c>
      <c r="AR316" s="156" t="s">
        <v>2175</v>
      </c>
      <c r="AT316" s="156" t="s">
        <v>641</v>
      </c>
      <c r="AU316" s="156" t="s">
        <v>98</v>
      </c>
      <c r="AY316" s="17" t="s">
        <v>345</v>
      </c>
      <c r="BE316" s="157">
        <f t="shared" si="74"/>
        <v>0</v>
      </c>
      <c r="BF316" s="157">
        <f t="shared" si="75"/>
        <v>0</v>
      </c>
      <c r="BG316" s="157">
        <f t="shared" si="76"/>
        <v>0</v>
      </c>
      <c r="BH316" s="157">
        <f t="shared" si="77"/>
        <v>0</v>
      </c>
      <c r="BI316" s="157">
        <f t="shared" si="78"/>
        <v>0</v>
      </c>
      <c r="BJ316" s="17" t="s">
        <v>98</v>
      </c>
      <c r="BK316" s="158">
        <f t="shared" si="79"/>
        <v>0</v>
      </c>
      <c r="BL316" s="17" t="s">
        <v>750</v>
      </c>
      <c r="BM316" s="156" t="s">
        <v>2504</v>
      </c>
    </row>
    <row r="317" spans="2:65" s="1" customFormat="1" ht="16.5" customHeight="1">
      <c r="B317" s="32"/>
      <c r="C317" s="187" t="s">
        <v>1435</v>
      </c>
      <c r="D317" s="187" t="s">
        <v>641</v>
      </c>
      <c r="E317" s="188" t="s">
        <v>4044</v>
      </c>
      <c r="F317" s="189" t="s">
        <v>4045</v>
      </c>
      <c r="G317" s="190" t="s">
        <v>3380</v>
      </c>
      <c r="H317" s="191">
        <v>1</v>
      </c>
      <c r="I317" s="192"/>
      <c r="J317" s="191">
        <f t="shared" si="70"/>
        <v>0</v>
      </c>
      <c r="K317" s="193"/>
      <c r="L317" s="194"/>
      <c r="M317" s="195" t="s">
        <v>1</v>
      </c>
      <c r="N317" s="196" t="s">
        <v>42</v>
      </c>
      <c r="P317" s="154">
        <f t="shared" si="71"/>
        <v>0</v>
      </c>
      <c r="Q317" s="154">
        <v>8.0000000000000007E-5</v>
      </c>
      <c r="R317" s="154">
        <f t="shared" si="72"/>
        <v>8.0000000000000007E-5</v>
      </c>
      <c r="S317" s="154">
        <v>0</v>
      </c>
      <c r="T317" s="155">
        <f t="shared" si="73"/>
        <v>0</v>
      </c>
      <c r="AR317" s="156" t="s">
        <v>2175</v>
      </c>
      <c r="AT317" s="156" t="s">
        <v>641</v>
      </c>
      <c r="AU317" s="156" t="s">
        <v>98</v>
      </c>
      <c r="AY317" s="17" t="s">
        <v>345</v>
      </c>
      <c r="BE317" s="157">
        <f t="shared" si="74"/>
        <v>0</v>
      </c>
      <c r="BF317" s="157">
        <f t="shared" si="75"/>
        <v>0</v>
      </c>
      <c r="BG317" s="157">
        <f t="shared" si="76"/>
        <v>0</v>
      </c>
      <c r="BH317" s="157">
        <f t="shared" si="77"/>
        <v>0</v>
      </c>
      <c r="BI317" s="157">
        <f t="shared" si="78"/>
        <v>0</v>
      </c>
      <c r="BJ317" s="17" t="s">
        <v>98</v>
      </c>
      <c r="BK317" s="158">
        <f t="shared" si="79"/>
        <v>0</v>
      </c>
      <c r="BL317" s="17" t="s">
        <v>750</v>
      </c>
      <c r="BM317" s="156" t="s">
        <v>2524</v>
      </c>
    </row>
    <row r="318" spans="2:65" s="1" customFormat="1" ht="16.5" customHeight="1">
      <c r="B318" s="32"/>
      <c r="C318" s="187" t="s">
        <v>1439</v>
      </c>
      <c r="D318" s="187" t="s">
        <v>641</v>
      </c>
      <c r="E318" s="188" t="s">
        <v>4046</v>
      </c>
      <c r="F318" s="189" t="s">
        <v>4047</v>
      </c>
      <c r="G318" s="190" t="s">
        <v>3380</v>
      </c>
      <c r="H318" s="191">
        <v>1</v>
      </c>
      <c r="I318" s="192"/>
      <c r="J318" s="191">
        <f t="shared" si="70"/>
        <v>0</v>
      </c>
      <c r="K318" s="193"/>
      <c r="L318" s="194"/>
      <c r="M318" s="195" t="s">
        <v>1</v>
      </c>
      <c r="N318" s="196" t="s">
        <v>42</v>
      </c>
      <c r="P318" s="154">
        <f t="shared" si="71"/>
        <v>0</v>
      </c>
      <c r="Q318" s="154">
        <v>8.0000000000000007E-5</v>
      </c>
      <c r="R318" s="154">
        <f t="shared" si="72"/>
        <v>8.0000000000000007E-5</v>
      </c>
      <c r="S318" s="154">
        <v>0</v>
      </c>
      <c r="T318" s="155">
        <f t="shared" si="73"/>
        <v>0</v>
      </c>
      <c r="AR318" s="156" t="s">
        <v>2175</v>
      </c>
      <c r="AT318" s="156" t="s">
        <v>641</v>
      </c>
      <c r="AU318" s="156" t="s">
        <v>98</v>
      </c>
      <c r="AY318" s="17" t="s">
        <v>345</v>
      </c>
      <c r="BE318" s="157">
        <f t="shared" si="74"/>
        <v>0</v>
      </c>
      <c r="BF318" s="157">
        <f t="shared" si="75"/>
        <v>0</v>
      </c>
      <c r="BG318" s="157">
        <f t="shared" si="76"/>
        <v>0</v>
      </c>
      <c r="BH318" s="157">
        <f t="shared" si="77"/>
        <v>0</v>
      </c>
      <c r="BI318" s="157">
        <f t="shared" si="78"/>
        <v>0</v>
      </c>
      <c r="BJ318" s="17" t="s">
        <v>98</v>
      </c>
      <c r="BK318" s="158">
        <f t="shared" si="79"/>
        <v>0</v>
      </c>
      <c r="BL318" s="17" t="s">
        <v>750</v>
      </c>
      <c r="BM318" s="156" t="s">
        <v>2536</v>
      </c>
    </row>
    <row r="319" spans="2:65" s="1" customFormat="1" ht="33" customHeight="1">
      <c r="B319" s="32"/>
      <c r="C319" s="145" t="s">
        <v>1443</v>
      </c>
      <c r="D319" s="145" t="s">
        <v>347</v>
      </c>
      <c r="E319" s="146" t="s">
        <v>4048</v>
      </c>
      <c r="F319" s="147" t="s">
        <v>4049</v>
      </c>
      <c r="G319" s="148" t="s">
        <v>2069</v>
      </c>
      <c r="H319" s="150"/>
      <c r="I319" s="150"/>
      <c r="J319" s="149">
        <f t="shared" si="70"/>
        <v>0</v>
      </c>
      <c r="K319" s="151"/>
      <c r="L319" s="32"/>
      <c r="M319" s="152" t="s">
        <v>1</v>
      </c>
      <c r="N319" s="153" t="s">
        <v>42</v>
      </c>
      <c r="P319" s="154">
        <f t="shared" si="71"/>
        <v>0</v>
      </c>
      <c r="Q319" s="154">
        <v>0</v>
      </c>
      <c r="R319" s="154">
        <f t="shared" si="72"/>
        <v>0</v>
      </c>
      <c r="S319" s="154">
        <v>0</v>
      </c>
      <c r="T319" s="155">
        <f t="shared" si="73"/>
        <v>0</v>
      </c>
      <c r="AR319" s="156" t="s">
        <v>750</v>
      </c>
      <c r="AT319" s="156" t="s">
        <v>347</v>
      </c>
      <c r="AU319" s="156" t="s">
        <v>98</v>
      </c>
      <c r="AY319" s="17" t="s">
        <v>345</v>
      </c>
      <c r="BE319" s="157">
        <f t="shared" si="74"/>
        <v>0</v>
      </c>
      <c r="BF319" s="157">
        <f t="shared" si="75"/>
        <v>0</v>
      </c>
      <c r="BG319" s="157">
        <f t="shared" si="76"/>
        <v>0</v>
      </c>
      <c r="BH319" s="157">
        <f t="shared" si="77"/>
        <v>0</v>
      </c>
      <c r="BI319" s="157">
        <f t="shared" si="78"/>
        <v>0</v>
      </c>
      <c r="BJ319" s="17" t="s">
        <v>98</v>
      </c>
      <c r="BK319" s="158">
        <f t="shared" si="79"/>
        <v>0</v>
      </c>
      <c r="BL319" s="17" t="s">
        <v>750</v>
      </c>
      <c r="BM319" s="156" t="s">
        <v>2548</v>
      </c>
    </row>
    <row r="320" spans="2:65" s="11" customFormat="1" ht="25.9" customHeight="1">
      <c r="B320" s="133"/>
      <c r="D320" s="134" t="s">
        <v>75</v>
      </c>
      <c r="E320" s="135" t="s">
        <v>3317</v>
      </c>
      <c r="F320" s="135" t="s">
        <v>4050</v>
      </c>
      <c r="I320" s="136"/>
      <c r="J320" s="137">
        <f>BK320</f>
        <v>0</v>
      </c>
      <c r="L320" s="133"/>
      <c r="M320" s="138"/>
      <c r="P320" s="139">
        <f>P321</f>
        <v>0</v>
      </c>
      <c r="R320" s="139">
        <f>R321</f>
        <v>0</v>
      </c>
      <c r="T320" s="140">
        <f>T321</f>
        <v>0</v>
      </c>
      <c r="AR320" s="134" t="s">
        <v>351</v>
      </c>
      <c r="AT320" s="141" t="s">
        <v>75</v>
      </c>
      <c r="AU320" s="141" t="s">
        <v>76</v>
      </c>
      <c r="AY320" s="134" t="s">
        <v>345</v>
      </c>
      <c r="BK320" s="142">
        <f>BK321</f>
        <v>0</v>
      </c>
    </row>
    <row r="321" spans="2:65" s="1" customFormat="1" ht="24.2" customHeight="1">
      <c r="B321" s="32"/>
      <c r="C321" s="145" t="s">
        <v>1447</v>
      </c>
      <c r="D321" s="145" t="s">
        <v>347</v>
      </c>
      <c r="E321" s="146" t="s">
        <v>4051</v>
      </c>
      <c r="F321" s="147" t="s">
        <v>4052</v>
      </c>
      <c r="G321" s="148" t="s">
        <v>3322</v>
      </c>
      <c r="H321" s="149">
        <v>72</v>
      </c>
      <c r="I321" s="150"/>
      <c r="J321" s="149">
        <f>ROUND(I321*H321,3)</f>
        <v>0</v>
      </c>
      <c r="K321" s="151"/>
      <c r="L321" s="32"/>
      <c r="M321" s="197" t="s">
        <v>1</v>
      </c>
      <c r="N321" s="198" t="s">
        <v>42</v>
      </c>
      <c r="O321" s="199"/>
      <c r="P321" s="200">
        <f>O321*H321</f>
        <v>0</v>
      </c>
      <c r="Q321" s="200">
        <v>0</v>
      </c>
      <c r="R321" s="200">
        <f>Q321*H321</f>
        <v>0</v>
      </c>
      <c r="S321" s="200">
        <v>0</v>
      </c>
      <c r="T321" s="201">
        <f>S321*H321</f>
        <v>0</v>
      </c>
      <c r="AR321" s="156" t="s">
        <v>4053</v>
      </c>
      <c r="AT321" s="156" t="s">
        <v>347</v>
      </c>
      <c r="AU321" s="156" t="s">
        <v>84</v>
      </c>
      <c r="AY321" s="17" t="s">
        <v>345</v>
      </c>
      <c r="BE321" s="157">
        <f>IF(N321="základná",J321,0)</f>
        <v>0</v>
      </c>
      <c r="BF321" s="157">
        <f>IF(N321="znížená",J321,0)</f>
        <v>0</v>
      </c>
      <c r="BG321" s="157">
        <f>IF(N321="zákl. prenesená",J321,0)</f>
        <v>0</v>
      </c>
      <c r="BH321" s="157">
        <f>IF(N321="zníž. prenesená",J321,0)</f>
        <v>0</v>
      </c>
      <c r="BI321" s="157">
        <f>IF(N321="nulová",J321,0)</f>
        <v>0</v>
      </c>
      <c r="BJ321" s="17" t="s">
        <v>98</v>
      </c>
      <c r="BK321" s="158">
        <f>ROUND(I321*H321,3)</f>
        <v>0</v>
      </c>
      <c r="BL321" s="17" t="s">
        <v>4053</v>
      </c>
      <c r="BM321" s="156" t="s">
        <v>2561</v>
      </c>
    </row>
    <row r="322" spans="2:65" s="1" customFormat="1" ht="6.95" customHeight="1">
      <c r="B322" s="46"/>
      <c r="C322" s="47"/>
      <c r="D322" s="47"/>
      <c r="E322" s="47"/>
      <c r="F322" s="47"/>
      <c r="G322" s="47"/>
      <c r="H322" s="47"/>
      <c r="I322" s="47"/>
      <c r="J322" s="47"/>
      <c r="K322" s="47"/>
      <c r="L322" s="32"/>
    </row>
  </sheetData>
  <sheetProtection sheet="1" objects="1" scenarios="1" formatColumns="0" formatRows="0" autoFilter="0"/>
  <autoFilter ref="C134:K321" xr:uid="{00000000-0009-0000-0000-000003000000}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52"/>
  <sheetViews>
    <sheetView showGridLines="0" tabSelected="1" topLeftCell="A68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7" t="s">
        <v>99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134</v>
      </c>
      <c r="L4" s="20"/>
      <c r="M4" s="95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55" t="str">
        <f>'Rekapitulácia stavby'!K6</f>
        <v>Rekonštrukcia bytovky DD a DSS</v>
      </c>
      <c r="F7" s="256"/>
      <c r="G7" s="256"/>
      <c r="H7" s="256"/>
      <c r="L7" s="20"/>
    </row>
    <row r="8" spans="2:46" ht="12" customHeight="1">
      <c r="B8" s="20"/>
      <c r="D8" s="27" t="s">
        <v>143</v>
      </c>
      <c r="L8" s="20"/>
    </row>
    <row r="9" spans="2:46" s="1" customFormat="1" ht="16.5" customHeight="1">
      <c r="B9" s="32"/>
      <c r="E9" s="255" t="s">
        <v>4054</v>
      </c>
      <c r="F9" s="254"/>
      <c r="G9" s="254"/>
      <c r="H9" s="254"/>
      <c r="L9" s="32"/>
    </row>
    <row r="10" spans="2:46" s="1" customFormat="1" ht="12" customHeight="1">
      <c r="B10" s="32"/>
      <c r="D10" s="27" t="s">
        <v>4055</v>
      </c>
      <c r="L10" s="32"/>
    </row>
    <row r="11" spans="2:46" s="1" customFormat="1" ht="16.5" customHeight="1">
      <c r="B11" s="32"/>
      <c r="E11" s="214" t="s">
        <v>4056</v>
      </c>
      <c r="F11" s="254"/>
      <c r="G11" s="254"/>
      <c r="H11" s="254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4" t="str">
        <f>'Rekapitulácia stavby'!AN8</f>
        <v>12. 8. 2021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7" t="str">
        <f>'Rekapitulácia stavby'!E14</f>
        <v>Vyplň údaj</v>
      </c>
      <c r="F20" s="225"/>
      <c r="G20" s="225"/>
      <c r="H20" s="225"/>
      <c r="I20" s="27" t="s">
        <v>25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4057</v>
      </c>
      <c r="I26" s="27" t="s">
        <v>25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83.25" customHeight="1">
      <c r="B29" s="96"/>
      <c r="E29" s="230" t="s">
        <v>183</v>
      </c>
      <c r="F29" s="230"/>
      <c r="G29" s="230"/>
      <c r="H29" s="230"/>
      <c r="L29" s="96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5"/>
      <c r="E31" s="55"/>
      <c r="F31" s="55"/>
      <c r="G31" s="55"/>
      <c r="H31" s="55"/>
      <c r="I31" s="55"/>
      <c r="J31" s="55"/>
      <c r="K31" s="55"/>
      <c r="L31" s="32"/>
    </row>
    <row r="32" spans="2:12" s="1" customFormat="1" ht="25.35" customHeight="1">
      <c r="B32" s="32"/>
      <c r="D32" s="98" t="s">
        <v>36</v>
      </c>
      <c r="J32" s="67">
        <f>ROUND(J125, 2)</f>
        <v>0</v>
      </c>
      <c r="L32" s="32"/>
    </row>
    <row r="33" spans="2:12" s="1" customFormat="1" ht="6.95" customHeight="1">
      <c r="B33" s="32"/>
      <c r="D33" s="55"/>
      <c r="E33" s="55"/>
      <c r="F33" s="55"/>
      <c r="G33" s="55"/>
      <c r="H33" s="55"/>
      <c r="I33" s="55"/>
      <c r="J33" s="55"/>
      <c r="K33" s="55"/>
      <c r="L33" s="32"/>
    </row>
    <row r="34" spans="2:12" s="1" customFormat="1" ht="14.45" customHeight="1">
      <c r="B34" s="32"/>
      <c r="F34" s="99" t="s">
        <v>38</v>
      </c>
      <c r="I34" s="99" t="s">
        <v>37</v>
      </c>
      <c r="J34" s="99" t="s">
        <v>39</v>
      </c>
      <c r="L34" s="32"/>
    </row>
    <row r="35" spans="2:12" s="1" customFormat="1" ht="14.45" customHeight="1">
      <c r="B35" s="32"/>
      <c r="D35" s="100" t="s">
        <v>40</v>
      </c>
      <c r="E35" s="36" t="s">
        <v>41</v>
      </c>
      <c r="F35" s="101">
        <f>ROUND((SUM(BE125:BE151)),  2)</f>
        <v>0</v>
      </c>
      <c r="G35" s="102"/>
      <c r="H35" s="102"/>
      <c r="I35" s="103">
        <v>0.2</v>
      </c>
      <c r="J35" s="101">
        <f>ROUND(((SUM(BE125:BE151))*I35),  2)</f>
        <v>0</v>
      </c>
      <c r="L35" s="32"/>
    </row>
    <row r="36" spans="2:12" s="1" customFormat="1" ht="14.45" customHeight="1">
      <c r="B36" s="32"/>
      <c r="E36" s="36" t="s">
        <v>42</v>
      </c>
      <c r="F36" s="101">
        <f>ROUND((SUM(BF125:BF151)),  2)</f>
        <v>0</v>
      </c>
      <c r="G36" s="102"/>
      <c r="H36" s="102"/>
      <c r="I36" s="103">
        <v>0.2</v>
      </c>
      <c r="J36" s="101">
        <f>ROUND(((SUM(BF125:BF151))*I36),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7">
        <f>ROUND((SUM(BG125:BG151)),  2)</f>
        <v>0</v>
      </c>
      <c r="I37" s="104">
        <v>0.2</v>
      </c>
      <c r="J37" s="87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7">
        <f>ROUND((SUM(BH125:BH151)),  2)</f>
        <v>0</v>
      </c>
      <c r="I38" s="104">
        <v>0.2</v>
      </c>
      <c r="J38" s="87">
        <f>0</f>
        <v>0</v>
      </c>
      <c r="L38" s="32"/>
    </row>
    <row r="39" spans="2:12" s="1" customFormat="1" ht="14.45" hidden="1" customHeight="1">
      <c r="B39" s="32"/>
      <c r="E39" s="36" t="s">
        <v>45</v>
      </c>
      <c r="F39" s="101">
        <f>ROUND((SUM(BI125:BI151)),  2)</f>
        <v>0</v>
      </c>
      <c r="G39" s="102"/>
      <c r="H39" s="102"/>
      <c r="I39" s="103">
        <v>0</v>
      </c>
      <c r="J39" s="101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5"/>
      <c r="D41" s="106" t="s">
        <v>46</v>
      </c>
      <c r="E41" s="58"/>
      <c r="F41" s="58"/>
      <c r="G41" s="107" t="s">
        <v>47</v>
      </c>
      <c r="H41" s="108" t="s">
        <v>48</v>
      </c>
      <c r="I41" s="58"/>
      <c r="J41" s="109">
        <f>SUM(J32:J39)</f>
        <v>0</v>
      </c>
      <c r="K41" s="110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5" t="s">
        <v>51</v>
      </c>
      <c r="E61" s="34"/>
      <c r="F61" s="111" t="s">
        <v>52</v>
      </c>
      <c r="G61" s="45" t="s">
        <v>51</v>
      </c>
      <c r="H61" s="34"/>
      <c r="I61" s="34"/>
      <c r="J61" s="112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5" t="s">
        <v>51</v>
      </c>
      <c r="E76" s="34"/>
      <c r="F76" s="111" t="s">
        <v>52</v>
      </c>
      <c r="G76" s="45" t="s">
        <v>51</v>
      </c>
      <c r="H76" s="34"/>
      <c r="I76" s="34"/>
      <c r="J76" s="112" t="s">
        <v>52</v>
      </c>
      <c r="K76" s="34"/>
      <c r="L76" s="32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2"/>
    </row>
    <row r="81" spans="2:12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2"/>
    </row>
    <row r="82" spans="2:12" s="1" customFormat="1" ht="24.95" customHeight="1">
      <c r="B82" s="32"/>
      <c r="C82" s="21" t="s">
        <v>290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14</v>
      </c>
      <c r="L84" s="32"/>
    </row>
    <row r="85" spans="2:12" s="1" customFormat="1" ht="16.5" customHeight="1">
      <c r="B85" s="32"/>
      <c r="E85" s="255" t="str">
        <f>E7</f>
        <v>Rekonštrukcia bytovky DD a DSS</v>
      </c>
      <c r="F85" s="256"/>
      <c r="G85" s="256"/>
      <c r="H85" s="256"/>
      <c r="L85" s="32"/>
    </row>
    <row r="86" spans="2:12" ht="12" customHeight="1">
      <c r="B86" s="20"/>
      <c r="C86" s="27" t="s">
        <v>143</v>
      </c>
      <c r="L86" s="20"/>
    </row>
    <row r="87" spans="2:12" s="1" customFormat="1" ht="16.5" customHeight="1">
      <c r="B87" s="32"/>
      <c r="E87" s="255" t="s">
        <v>4054</v>
      </c>
      <c r="F87" s="254"/>
      <c r="G87" s="254"/>
      <c r="H87" s="254"/>
      <c r="L87" s="32"/>
    </row>
    <row r="88" spans="2:12" s="1" customFormat="1" ht="12" customHeight="1">
      <c r="B88" s="32"/>
      <c r="C88" s="27" t="s">
        <v>4055</v>
      </c>
      <c r="L88" s="32"/>
    </row>
    <row r="89" spans="2:12" s="1" customFormat="1" ht="16.5" customHeight="1">
      <c r="B89" s="32"/>
      <c r="E89" s="214" t="str">
        <f>E11</f>
        <v xml:space="preserve">VI.a - Prípojka NN   </v>
      </c>
      <c r="F89" s="254"/>
      <c r="G89" s="254"/>
      <c r="H89" s="254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18</v>
      </c>
      <c r="F91" s="25" t="str">
        <f>F14</f>
        <v>A.H.Škultétyho 327/98, Veľký Krtíš</v>
      </c>
      <c r="I91" s="27" t="s">
        <v>20</v>
      </c>
      <c r="J91" s="54" t="str">
        <f>IF(J14="","",J14)</f>
        <v>12. 8. 2021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22</v>
      </c>
      <c r="F93" s="25" t="str">
        <f>E17</f>
        <v>DD a DDS Veľký Krtíš</v>
      </c>
      <c r="I93" s="27" t="s">
        <v>28</v>
      </c>
      <c r="J93" s="30" t="str">
        <f>E23</f>
        <v>Ing.Attila Farkaš</v>
      </c>
      <c r="L93" s="32"/>
    </row>
    <row r="94" spans="2:12" s="1" customFormat="1" ht="15.2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 xml:space="preserve">Bc. Stanislav Varga,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3" t="s">
        <v>291</v>
      </c>
      <c r="D96" s="105"/>
      <c r="E96" s="105"/>
      <c r="F96" s="105"/>
      <c r="G96" s="105"/>
      <c r="H96" s="105"/>
      <c r="I96" s="105"/>
      <c r="J96" s="114" t="s">
        <v>292</v>
      </c>
      <c r="K96" s="105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5" t="s">
        <v>293</v>
      </c>
      <c r="J98" s="67">
        <f>J125</f>
        <v>0</v>
      </c>
      <c r="L98" s="32"/>
      <c r="AU98" s="17" t="s">
        <v>294</v>
      </c>
    </row>
    <row r="99" spans="2:47" s="8" customFormat="1" ht="24.95" customHeight="1">
      <c r="B99" s="116"/>
      <c r="D99" s="117" t="s">
        <v>3812</v>
      </c>
      <c r="E99" s="118"/>
      <c r="F99" s="118"/>
      <c r="G99" s="118"/>
      <c r="H99" s="118"/>
      <c r="I99" s="118"/>
      <c r="J99" s="119">
        <f>J126</f>
        <v>0</v>
      </c>
      <c r="L99" s="116"/>
    </row>
    <row r="100" spans="2:47" s="9" customFormat="1" ht="19.899999999999999" customHeight="1">
      <c r="B100" s="120"/>
      <c r="D100" s="121" t="s">
        <v>3813</v>
      </c>
      <c r="E100" s="122"/>
      <c r="F100" s="122"/>
      <c r="G100" s="122"/>
      <c r="H100" s="122"/>
      <c r="I100" s="122"/>
      <c r="J100" s="123">
        <f>J127</f>
        <v>0</v>
      </c>
      <c r="L100" s="120"/>
    </row>
    <row r="101" spans="2:47" s="9" customFormat="1" ht="19.899999999999999" customHeight="1">
      <c r="B101" s="120"/>
      <c r="D101" s="121" t="s">
        <v>4058</v>
      </c>
      <c r="E101" s="122"/>
      <c r="F101" s="122"/>
      <c r="G101" s="122"/>
      <c r="H101" s="122"/>
      <c r="I101" s="122"/>
      <c r="J101" s="123">
        <f>J138</f>
        <v>0</v>
      </c>
      <c r="L101" s="120"/>
    </row>
    <row r="102" spans="2:47" s="9" customFormat="1" ht="19.899999999999999" customHeight="1">
      <c r="B102" s="120"/>
      <c r="D102" s="121" t="s">
        <v>4059</v>
      </c>
      <c r="E102" s="122"/>
      <c r="F102" s="122"/>
      <c r="G102" s="122"/>
      <c r="H102" s="122"/>
      <c r="I102" s="122"/>
      <c r="J102" s="123">
        <f>J146</f>
        <v>0</v>
      </c>
      <c r="L102" s="120"/>
    </row>
    <row r="103" spans="2:47" s="8" customFormat="1" ht="24.95" customHeight="1">
      <c r="B103" s="116"/>
      <c r="D103" s="117" t="s">
        <v>4060</v>
      </c>
      <c r="E103" s="118"/>
      <c r="F103" s="118"/>
      <c r="G103" s="118"/>
      <c r="H103" s="118"/>
      <c r="I103" s="118"/>
      <c r="J103" s="119">
        <f>J148</f>
        <v>0</v>
      </c>
      <c r="L103" s="116"/>
    </row>
    <row r="104" spans="2:47" s="1" customFormat="1" ht="21.75" customHeight="1">
      <c r="B104" s="32"/>
      <c r="L104" s="32"/>
    </row>
    <row r="105" spans="2:47" s="1" customFormat="1" ht="6.95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9" spans="2:47" s="1" customFormat="1" ht="6.95" customHeight="1"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32"/>
    </row>
    <row r="110" spans="2:47" s="1" customFormat="1" ht="24.95" customHeight="1">
      <c r="B110" s="32"/>
      <c r="C110" s="21" t="s">
        <v>331</v>
      </c>
      <c r="L110" s="32"/>
    </row>
    <row r="111" spans="2:47" s="1" customFormat="1" ht="6.95" customHeight="1">
      <c r="B111" s="32"/>
      <c r="L111" s="32"/>
    </row>
    <row r="112" spans="2:47" s="1" customFormat="1" ht="12" customHeight="1">
      <c r="B112" s="32"/>
      <c r="C112" s="27" t="s">
        <v>14</v>
      </c>
      <c r="L112" s="32"/>
    </row>
    <row r="113" spans="2:65" s="1" customFormat="1" ht="16.5" customHeight="1">
      <c r="B113" s="32"/>
      <c r="E113" s="255" t="str">
        <f>E7</f>
        <v>Rekonštrukcia bytovky DD a DSS</v>
      </c>
      <c r="F113" s="256"/>
      <c r="G113" s="256"/>
      <c r="H113" s="256"/>
      <c r="L113" s="32"/>
    </row>
    <row r="114" spans="2:65" ht="12" customHeight="1">
      <c r="B114" s="20"/>
      <c r="C114" s="27" t="s">
        <v>143</v>
      </c>
      <c r="L114" s="20"/>
    </row>
    <row r="115" spans="2:65" s="1" customFormat="1" ht="16.5" customHeight="1">
      <c r="B115" s="32"/>
      <c r="E115" s="255" t="s">
        <v>4054</v>
      </c>
      <c r="F115" s="254"/>
      <c r="G115" s="254"/>
      <c r="H115" s="254"/>
      <c r="L115" s="32"/>
    </row>
    <row r="116" spans="2:65" s="1" customFormat="1" ht="12" customHeight="1">
      <c r="B116" s="32"/>
      <c r="C116" s="27" t="s">
        <v>4055</v>
      </c>
      <c r="L116" s="32"/>
    </row>
    <row r="117" spans="2:65" s="1" customFormat="1" ht="16.5" customHeight="1">
      <c r="B117" s="32"/>
      <c r="E117" s="214" t="str">
        <f>E11</f>
        <v xml:space="preserve">VI.a - Prípojka NN   </v>
      </c>
      <c r="F117" s="254"/>
      <c r="G117" s="254"/>
      <c r="H117" s="254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18</v>
      </c>
      <c r="F119" s="25" t="str">
        <f>F14</f>
        <v>A.H.Škultétyho 327/98, Veľký Krtíš</v>
      </c>
      <c r="I119" s="27" t="s">
        <v>20</v>
      </c>
      <c r="J119" s="54" t="str">
        <f>IF(J14="","",J14)</f>
        <v>12. 8. 2021</v>
      </c>
      <c r="L119" s="32"/>
    </row>
    <row r="120" spans="2:65" s="1" customFormat="1" ht="6.95" customHeight="1">
      <c r="B120" s="32"/>
      <c r="L120" s="32"/>
    </row>
    <row r="121" spans="2:65" s="1" customFormat="1" ht="15.2" customHeight="1">
      <c r="B121" s="32"/>
      <c r="C121" s="27" t="s">
        <v>22</v>
      </c>
      <c r="F121" s="25" t="str">
        <f>E17</f>
        <v>DD a DDS Veľký Krtíš</v>
      </c>
      <c r="I121" s="27" t="s">
        <v>28</v>
      </c>
      <c r="J121" s="30" t="str">
        <f>E23</f>
        <v>Ing.Attila Farkaš</v>
      </c>
      <c r="L121" s="32"/>
    </row>
    <row r="122" spans="2:65" s="1" customFormat="1" ht="15.2" customHeight="1">
      <c r="B122" s="32"/>
      <c r="C122" s="27" t="s">
        <v>26</v>
      </c>
      <c r="F122" s="25" t="str">
        <f>IF(E20="","",E20)</f>
        <v>Vyplň údaj</v>
      </c>
      <c r="I122" s="27" t="s">
        <v>32</v>
      </c>
      <c r="J122" s="30" t="str">
        <f>E26</f>
        <v xml:space="preserve">Bc. Stanislav Varga, 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24"/>
      <c r="C124" s="125" t="s">
        <v>332</v>
      </c>
      <c r="D124" s="126" t="s">
        <v>61</v>
      </c>
      <c r="E124" s="126" t="s">
        <v>57</v>
      </c>
      <c r="F124" s="126" t="s">
        <v>58</v>
      </c>
      <c r="G124" s="126" t="s">
        <v>333</v>
      </c>
      <c r="H124" s="126" t="s">
        <v>334</v>
      </c>
      <c r="I124" s="126" t="s">
        <v>335</v>
      </c>
      <c r="J124" s="127" t="s">
        <v>292</v>
      </c>
      <c r="K124" s="128" t="s">
        <v>336</v>
      </c>
      <c r="L124" s="124"/>
      <c r="M124" s="60" t="s">
        <v>1</v>
      </c>
      <c r="N124" s="61" t="s">
        <v>40</v>
      </c>
      <c r="O124" s="61" t="s">
        <v>337</v>
      </c>
      <c r="P124" s="61" t="s">
        <v>338</v>
      </c>
      <c r="Q124" s="61" t="s">
        <v>339</v>
      </c>
      <c r="R124" s="61" t="s">
        <v>340</v>
      </c>
      <c r="S124" s="61" t="s">
        <v>341</v>
      </c>
      <c r="T124" s="62" t="s">
        <v>342</v>
      </c>
    </row>
    <row r="125" spans="2:65" s="1" customFormat="1" ht="22.9" customHeight="1">
      <c r="B125" s="32"/>
      <c r="C125" s="65" t="s">
        <v>293</v>
      </c>
      <c r="J125" s="129">
        <f>BK125</f>
        <v>0</v>
      </c>
      <c r="L125" s="32"/>
      <c r="M125" s="63"/>
      <c r="N125" s="55"/>
      <c r="O125" s="55"/>
      <c r="P125" s="130">
        <f>P126+P148</f>
        <v>0</v>
      </c>
      <c r="Q125" s="55"/>
      <c r="R125" s="130">
        <f>R126+R148</f>
        <v>0.30998999999999999</v>
      </c>
      <c r="S125" s="55"/>
      <c r="T125" s="131">
        <f>T126+T148</f>
        <v>0</v>
      </c>
      <c r="AT125" s="17" t="s">
        <v>75</v>
      </c>
      <c r="AU125" s="17" t="s">
        <v>294</v>
      </c>
      <c r="BK125" s="132">
        <f>BK126+BK148</f>
        <v>0</v>
      </c>
    </row>
    <row r="126" spans="2:65" s="11" customFormat="1" ht="25.9" customHeight="1">
      <c r="B126" s="133"/>
      <c r="D126" s="134" t="s">
        <v>75</v>
      </c>
      <c r="E126" s="135" t="s">
        <v>641</v>
      </c>
      <c r="F126" s="135" t="s">
        <v>4030</v>
      </c>
      <c r="I126" s="136"/>
      <c r="J126" s="137">
        <f>BK126</f>
        <v>0</v>
      </c>
      <c r="L126" s="133"/>
      <c r="M126" s="138"/>
      <c r="P126" s="139">
        <f>P127+P138+P146</f>
        <v>0</v>
      </c>
      <c r="R126" s="139">
        <f>R127+R138+R146</f>
        <v>0.30998999999999999</v>
      </c>
      <c r="T126" s="140">
        <f>T127+T138+T146</f>
        <v>0</v>
      </c>
      <c r="AR126" s="134" t="s">
        <v>359</v>
      </c>
      <c r="AT126" s="141" t="s">
        <v>75</v>
      </c>
      <c r="AU126" s="141" t="s">
        <v>76</v>
      </c>
      <c r="AY126" s="134" t="s">
        <v>345</v>
      </c>
      <c r="BK126" s="142">
        <f>BK127+BK138+BK146</f>
        <v>0</v>
      </c>
    </row>
    <row r="127" spans="2:65" s="11" customFormat="1" ht="22.9" customHeight="1">
      <c r="B127" s="133"/>
      <c r="D127" s="134" t="s">
        <v>75</v>
      </c>
      <c r="E127" s="143" t="s">
        <v>3300</v>
      </c>
      <c r="F127" s="143" t="s">
        <v>4031</v>
      </c>
      <c r="I127" s="136"/>
      <c r="J127" s="144">
        <f>BK127</f>
        <v>0</v>
      </c>
      <c r="L127" s="133"/>
      <c r="M127" s="138"/>
      <c r="P127" s="139">
        <f>SUM(P128:P137)</f>
        <v>0</v>
      </c>
      <c r="R127" s="139">
        <f>SUM(R128:R137)</f>
        <v>4.8940000000000004E-2</v>
      </c>
      <c r="T127" s="140">
        <f>SUM(T128:T137)</f>
        <v>0</v>
      </c>
      <c r="AR127" s="134" t="s">
        <v>359</v>
      </c>
      <c r="AT127" s="141" t="s">
        <v>75</v>
      </c>
      <c r="AU127" s="141" t="s">
        <v>84</v>
      </c>
      <c r="AY127" s="134" t="s">
        <v>345</v>
      </c>
      <c r="BK127" s="142">
        <f>SUM(BK128:BK137)</f>
        <v>0</v>
      </c>
    </row>
    <row r="128" spans="2:65" s="1" customFormat="1" ht="24.2" customHeight="1">
      <c r="B128" s="32"/>
      <c r="C128" s="145" t="s">
        <v>84</v>
      </c>
      <c r="D128" s="145" t="s">
        <v>347</v>
      </c>
      <c r="E128" s="146" t="s">
        <v>4061</v>
      </c>
      <c r="F128" s="147" t="s">
        <v>4062</v>
      </c>
      <c r="G128" s="148" t="s">
        <v>597</v>
      </c>
      <c r="H128" s="149">
        <v>8</v>
      </c>
      <c r="I128" s="150"/>
      <c r="J128" s="149">
        <f t="shared" ref="J128:J137" si="0">ROUND(I128*H128,3)</f>
        <v>0</v>
      </c>
      <c r="K128" s="151"/>
      <c r="L128" s="32"/>
      <c r="M128" s="152" t="s">
        <v>1</v>
      </c>
      <c r="N128" s="153" t="s">
        <v>42</v>
      </c>
      <c r="P128" s="154">
        <f t="shared" ref="P128:P137" si="1">O128*H128</f>
        <v>0</v>
      </c>
      <c r="Q128" s="154">
        <v>0</v>
      </c>
      <c r="R128" s="154">
        <f t="shared" ref="R128:R137" si="2">Q128*H128</f>
        <v>0</v>
      </c>
      <c r="S128" s="154">
        <v>0</v>
      </c>
      <c r="T128" s="155">
        <f t="shared" ref="T128:T137" si="3">S128*H128</f>
        <v>0</v>
      </c>
      <c r="AR128" s="156" t="s">
        <v>750</v>
      </c>
      <c r="AT128" s="156" t="s">
        <v>347</v>
      </c>
      <c r="AU128" s="156" t="s">
        <v>98</v>
      </c>
      <c r="AY128" s="17" t="s">
        <v>345</v>
      </c>
      <c r="BE128" s="157">
        <f t="shared" ref="BE128:BE137" si="4">IF(N128="základná",J128,0)</f>
        <v>0</v>
      </c>
      <c r="BF128" s="157">
        <f t="shared" ref="BF128:BF137" si="5">IF(N128="znížená",J128,0)</f>
        <v>0</v>
      </c>
      <c r="BG128" s="157">
        <f t="shared" ref="BG128:BG137" si="6">IF(N128="zákl. prenesená",J128,0)</f>
        <v>0</v>
      </c>
      <c r="BH128" s="157">
        <f t="shared" ref="BH128:BH137" si="7">IF(N128="zníž. prenesená",J128,0)</f>
        <v>0</v>
      </c>
      <c r="BI128" s="157">
        <f t="shared" ref="BI128:BI137" si="8">IF(N128="nulová",J128,0)</f>
        <v>0</v>
      </c>
      <c r="BJ128" s="17" t="s">
        <v>98</v>
      </c>
      <c r="BK128" s="158">
        <f t="shared" ref="BK128:BK137" si="9">ROUND(I128*H128,3)</f>
        <v>0</v>
      </c>
      <c r="BL128" s="17" t="s">
        <v>750</v>
      </c>
      <c r="BM128" s="156" t="s">
        <v>98</v>
      </c>
    </row>
    <row r="129" spans="2:65" s="1" customFormat="1" ht="24.2" customHeight="1">
      <c r="B129" s="32"/>
      <c r="C129" s="187" t="s">
        <v>98</v>
      </c>
      <c r="D129" s="187" t="s">
        <v>641</v>
      </c>
      <c r="E129" s="188" t="s">
        <v>4063</v>
      </c>
      <c r="F129" s="189" t="s">
        <v>4064</v>
      </c>
      <c r="G129" s="190" t="s">
        <v>597</v>
      </c>
      <c r="H129" s="191">
        <v>8</v>
      </c>
      <c r="I129" s="192"/>
      <c r="J129" s="191">
        <f t="shared" si="0"/>
        <v>0</v>
      </c>
      <c r="K129" s="193"/>
      <c r="L129" s="194"/>
      <c r="M129" s="195" t="s">
        <v>1</v>
      </c>
      <c r="N129" s="196" t="s">
        <v>42</v>
      </c>
      <c r="P129" s="154">
        <f t="shared" si="1"/>
        <v>0</v>
      </c>
      <c r="Q129" s="154">
        <v>2.2000000000000001E-4</v>
      </c>
      <c r="R129" s="154">
        <f t="shared" si="2"/>
        <v>1.7600000000000001E-3</v>
      </c>
      <c r="S129" s="154">
        <v>0</v>
      </c>
      <c r="T129" s="155">
        <f t="shared" si="3"/>
        <v>0</v>
      </c>
      <c r="AR129" s="156" t="s">
        <v>2175</v>
      </c>
      <c r="AT129" s="156" t="s">
        <v>641</v>
      </c>
      <c r="AU129" s="156" t="s">
        <v>98</v>
      </c>
      <c r="AY129" s="17" t="s">
        <v>345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7" t="s">
        <v>98</v>
      </c>
      <c r="BK129" s="158">
        <f t="shared" si="9"/>
        <v>0</v>
      </c>
      <c r="BL129" s="17" t="s">
        <v>750</v>
      </c>
      <c r="BM129" s="156" t="s">
        <v>351</v>
      </c>
    </row>
    <row r="130" spans="2:65" s="1" customFormat="1" ht="24.2" customHeight="1">
      <c r="B130" s="32"/>
      <c r="C130" s="145" t="s">
        <v>359</v>
      </c>
      <c r="D130" s="145" t="s">
        <v>347</v>
      </c>
      <c r="E130" s="146" t="s">
        <v>4065</v>
      </c>
      <c r="F130" s="147" t="s">
        <v>4066</v>
      </c>
      <c r="G130" s="148" t="s">
        <v>623</v>
      </c>
      <c r="H130" s="149">
        <v>1</v>
      </c>
      <c r="I130" s="150"/>
      <c r="J130" s="149">
        <f t="shared" si="0"/>
        <v>0</v>
      </c>
      <c r="K130" s="151"/>
      <c r="L130" s="32"/>
      <c r="M130" s="152" t="s">
        <v>1</v>
      </c>
      <c r="N130" s="153" t="s">
        <v>42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AR130" s="156" t="s">
        <v>750</v>
      </c>
      <c r="AT130" s="156" t="s">
        <v>347</v>
      </c>
      <c r="AU130" s="156" t="s">
        <v>98</v>
      </c>
      <c r="AY130" s="17" t="s">
        <v>345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7" t="s">
        <v>98</v>
      </c>
      <c r="BK130" s="158">
        <f t="shared" si="9"/>
        <v>0</v>
      </c>
      <c r="BL130" s="17" t="s">
        <v>750</v>
      </c>
      <c r="BM130" s="156" t="s">
        <v>388</v>
      </c>
    </row>
    <row r="131" spans="2:65" s="1" customFormat="1" ht="24.2" customHeight="1">
      <c r="B131" s="32"/>
      <c r="C131" s="187" t="s">
        <v>351</v>
      </c>
      <c r="D131" s="187" t="s">
        <v>641</v>
      </c>
      <c r="E131" s="188" t="s">
        <v>4067</v>
      </c>
      <c r="F131" s="189" t="s">
        <v>4068</v>
      </c>
      <c r="G131" s="190" t="s">
        <v>623</v>
      </c>
      <c r="H131" s="191">
        <v>1</v>
      </c>
      <c r="I131" s="192"/>
      <c r="J131" s="191">
        <f t="shared" si="0"/>
        <v>0</v>
      </c>
      <c r="K131" s="193"/>
      <c r="L131" s="194"/>
      <c r="M131" s="195" t="s">
        <v>1</v>
      </c>
      <c r="N131" s="196" t="s">
        <v>42</v>
      </c>
      <c r="P131" s="154">
        <f t="shared" si="1"/>
        <v>0</v>
      </c>
      <c r="Q131" s="154">
        <v>1.6E-2</v>
      </c>
      <c r="R131" s="154">
        <f t="shared" si="2"/>
        <v>1.6E-2</v>
      </c>
      <c r="S131" s="154">
        <v>0</v>
      </c>
      <c r="T131" s="155">
        <f t="shared" si="3"/>
        <v>0</v>
      </c>
      <c r="AR131" s="156" t="s">
        <v>2175</v>
      </c>
      <c r="AT131" s="156" t="s">
        <v>641</v>
      </c>
      <c r="AU131" s="156" t="s">
        <v>98</v>
      </c>
      <c r="AY131" s="17" t="s">
        <v>345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98</v>
      </c>
      <c r="BK131" s="158">
        <f t="shared" si="9"/>
        <v>0</v>
      </c>
      <c r="BL131" s="17" t="s">
        <v>750</v>
      </c>
      <c r="BM131" s="156" t="s">
        <v>407</v>
      </c>
    </row>
    <row r="132" spans="2:65" s="1" customFormat="1" ht="24.2" customHeight="1">
      <c r="B132" s="32"/>
      <c r="C132" s="145" t="s">
        <v>380</v>
      </c>
      <c r="D132" s="145" t="s">
        <v>347</v>
      </c>
      <c r="E132" s="146" t="s">
        <v>4069</v>
      </c>
      <c r="F132" s="147" t="s">
        <v>4070</v>
      </c>
      <c r="G132" s="148" t="s">
        <v>597</v>
      </c>
      <c r="H132" s="149">
        <v>8</v>
      </c>
      <c r="I132" s="150"/>
      <c r="J132" s="149">
        <f t="shared" si="0"/>
        <v>0</v>
      </c>
      <c r="K132" s="151"/>
      <c r="L132" s="32"/>
      <c r="M132" s="152" t="s">
        <v>1</v>
      </c>
      <c r="N132" s="153" t="s">
        <v>42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AR132" s="156" t="s">
        <v>750</v>
      </c>
      <c r="AT132" s="156" t="s">
        <v>347</v>
      </c>
      <c r="AU132" s="156" t="s">
        <v>98</v>
      </c>
      <c r="AY132" s="17" t="s">
        <v>345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7" t="s">
        <v>98</v>
      </c>
      <c r="BK132" s="158">
        <f t="shared" si="9"/>
        <v>0</v>
      </c>
      <c r="BL132" s="17" t="s">
        <v>750</v>
      </c>
      <c r="BM132" s="156" t="s">
        <v>424</v>
      </c>
    </row>
    <row r="133" spans="2:65" s="1" customFormat="1" ht="16.5" customHeight="1">
      <c r="B133" s="32"/>
      <c r="C133" s="187" t="s">
        <v>388</v>
      </c>
      <c r="D133" s="187" t="s">
        <v>641</v>
      </c>
      <c r="E133" s="188" t="s">
        <v>4071</v>
      </c>
      <c r="F133" s="189" t="s">
        <v>4072</v>
      </c>
      <c r="G133" s="190" t="s">
        <v>644</v>
      </c>
      <c r="H133" s="191">
        <v>7.6</v>
      </c>
      <c r="I133" s="192"/>
      <c r="J133" s="191">
        <f t="shared" si="0"/>
        <v>0</v>
      </c>
      <c r="K133" s="193"/>
      <c r="L133" s="194"/>
      <c r="M133" s="195" t="s">
        <v>1</v>
      </c>
      <c r="N133" s="196" t="s">
        <v>42</v>
      </c>
      <c r="P133" s="154">
        <f t="shared" si="1"/>
        <v>0</v>
      </c>
      <c r="Q133" s="154">
        <v>1E-3</v>
      </c>
      <c r="R133" s="154">
        <f t="shared" si="2"/>
        <v>7.6E-3</v>
      </c>
      <c r="S133" s="154">
        <v>0</v>
      </c>
      <c r="T133" s="155">
        <f t="shared" si="3"/>
        <v>0</v>
      </c>
      <c r="AR133" s="156" t="s">
        <v>2175</v>
      </c>
      <c r="AT133" s="156" t="s">
        <v>641</v>
      </c>
      <c r="AU133" s="156" t="s">
        <v>98</v>
      </c>
      <c r="AY133" s="17" t="s">
        <v>345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98</v>
      </c>
      <c r="BK133" s="158">
        <f t="shared" si="9"/>
        <v>0</v>
      </c>
      <c r="BL133" s="17" t="s">
        <v>750</v>
      </c>
      <c r="BM133" s="156" t="s">
        <v>432</v>
      </c>
    </row>
    <row r="134" spans="2:65" s="1" customFormat="1" ht="16.5" customHeight="1">
      <c r="B134" s="32"/>
      <c r="C134" s="145" t="s">
        <v>398</v>
      </c>
      <c r="D134" s="145" t="s">
        <v>347</v>
      </c>
      <c r="E134" s="146" t="s">
        <v>4073</v>
      </c>
      <c r="F134" s="147" t="s">
        <v>4074</v>
      </c>
      <c r="G134" s="148" t="s">
        <v>623</v>
      </c>
      <c r="H134" s="149">
        <v>2</v>
      </c>
      <c r="I134" s="150"/>
      <c r="J134" s="149">
        <f t="shared" si="0"/>
        <v>0</v>
      </c>
      <c r="K134" s="151"/>
      <c r="L134" s="32"/>
      <c r="M134" s="152" t="s">
        <v>1</v>
      </c>
      <c r="N134" s="153" t="s">
        <v>42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AR134" s="156" t="s">
        <v>750</v>
      </c>
      <c r="AT134" s="156" t="s">
        <v>347</v>
      </c>
      <c r="AU134" s="156" t="s">
        <v>98</v>
      </c>
      <c r="AY134" s="17" t="s">
        <v>345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98</v>
      </c>
      <c r="BK134" s="158">
        <f t="shared" si="9"/>
        <v>0</v>
      </c>
      <c r="BL134" s="17" t="s">
        <v>750</v>
      </c>
      <c r="BM134" s="156" t="s">
        <v>442</v>
      </c>
    </row>
    <row r="135" spans="2:65" s="1" customFormat="1" ht="16.5" customHeight="1">
      <c r="B135" s="32"/>
      <c r="C135" s="187" t="s">
        <v>407</v>
      </c>
      <c r="D135" s="187" t="s">
        <v>641</v>
      </c>
      <c r="E135" s="188" t="s">
        <v>4075</v>
      </c>
      <c r="F135" s="189" t="s">
        <v>4076</v>
      </c>
      <c r="G135" s="190" t="s">
        <v>623</v>
      </c>
      <c r="H135" s="191">
        <v>2</v>
      </c>
      <c r="I135" s="192"/>
      <c r="J135" s="191">
        <f t="shared" si="0"/>
        <v>0</v>
      </c>
      <c r="K135" s="193"/>
      <c r="L135" s="194"/>
      <c r="M135" s="195" t="s">
        <v>1</v>
      </c>
      <c r="N135" s="196" t="s">
        <v>42</v>
      </c>
      <c r="P135" s="154">
        <f t="shared" si="1"/>
        <v>0</v>
      </c>
      <c r="Q135" s="154">
        <v>1.4999999999999999E-4</v>
      </c>
      <c r="R135" s="154">
        <f t="shared" si="2"/>
        <v>2.9999999999999997E-4</v>
      </c>
      <c r="S135" s="154">
        <v>0</v>
      </c>
      <c r="T135" s="155">
        <f t="shared" si="3"/>
        <v>0</v>
      </c>
      <c r="AR135" s="156" t="s">
        <v>2175</v>
      </c>
      <c r="AT135" s="156" t="s">
        <v>641</v>
      </c>
      <c r="AU135" s="156" t="s">
        <v>98</v>
      </c>
      <c r="AY135" s="17" t="s">
        <v>345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98</v>
      </c>
      <c r="BK135" s="158">
        <f t="shared" si="9"/>
        <v>0</v>
      </c>
      <c r="BL135" s="17" t="s">
        <v>750</v>
      </c>
      <c r="BM135" s="156" t="s">
        <v>453</v>
      </c>
    </row>
    <row r="136" spans="2:65" s="1" customFormat="1" ht="24.2" customHeight="1">
      <c r="B136" s="32"/>
      <c r="C136" s="145" t="s">
        <v>417</v>
      </c>
      <c r="D136" s="145" t="s">
        <v>347</v>
      </c>
      <c r="E136" s="146" t="s">
        <v>4077</v>
      </c>
      <c r="F136" s="147" t="s">
        <v>4078</v>
      </c>
      <c r="G136" s="148" t="s">
        <v>597</v>
      </c>
      <c r="H136" s="149">
        <v>12</v>
      </c>
      <c r="I136" s="150"/>
      <c r="J136" s="149">
        <f t="shared" si="0"/>
        <v>0</v>
      </c>
      <c r="K136" s="151"/>
      <c r="L136" s="32"/>
      <c r="M136" s="152" t="s">
        <v>1</v>
      </c>
      <c r="N136" s="153" t="s">
        <v>42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AR136" s="156" t="s">
        <v>750</v>
      </c>
      <c r="AT136" s="156" t="s">
        <v>347</v>
      </c>
      <c r="AU136" s="156" t="s">
        <v>98</v>
      </c>
      <c r="AY136" s="17" t="s">
        <v>345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98</v>
      </c>
      <c r="BK136" s="158">
        <f t="shared" si="9"/>
        <v>0</v>
      </c>
      <c r="BL136" s="17" t="s">
        <v>750</v>
      </c>
      <c r="BM136" s="156" t="s">
        <v>463</v>
      </c>
    </row>
    <row r="137" spans="2:65" s="1" customFormat="1" ht="16.5" customHeight="1">
      <c r="B137" s="32"/>
      <c r="C137" s="187" t="s">
        <v>424</v>
      </c>
      <c r="D137" s="187" t="s">
        <v>641</v>
      </c>
      <c r="E137" s="188" t="s">
        <v>4079</v>
      </c>
      <c r="F137" s="189" t="s">
        <v>4080</v>
      </c>
      <c r="G137" s="190" t="s">
        <v>597</v>
      </c>
      <c r="H137" s="191">
        <v>12</v>
      </c>
      <c r="I137" s="192"/>
      <c r="J137" s="191">
        <f t="shared" si="0"/>
        <v>0</v>
      </c>
      <c r="K137" s="193"/>
      <c r="L137" s="194"/>
      <c r="M137" s="195" t="s">
        <v>1</v>
      </c>
      <c r="N137" s="196" t="s">
        <v>42</v>
      </c>
      <c r="P137" s="154">
        <f t="shared" si="1"/>
        <v>0</v>
      </c>
      <c r="Q137" s="154">
        <v>1.9400000000000001E-3</v>
      </c>
      <c r="R137" s="154">
        <f t="shared" si="2"/>
        <v>2.3280000000000002E-2</v>
      </c>
      <c r="S137" s="154">
        <v>0</v>
      </c>
      <c r="T137" s="155">
        <f t="shared" si="3"/>
        <v>0</v>
      </c>
      <c r="AR137" s="156" t="s">
        <v>2175</v>
      </c>
      <c r="AT137" s="156" t="s">
        <v>641</v>
      </c>
      <c r="AU137" s="156" t="s">
        <v>98</v>
      </c>
      <c r="AY137" s="17" t="s">
        <v>345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98</v>
      </c>
      <c r="BK137" s="158">
        <f t="shared" si="9"/>
        <v>0</v>
      </c>
      <c r="BL137" s="17" t="s">
        <v>750</v>
      </c>
      <c r="BM137" s="156" t="s">
        <v>7</v>
      </c>
    </row>
    <row r="138" spans="2:65" s="11" customFormat="1" ht="22.9" customHeight="1">
      <c r="B138" s="133"/>
      <c r="D138" s="134" t="s">
        <v>75</v>
      </c>
      <c r="E138" s="143" t="s">
        <v>4081</v>
      </c>
      <c r="F138" s="143" t="s">
        <v>4082</v>
      </c>
      <c r="I138" s="136"/>
      <c r="J138" s="144">
        <f>BK138</f>
        <v>0</v>
      </c>
      <c r="L138" s="133"/>
      <c r="M138" s="138"/>
      <c r="P138" s="139">
        <f>SUM(P139:P145)</f>
        <v>0</v>
      </c>
      <c r="R138" s="139">
        <f>SUM(R139:R145)</f>
        <v>0.26105</v>
      </c>
      <c r="T138" s="140">
        <f>SUM(T139:T145)</f>
        <v>0</v>
      </c>
      <c r="AR138" s="134" t="s">
        <v>359</v>
      </c>
      <c r="AT138" s="141" t="s">
        <v>75</v>
      </c>
      <c r="AU138" s="141" t="s">
        <v>84</v>
      </c>
      <c r="AY138" s="134" t="s">
        <v>345</v>
      </c>
      <c r="BK138" s="142">
        <f>SUM(BK139:BK145)</f>
        <v>0</v>
      </c>
    </row>
    <row r="139" spans="2:65" s="1" customFormat="1" ht="24.2" customHeight="1">
      <c r="B139" s="32"/>
      <c r="C139" s="145" t="s">
        <v>428</v>
      </c>
      <c r="D139" s="145" t="s">
        <v>347</v>
      </c>
      <c r="E139" s="146" t="s">
        <v>4083</v>
      </c>
      <c r="F139" s="147" t="s">
        <v>4084</v>
      </c>
      <c r="G139" s="148" t="s">
        <v>597</v>
      </c>
      <c r="H139" s="149">
        <v>5</v>
      </c>
      <c r="I139" s="150"/>
      <c r="J139" s="149">
        <f t="shared" ref="J139:J145" si="10">ROUND(I139*H139,3)</f>
        <v>0</v>
      </c>
      <c r="K139" s="151"/>
      <c r="L139" s="32"/>
      <c r="M139" s="152" t="s">
        <v>1</v>
      </c>
      <c r="N139" s="153" t="s">
        <v>42</v>
      </c>
      <c r="P139" s="154">
        <f t="shared" ref="P139:P145" si="11">O139*H139</f>
        <v>0</v>
      </c>
      <c r="Q139" s="154">
        <v>0</v>
      </c>
      <c r="R139" s="154">
        <f t="shared" ref="R139:R145" si="12">Q139*H139</f>
        <v>0</v>
      </c>
      <c r="S139" s="154">
        <v>0</v>
      </c>
      <c r="T139" s="155">
        <f t="shared" ref="T139:T145" si="13">S139*H139</f>
        <v>0</v>
      </c>
      <c r="AR139" s="156" t="s">
        <v>750</v>
      </c>
      <c r="AT139" s="156" t="s">
        <v>347</v>
      </c>
      <c r="AU139" s="156" t="s">
        <v>98</v>
      </c>
      <c r="AY139" s="17" t="s">
        <v>345</v>
      </c>
      <c r="BE139" s="157">
        <f t="shared" ref="BE139:BE145" si="14">IF(N139="základná",J139,0)</f>
        <v>0</v>
      </c>
      <c r="BF139" s="157">
        <f t="shared" ref="BF139:BF145" si="15">IF(N139="znížená",J139,0)</f>
        <v>0</v>
      </c>
      <c r="BG139" s="157">
        <f t="shared" ref="BG139:BG145" si="16">IF(N139="zákl. prenesená",J139,0)</f>
        <v>0</v>
      </c>
      <c r="BH139" s="157">
        <f t="shared" ref="BH139:BH145" si="17">IF(N139="zníž. prenesená",J139,0)</f>
        <v>0</v>
      </c>
      <c r="BI139" s="157">
        <f t="shared" ref="BI139:BI145" si="18">IF(N139="nulová",J139,0)</f>
        <v>0</v>
      </c>
      <c r="BJ139" s="17" t="s">
        <v>98</v>
      </c>
      <c r="BK139" s="158">
        <f t="shared" ref="BK139:BK145" si="19">ROUND(I139*H139,3)</f>
        <v>0</v>
      </c>
      <c r="BL139" s="17" t="s">
        <v>750</v>
      </c>
      <c r="BM139" s="156" t="s">
        <v>487</v>
      </c>
    </row>
    <row r="140" spans="2:65" s="1" customFormat="1" ht="33" customHeight="1">
      <c r="B140" s="32"/>
      <c r="C140" s="145" t="s">
        <v>432</v>
      </c>
      <c r="D140" s="145" t="s">
        <v>347</v>
      </c>
      <c r="E140" s="146" t="s">
        <v>4085</v>
      </c>
      <c r="F140" s="147" t="s">
        <v>4086</v>
      </c>
      <c r="G140" s="148" t="s">
        <v>597</v>
      </c>
      <c r="H140" s="149">
        <v>5</v>
      </c>
      <c r="I140" s="150"/>
      <c r="J140" s="149">
        <f t="shared" si="10"/>
        <v>0</v>
      </c>
      <c r="K140" s="151"/>
      <c r="L140" s="32"/>
      <c r="M140" s="152" t="s">
        <v>1</v>
      </c>
      <c r="N140" s="153" t="s">
        <v>42</v>
      </c>
      <c r="P140" s="154">
        <f t="shared" si="11"/>
        <v>0</v>
      </c>
      <c r="Q140" s="154">
        <v>0</v>
      </c>
      <c r="R140" s="154">
        <f t="shared" si="12"/>
        <v>0</v>
      </c>
      <c r="S140" s="154">
        <v>0</v>
      </c>
      <c r="T140" s="155">
        <f t="shared" si="13"/>
        <v>0</v>
      </c>
      <c r="AR140" s="156" t="s">
        <v>750</v>
      </c>
      <c r="AT140" s="156" t="s">
        <v>347</v>
      </c>
      <c r="AU140" s="156" t="s">
        <v>98</v>
      </c>
      <c r="AY140" s="17" t="s">
        <v>345</v>
      </c>
      <c r="BE140" s="157">
        <f t="shared" si="14"/>
        <v>0</v>
      </c>
      <c r="BF140" s="157">
        <f t="shared" si="15"/>
        <v>0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7" t="s">
        <v>98</v>
      </c>
      <c r="BK140" s="158">
        <f t="shared" si="19"/>
        <v>0</v>
      </c>
      <c r="BL140" s="17" t="s">
        <v>750</v>
      </c>
      <c r="BM140" s="156" t="s">
        <v>498</v>
      </c>
    </row>
    <row r="141" spans="2:65" s="1" customFormat="1" ht="16.5" customHeight="1">
      <c r="B141" s="32"/>
      <c r="C141" s="187" t="s">
        <v>437</v>
      </c>
      <c r="D141" s="187" t="s">
        <v>641</v>
      </c>
      <c r="E141" s="188" t="s">
        <v>4087</v>
      </c>
      <c r="F141" s="189" t="s">
        <v>4088</v>
      </c>
      <c r="G141" s="190" t="s">
        <v>460</v>
      </c>
      <c r="H141" s="191">
        <v>0.26</v>
      </c>
      <c r="I141" s="192"/>
      <c r="J141" s="191">
        <f t="shared" si="10"/>
        <v>0</v>
      </c>
      <c r="K141" s="193"/>
      <c r="L141" s="194"/>
      <c r="M141" s="195" t="s">
        <v>1</v>
      </c>
      <c r="N141" s="196" t="s">
        <v>42</v>
      </c>
      <c r="P141" s="154">
        <f t="shared" si="11"/>
        <v>0</v>
      </c>
      <c r="Q141" s="154">
        <v>1</v>
      </c>
      <c r="R141" s="154">
        <f t="shared" si="12"/>
        <v>0.26</v>
      </c>
      <c r="S141" s="154">
        <v>0</v>
      </c>
      <c r="T141" s="155">
        <f t="shared" si="13"/>
        <v>0</v>
      </c>
      <c r="AR141" s="156" t="s">
        <v>2175</v>
      </c>
      <c r="AT141" s="156" t="s">
        <v>641</v>
      </c>
      <c r="AU141" s="156" t="s">
        <v>98</v>
      </c>
      <c r="AY141" s="17" t="s">
        <v>345</v>
      </c>
      <c r="BE141" s="157">
        <f t="shared" si="14"/>
        <v>0</v>
      </c>
      <c r="BF141" s="157">
        <f t="shared" si="15"/>
        <v>0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7" t="s">
        <v>98</v>
      </c>
      <c r="BK141" s="158">
        <f t="shared" si="19"/>
        <v>0</v>
      </c>
      <c r="BL141" s="17" t="s">
        <v>750</v>
      </c>
      <c r="BM141" s="156" t="s">
        <v>513</v>
      </c>
    </row>
    <row r="142" spans="2:65" s="1" customFormat="1" ht="24.2" customHeight="1">
      <c r="B142" s="32"/>
      <c r="C142" s="145" t="s">
        <v>442</v>
      </c>
      <c r="D142" s="145" t="s">
        <v>347</v>
      </c>
      <c r="E142" s="146" t="s">
        <v>4089</v>
      </c>
      <c r="F142" s="147" t="s">
        <v>4090</v>
      </c>
      <c r="G142" s="148" t="s">
        <v>597</v>
      </c>
      <c r="H142" s="149">
        <v>5</v>
      </c>
      <c r="I142" s="150"/>
      <c r="J142" s="149">
        <f t="shared" si="10"/>
        <v>0</v>
      </c>
      <c r="K142" s="151"/>
      <c r="L142" s="32"/>
      <c r="M142" s="152" t="s">
        <v>1</v>
      </c>
      <c r="N142" s="153" t="s">
        <v>42</v>
      </c>
      <c r="P142" s="154">
        <f t="shared" si="11"/>
        <v>0</v>
      </c>
      <c r="Q142" s="154">
        <v>0</v>
      </c>
      <c r="R142" s="154">
        <f t="shared" si="12"/>
        <v>0</v>
      </c>
      <c r="S142" s="154">
        <v>0</v>
      </c>
      <c r="T142" s="155">
        <f t="shared" si="13"/>
        <v>0</v>
      </c>
      <c r="AR142" s="156" t="s">
        <v>750</v>
      </c>
      <c r="AT142" s="156" t="s">
        <v>347</v>
      </c>
      <c r="AU142" s="156" t="s">
        <v>98</v>
      </c>
      <c r="AY142" s="17" t="s">
        <v>345</v>
      </c>
      <c r="BE142" s="157">
        <f t="shared" si="14"/>
        <v>0</v>
      </c>
      <c r="BF142" s="157">
        <f t="shared" si="15"/>
        <v>0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7" t="s">
        <v>98</v>
      </c>
      <c r="BK142" s="158">
        <f t="shared" si="19"/>
        <v>0</v>
      </c>
      <c r="BL142" s="17" t="s">
        <v>750</v>
      </c>
      <c r="BM142" s="156" t="s">
        <v>525</v>
      </c>
    </row>
    <row r="143" spans="2:65" s="1" customFormat="1" ht="16.5" customHeight="1">
      <c r="B143" s="32"/>
      <c r="C143" s="187" t="s">
        <v>448</v>
      </c>
      <c r="D143" s="187" t="s">
        <v>641</v>
      </c>
      <c r="E143" s="188" t="s">
        <v>4091</v>
      </c>
      <c r="F143" s="189" t="s">
        <v>4092</v>
      </c>
      <c r="G143" s="190" t="s">
        <v>597</v>
      </c>
      <c r="H143" s="191">
        <v>5</v>
      </c>
      <c r="I143" s="192"/>
      <c r="J143" s="191">
        <f t="shared" si="10"/>
        <v>0</v>
      </c>
      <c r="K143" s="193"/>
      <c r="L143" s="194"/>
      <c r="M143" s="195" t="s">
        <v>1</v>
      </c>
      <c r="N143" s="196" t="s">
        <v>42</v>
      </c>
      <c r="P143" s="154">
        <f t="shared" si="11"/>
        <v>0</v>
      </c>
      <c r="Q143" s="154">
        <v>2.1000000000000001E-4</v>
      </c>
      <c r="R143" s="154">
        <f t="shared" si="12"/>
        <v>1.0500000000000002E-3</v>
      </c>
      <c r="S143" s="154">
        <v>0</v>
      </c>
      <c r="T143" s="155">
        <f t="shared" si="13"/>
        <v>0</v>
      </c>
      <c r="AR143" s="156" t="s">
        <v>2175</v>
      </c>
      <c r="AT143" s="156" t="s">
        <v>641</v>
      </c>
      <c r="AU143" s="156" t="s">
        <v>98</v>
      </c>
      <c r="AY143" s="17" t="s">
        <v>345</v>
      </c>
      <c r="BE143" s="157">
        <f t="shared" si="14"/>
        <v>0</v>
      </c>
      <c r="BF143" s="157">
        <f t="shared" si="15"/>
        <v>0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7" t="s">
        <v>98</v>
      </c>
      <c r="BK143" s="158">
        <f t="shared" si="19"/>
        <v>0</v>
      </c>
      <c r="BL143" s="17" t="s">
        <v>750</v>
      </c>
      <c r="BM143" s="156" t="s">
        <v>535</v>
      </c>
    </row>
    <row r="144" spans="2:65" s="1" customFormat="1" ht="33" customHeight="1">
      <c r="B144" s="32"/>
      <c r="C144" s="145" t="s">
        <v>453</v>
      </c>
      <c r="D144" s="145" t="s">
        <v>347</v>
      </c>
      <c r="E144" s="146" t="s">
        <v>4093</v>
      </c>
      <c r="F144" s="147" t="s">
        <v>4094</v>
      </c>
      <c r="G144" s="148" t="s">
        <v>597</v>
      </c>
      <c r="H144" s="149">
        <v>5</v>
      </c>
      <c r="I144" s="150"/>
      <c r="J144" s="149">
        <f t="shared" si="10"/>
        <v>0</v>
      </c>
      <c r="K144" s="151"/>
      <c r="L144" s="32"/>
      <c r="M144" s="152" t="s">
        <v>1</v>
      </c>
      <c r="N144" s="153" t="s">
        <v>42</v>
      </c>
      <c r="P144" s="154">
        <f t="shared" si="11"/>
        <v>0</v>
      </c>
      <c r="Q144" s="154">
        <v>0</v>
      </c>
      <c r="R144" s="154">
        <f t="shared" si="12"/>
        <v>0</v>
      </c>
      <c r="S144" s="154">
        <v>0</v>
      </c>
      <c r="T144" s="155">
        <f t="shared" si="13"/>
        <v>0</v>
      </c>
      <c r="AR144" s="156" t="s">
        <v>750</v>
      </c>
      <c r="AT144" s="156" t="s">
        <v>347</v>
      </c>
      <c r="AU144" s="156" t="s">
        <v>98</v>
      </c>
      <c r="AY144" s="17" t="s">
        <v>345</v>
      </c>
      <c r="BE144" s="157">
        <f t="shared" si="14"/>
        <v>0</v>
      </c>
      <c r="BF144" s="157">
        <f t="shared" si="15"/>
        <v>0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7" t="s">
        <v>98</v>
      </c>
      <c r="BK144" s="158">
        <f t="shared" si="19"/>
        <v>0</v>
      </c>
      <c r="BL144" s="17" t="s">
        <v>750</v>
      </c>
      <c r="BM144" s="156" t="s">
        <v>544</v>
      </c>
    </row>
    <row r="145" spans="2:65" s="1" customFormat="1" ht="33" customHeight="1">
      <c r="B145" s="32"/>
      <c r="C145" s="145" t="s">
        <v>457</v>
      </c>
      <c r="D145" s="145" t="s">
        <v>347</v>
      </c>
      <c r="E145" s="146" t="s">
        <v>4095</v>
      </c>
      <c r="F145" s="147" t="s">
        <v>4096</v>
      </c>
      <c r="G145" s="148" t="s">
        <v>350</v>
      </c>
      <c r="H145" s="149">
        <v>3.5</v>
      </c>
      <c r="I145" s="150"/>
      <c r="J145" s="149">
        <f t="shared" si="10"/>
        <v>0</v>
      </c>
      <c r="K145" s="151"/>
      <c r="L145" s="32"/>
      <c r="M145" s="152" t="s">
        <v>1</v>
      </c>
      <c r="N145" s="153" t="s">
        <v>42</v>
      </c>
      <c r="P145" s="154">
        <f t="shared" si="11"/>
        <v>0</v>
      </c>
      <c r="Q145" s="154">
        <v>0</v>
      </c>
      <c r="R145" s="154">
        <f t="shared" si="12"/>
        <v>0</v>
      </c>
      <c r="S145" s="154">
        <v>0</v>
      </c>
      <c r="T145" s="155">
        <f t="shared" si="13"/>
        <v>0</v>
      </c>
      <c r="AR145" s="156" t="s">
        <v>750</v>
      </c>
      <c r="AT145" s="156" t="s">
        <v>347</v>
      </c>
      <c r="AU145" s="156" t="s">
        <v>98</v>
      </c>
      <c r="AY145" s="17" t="s">
        <v>345</v>
      </c>
      <c r="BE145" s="157">
        <f t="shared" si="14"/>
        <v>0</v>
      </c>
      <c r="BF145" s="157">
        <f t="shared" si="15"/>
        <v>0</v>
      </c>
      <c r="BG145" s="157">
        <f t="shared" si="16"/>
        <v>0</v>
      </c>
      <c r="BH145" s="157">
        <f t="shared" si="17"/>
        <v>0</v>
      </c>
      <c r="BI145" s="157">
        <f t="shared" si="18"/>
        <v>0</v>
      </c>
      <c r="BJ145" s="17" t="s">
        <v>98</v>
      </c>
      <c r="BK145" s="158">
        <f t="shared" si="19"/>
        <v>0</v>
      </c>
      <c r="BL145" s="17" t="s">
        <v>750</v>
      </c>
      <c r="BM145" s="156" t="s">
        <v>554</v>
      </c>
    </row>
    <row r="146" spans="2:65" s="11" customFormat="1" ht="22.9" customHeight="1">
      <c r="B146" s="133"/>
      <c r="D146" s="134" t="s">
        <v>75</v>
      </c>
      <c r="E146" s="143" t="s">
        <v>4097</v>
      </c>
      <c r="F146" s="143" t="s">
        <v>4098</v>
      </c>
      <c r="I146" s="136"/>
      <c r="J146" s="144">
        <f>BK146</f>
        <v>0</v>
      </c>
      <c r="L146" s="133"/>
      <c r="M146" s="138"/>
      <c r="P146" s="139">
        <f>P147</f>
        <v>0</v>
      </c>
      <c r="R146" s="139">
        <f>R147</f>
        <v>0</v>
      </c>
      <c r="T146" s="140">
        <f>T147</f>
        <v>0</v>
      </c>
      <c r="AR146" s="134" t="s">
        <v>359</v>
      </c>
      <c r="AT146" s="141" t="s">
        <v>75</v>
      </c>
      <c r="AU146" s="141" t="s">
        <v>84</v>
      </c>
      <c r="AY146" s="134" t="s">
        <v>345</v>
      </c>
      <c r="BK146" s="142">
        <f>BK147</f>
        <v>0</v>
      </c>
    </row>
    <row r="147" spans="2:65" s="1" customFormat="1" ht="37.9" customHeight="1">
      <c r="B147" s="32"/>
      <c r="C147" s="145" t="s">
        <v>463</v>
      </c>
      <c r="D147" s="145" t="s">
        <v>347</v>
      </c>
      <c r="E147" s="146" t="s">
        <v>4099</v>
      </c>
      <c r="F147" s="147" t="s">
        <v>4100</v>
      </c>
      <c r="G147" s="148" t="s">
        <v>623</v>
      </c>
      <c r="H147" s="149">
        <v>1</v>
      </c>
      <c r="I147" s="150"/>
      <c r="J147" s="149">
        <f>ROUND(I147*H147,3)</f>
        <v>0</v>
      </c>
      <c r="K147" s="151"/>
      <c r="L147" s="32"/>
      <c r="M147" s="152" t="s">
        <v>1</v>
      </c>
      <c r="N147" s="153" t="s">
        <v>42</v>
      </c>
      <c r="P147" s="154">
        <f>O147*H147</f>
        <v>0</v>
      </c>
      <c r="Q147" s="154">
        <v>0</v>
      </c>
      <c r="R147" s="154">
        <f>Q147*H147</f>
        <v>0</v>
      </c>
      <c r="S147" s="154">
        <v>0</v>
      </c>
      <c r="T147" s="155">
        <f>S147*H147</f>
        <v>0</v>
      </c>
      <c r="AR147" s="156" t="s">
        <v>750</v>
      </c>
      <c r="AT147" s="156" t="s">
        <v>347</v>
      </c>
      <c r="AU147" s="156" t="s">
        <v>98</v>
      </c>
      <c r="AY147" s="17" t="s">
        <v>345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7" t="s">
        <v>98</v>
      </c>
      <c r="BK147" s="158">
        <f>ROUND(I147*H147,3)</f>
        <v>0</v>
      </c>
      <c r="BL147" s="17" t="s">
        <v>750</v>
      </c>
      <c r="BM147" s="156" t="s">
        <v>579</v>
      </c>
    </row>
    <row r="148" spans="2:65" s="11" customFormat="1" ht="25.9" customHeight="1">
      <c r="B148" s="133"/>
      <c r="D148" s="134" t="s">
        <v>75</v>
      </c>
      <c r="E148" s="135" t="s">
        <v>3328</v>
      </c>
      <c r="F148" s="135" t="s">
        <v>4101</v>
      </c>
      <c r="I148" s="136"/>
      <c r="J148" s="137">
        <f>BK148</f>
        <v>0</v>
      </c>
      <c r="L148" s="133"/>
      <c r="M148" s="138"/>
      <c r="P148" s="139">
        <f>SUM(P149:P151)</f>
        <v>0</v>
      </c>
      <c r="R148" s="139">
        <f>SUM(R149:R151)</f>
        <v>0</v>
      </c>
      <c r="T148" s="140">
        <f>SUM(T149:T151)</f>
        <v>0</v>
      </c>
      <c r="AR148" s="134" t="s">
        <v>380</v>
      </c>
      <c r="AT148" s="141" t="s">
        <v>75</v>
      </c>
      <c r="AU148" s="141" t="s">
        <v>76</v>
      </c>
      <c r="AY148" s="134" t="s">
        <v>345</v>
      </c>
      <c r="BK148" s="142">
        <f>SUM(BK149:BK151)</f>
        <v>0</v>
      </c>
    </row>
    <row r="149" spans="2:65" s="1" customFormat="1" ht="24.2" customHeight="1">
      <c r="B149" s="32"/>
      <c r="C149" s="145" t="s">
        <v>471</v>
      </c>
      <c r="D149" s="145" t="s">
        <v>347</v>
      </c>
      <c r="E149" s="146" t="s">
        <v>4102</v>
      </c>
      <c r="F149" s="147" t="s">
        <v>4103</v>
      </c>
      <c r="G149" s="148" t="s">
        <v>4104</v>
      </c>
      <c r="H149" s="149">
        <v>1</v>
      </c>
      <c r="I149" s="150"/>
      <c r="J149" s="149">
        <f>ROUND(I149*H149,3)</f>
        <v>0</v>
      </c>
      <c r="K149" s="151"/>
      <c r="L149" s="32"/>
      <c r="M149" s="152" t="s">
        <v>1</v>
      </c>
      <c r="N149" s="153" t="s">
        <v>42</v>
      </c>
      <c r="P149" s="154">
        <f>O149*H149</f>
        <v>0</v>
      </c>
      <c r="Q149" s="154">
        <v>0</v>
      </c>
      <c r="R149" s="154">
        <f>Q149*H149</f>
        <v>0</v>
      </c>
      <c r="S149" s="154">
        <v>0</v>
      </c>
      <c r="T149" s="155">
        <f>S149*H149</f>
        <v>0</v>
      </c>
      <c r="AR149" s="156" t="s">
        <v>351</v>
      </c>
      <c r="AT149" s="156" t="s">
        <v>347</v>
      </c>
      <c r="AU149" s="156" t="s">
        <v>84</v>
      </c>
      <c r="AY149" s="17" t="s">
        <v>345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17" t="s">
        <v>98</v>
      </c>
      <c r="BK149" s="158">
        <f>ROUND(I149*H149,3)</f>
        <v>0</v>
      </c>
      <c r="BL149" s="17" t="s">
        <v>351</v>
      </c>
      <c r="BM149" s="156" t="s">
        <v>594</v>
      </c>
    </row>
    <row r="150" spans="2:65" s="1" customFormat="1" ht="16.5" customHeight="1">
      <c r="B150" s="32"/>
      <c r="C150" s="145" t="s">
        <v>7</v>
      </c>
      <c r="D150" s="145" t="s">
        <v>347</v>
      </c>
      <c r="E150" s="146" t="s">
        <v>4105</v>
      </c>
      <c r="F150" s="147" t="s">
        <v>4106</v>
      </c>
      <c r="G150" s="148" t="s">
        <v>2069</v>
      </c>
      <c r="H150" s="150"/>
      <c r="I150" s="150"/>
      <c r="J150" s="149">
        <f>ROUND(I150*H150,3)</f>
        <v>0</v>
      </c>
      <c r="K150" s="151"/>
      <c r="L150" s="32"/>
      <c r="M150" s="152" t="s">
        <v>1</v>
      </c>
      <c r="N150" s="153" t="s">
        <v>42</v>
      </c>
      <c r="P150" s="154">
        <f>O150*H150</f>
        <v>0</v>
      </c>
      <c r="Q150" s="154">
        <v>0</v>
      </c>
      <c r="R150" s="154">
        <f>Q150*H150</f>
        <v>0</v>
      </c>
      <c r="S150" s="154">
        <v>0</v>
      </c>
      <c r="T150" s="155">
        <f>S150*H150</f>
        <v>0</v>
      </c>
      <c r="AR150" s="156" t="s">
        <v>351</v>
      </c>
      <c r="AT150" s="156" t="s">
        <v>347</v>
      </c>
      <c r="AU150" s="156" t="s">
        <v>84</v>
      </c>
      <c r="AY150" s="17" t="s">
        <v>345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98</v>
      </c>
      <c r="BK150" s="158">
        <f>ROUND(I150*H150,3)</f>
        <v>0</v>
      </c>
      <c r="BL150" s="17" t="s">
        <v>351</v>
      </c>
      <c r="BM150" s="156" t="s">
        <v>615</v>
      </c>
    </row>
    <row r="151" spans="2:65" s="1" customFormat="1" ht="16.5" customHeight="1">
      <c r="B151" s="32"/>
      <c r="C151" s="145" t="s">
        <v>482</v>
      </c>
      <c r="D151" s="145" t="s">
        <v>347</v>
      </c>
      <c r="E151" s="146" t="s">
        <v>4107</v>
      </c>
      <c r="F151" s="147" t="s">
        <v>4108</v>
      </c>
      <c r="G151" s="148" t="s">
        <v>2069</v>
      </c>
      <c r="H151" s="150"/>
      <c r="I151" s="150"/>
      <c r="J151" s="149">
        <f>ROUND(I151*H151,3)</f>
        <v>0</v>
      </c>
      <c r="K151" s="151"/>
      <c r="L151" s="32"/>
      <c r="M151" s="197" t="s">
        <v>1</v>
      </c>
      <c r="N151" s="198" t="s">
        <v>42</v>
      </c>
      <c r="O151" s="199"/>
      <c r="P151" s="200">
        <f>O151*H151</f>
        <v>0</v>
      </c>
      <c r="Q151" s="200">
        <v>0</v>
      </c>
      <c r="R151" s="200">
        <f>Q151*H151</f>
        <v>0</v>
      </c>
      <c r="S151" s="200">
        <v>0</v>
      </c>
      <c r="T151" s="201">
        <f>S151*H151</f>
        <v>0</v>
      </c>
      <c r="AR151" s="156" t="s">
        <v>351</v>
      </c>
      <c r="AT151" s="156" t="s">
        <v>347</v>
      </c>
      <c r="AU151" s="156" t="s">
        <v>84</v>
      </c>
      <c r="AY151" s="17" t="s">
        <v>345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7" t="s">
        <v>98</v>
      </c>
      <c r="BK151" s="158">
        <f>ROUND(I151*H151,3)</f>
        <v>0</v>
      </c>
      <c r="BL151" s="17" t="s">
        <v>351</v>
      </c>
      <c r="BM151" s="156" t="s">
        <v>628</v>
      </c>
    </row>
    <row r="152" spans="2:65" s="1" customFormat="1" ht="6.95" customHeight="1">
      <c r="B152" s="46"/>
      <c r="C152" s="47"/>
      <c r="D152" s="47"/>
      <c r="E152" s="47"/>
      <c r="F152" s="47"/>
      <c r="G152" s="47"/>
      <c r="H152" s="47"/>
      <c r="I152" s="47"/>
      <c r="J152" s="47"/>
      <c r="K152" s="47"/>
      <c r="L152" s="32"/>
    </row>
  </sheetData>
  <sheetProtection sheet="1" objects="1" scenarios="1" formatColumns="0" formatRows="0" autoFilter="0"/>
  <autoFilter ref="C124:K151" xr:uid="{00000000-0009-0000-0000-000004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63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7" t="s">
        <v>102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134</v>
      </c>
      <c r="L4" s="20"/>
      <c r="M4" s="95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55" t="str">
        <f>'Rekapitulácia stavby'!K6</f>
        <v>Rekonštrukcia bytovky DD a DSS</v>
      </c>
      <c r="F7" s="256"/>
      <c r="G7" s="256"/>
      <c r="H7" s="256"/>
      <c r="L7" s="20"/>
    </row>
    <row r="8" spans="2:46" ht="12" customHeight="1">
      <c r="B8" s="20"/>
      <c r="D8" s="27" t="s">
        <v>143</v>
      </c>
      <c r="L8" s="20"/>
    </row>
    <row r="9" spans="2:46" s="1" customFormat="1" ht="16.5" customHeight="1">
      <c r="B9" s="32"/>
      <c r="E9" s="255" t="s">
        <v>4054</v>
      </c>
      <c r="F9" s="254"/>
      <c r="G9" s="254"/>
      <c r="H9" s="254"/>
      <c r="L9" s="32"/>
    </row>
    <row r="10" spans="2:46" s="1" customFormat="1" ht="12" customHeight="1">
      <c r="B10" s="32"/>
      <c r="D10" s="27" t="s">
        <v>4055</v>
      </c>
      <c r="L10" s="32"/>
    </row>
    <row r="11" spans="2:46" s="1" customFormat="1" ht="16.5" customHeight="1">
      <c r="B11" s="32"/>
      <c r="E11" s="214" t="s">
        <v>4109</v>
      </c>
      <c r="F11" s="254"/>
      <c r="G11" s="254"/>
      <c r="H11" s="254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4" t="str">
        <f>'Rekapitulácia stavby'!AN8</f>
        <v>12. 8. 2021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7" t="str">
        <f>'Rekapitulácia stavby'!E14</f>
        <v>Vyplň údaj</v>
      </c>
      <c r="F20" s="225"/>
      <c r="G20" s="225"/>
      <c r="H20" s="225"/>
      <c r="I20" s="27" t="s">
        <v>25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4057</v>
      </c>
      <c r="I26" s="27" t="s">
        <v>25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83.25" customHeight="1">
      <c r="B29" s="96"/>
      <c r="E29" s="230" t="s">
        <v>183</v>
      </c>
      <c r="F29" s="230"/>
      <c r="G29" s="230"/>
      <c r="H29" s="230"/>
      <c r="L29" s="96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5"/>
      <c r="E31" s="55"/>
      <c r="F31" s="55"/>
      <c r="G31" s="55"/>
      <c r="H31" s="55"/>
      <c r="I31" s="55"/>
      <c r="J31" s="55"/>
      <c r="K31" s="55"/>
      <c r="L31" s="32"/>
    </row>
    <row r="32" spans="2:12" s="1" customFormat="1" ht="25.35" customHeight="1">
      <c r="B32" s="32"/>
      <c r="D32" s="98" t="s">
        <v>36</v>
      </c>
      <c r="J32" s="67">
        <f>ROUND(J125, 2)</f>
        <v>0</v>
      </c>
      <c r="L32" s="32"/>
    </row>
    <row r="33" spans="2:12" s="1" customFormat="1" ht="6.95" customHeight="1">
      <c r="B33" s="32"/>
      <c r="D33" s="55"/>
      <c r="E33" s="55"/>
      <c r="F33" s="55"/>
      <c r="G33" s="55"/>
      <c r="H33" s="55"/>
      <c r="I33" s="55"/>
      <c r="J33" s="55"/>
      <c r="K33" s="55"/>
      <c r="L33" s="32"/>
    </row>
    <row r="34" spans="2:12" s="1" customFormat="1" ht="14.45" customHeight="1">
      <c r="B34" s="32"/>
      <c r="F34" s="99" t="s">
        <v>38</v>
      </c>
      <c r="I34" s="99" t="s">
        <v>37</v>
      </c>
      <c r="J34" s="99" t="s">
        <v>39</v>
      </c>
      <c r="L34" s="32"/>
    </row>
    <row r="35" spans="2:12" s="1" customFormat="1" ht="14.45" customHeight="1">
      <c r="B35" s="32"/>
      <c r="D35" s="100" t="s">
        <v>40</v>
      </c>
      <c r="E35" s="36" t="s">
        <v>41</v>
      </c>
      <c r="F35" s="101">
        <f>ROUND((SUM(BE125:BE162)),  2)</f>
        <v>0</v>
      </c>
      <c r="G35" s="102"/>
      <c r="H35" s="102"/>
      <c r="I35" s="103">
        <v>0.2</v>
      </c>
      <c r="J35" s="101">
        <f>ROUND(((SUM(BE125:BE162))*I35),  2)</f>
        <v>0</v>
      </c>
      <c r="L35" s="32"/>
    </row>
    <row r="36" spans="2:12" s="1" customFormat="1" ht="14.45" customHeight="1">
      <c r="B36" s="32"/>
      <c r="E36" s="36" t="s">
        <v>42</v>
      </c>
      <c r="F36" s="101">
        <f>ROUND((SUM(BF125:BF162)),  2)</f>
        <v>0</v>
      </c>
      <c r="G36" s="102"/>
      <c r="H36" s="102"/>
      <c r="I36" s="103">
        <v>0.2</v>
      </c>
      <c r="J36" s="101">
        <f>ROUND(((SUM(BF125:BF162))*I36),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7">
        <f>ROUND((SUM(BG125:BG162)),  2)</f>
        <v>0</v>
      </c>
      <c r="I37" s="104">
        <v>0.2</v>
      </c>
      <c r="J37" s="87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7">
        <f>ROUND((SUM(BH125:BH162)),  2)</f>
        <v>0</v>
      </c>
      <c r="I38" s="104">
        <v>0.2</v>
      </c>
      <c r="J38" s="87">
        <f>0</f>
        <v>0</v>
      </c>
      <c r="L38" s="32"/>
    </row>
    <row r="39" spans="2:12" s="1" customFormat="1" ht="14.45" hidden="1" customHeight="1">
      <c r="B39" s="32"/>
      <c r="E39" s="36" t="s">
        <v>45</v>
      </c>
      <c r="F39" s="101">
        <f>ROUND((SUM(BI125:BI162)),  2)</f>
        <v>0</v>
      </c>
      <c r="G39" s="102"/>
      <c r="H39" s="102"/>
      <c r="I39" s="103">
        <v>0</v>
      </c>
      <c r="J39" s="101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5"/>
      <c r="D41" s="106" t="s">
        <v>46</v>
      </c>
      <c r="E41" s="58"/>
      <c r="F41" s="58"/>
      <c r="G41" s="107" t="s">
        <v>47</v>
      </c>
      <c r="H41" s="108" t="s">
        <v>48</v>
      </c>
      <c r="I41" s="58"/>
      <c r="J41" s="109">
        <f>SUM(J32:J39)</f>
        <v>0</v>
      </c>
      <c r="K41" s="110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5" t="s">
        <v>51</v>
      </c>
      <c r="E61" s="34"/>
      <c r="F61" s="111" t="s">
        <v>52</v>
      </c>
      <c r="G61" s="45" t="s">
        <v>51</v>
      </c>
      <c r="H61" s="34"/>
      <c r="I61" s="34"/>
      <c r="J61" s="112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5" t="s">
        <v>51</v>
      </c>
      <c r="E76" s="34"/>
      <c r="F76" s="111" t="s">
        <v>52</v>
      </c>
      <c r="G76" s="45" t="s">
        <v>51</v>
      </c>
      <c r="H76" s="34"/>
      <c r="I76" s="34"/>
      <c r="J76" s="112" t="s">
        <v>52</v>
      </c>
      <c r="K76" s="34"/>
      <c r="L76" s="32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2"/>
    </row>
    <row r="81" spans="2:12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2"/>
    </row>
    <row r="82" spans="2:12" s="1" customFormat="1" ht="24.95" customHeight="1">
      <c r="B82" s="32"/>
      <c r="C82" s="21" t="s">
        <v>290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14</v>
      </c>
      <c r="L84" s="32"/>
    </row>
    <row r="85" spans="2:12" s="1" customFormat="1" ht="16.5" customHeight="1">
      <c r="B85" s="32"/>
      <c r="E85" s="255" t="str">
        <f>E7</f>
        <v>Rekonštrukcia bytovky DD a DSS</v>
      </c>
      <c r="F85" s="256"/>
      <c r="G85" s="256"/>
      <c r="H85" s="256"/>
      <c r="L85" s="32"/>
    </row>
    <row r="86" spans="2:12" ht="12" customHeight="1">
      <c r="B86" s="20"/>
      <c r="C86" s="27" t="s">
        <v>143</v>
      </c>
      <c r="L86" s="20"/>
    </row>
    <row r="87" spans="2:12" s="1" customFormat="1" ht="16.5" customHeight="1">
      <c r="B87" s="32"/>
      <c r="E87" s="255" t="s">
        <v>4054</v>
      </c>
      <c r="F87" s="254"/>
      <c r="G87" s="254"/>
      <c r="H87" s="254"/>
      <c r="L87" s="32"/>
    </row>
    <row r="88" spans="2:12" s="1" customFormat="1" ht="12" customHeight="1">
      <c r="B88" s="32"/>
      <c r="C88" s="27" t="s">
        <v>4055</v>
      </c>
      <c r="L88" s="32"/>
    </row>
    <row r="89" spans="2:12" s="1" customFormat="1" ht="16.5" customHeight="1">
      <c r="B89" s="32"/>
      <c r="E89" s="214" t="str">
        <f>E11</f>
        <v xml:space="preserve">VI.b - Areálové osvetlenie  </v>
      </c>
      <c r="F89" s="254"/>
      <c r="G89" s="254"/>
      <c r="H89" s="254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18</v>
      </c>
      <c r="F91" s="25" t="str">
        <f>F14</f>
        <v>A.H.Škultétyho 327/98, Veľký Krtíš</v>
      </c>
      <c r="I91" s="27" t="s">
        <v>20</v>
      </c>
      <c r="J91" s="54" t="str">
        <f>IF(J14="","",J14)</f>
        <v>12. 8. 2021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22</v>
      </c>
      <c r="F93" s="25" t="str">
        <f>E17</f>
        <v>DD a DDS Veľký Krtíš</v>
      </c>
      <c r="I93" s="27" t="s">
        <v>28</v>
      </c>
      <c r="J93" s="30" t="str">
        <f>E23</f>
        <v>Ing.Attila Farkaš</v>
      </c>
      <c r="L93" s="32"/>
    </row>
    <row r="94" spans="2:12" s="1" customFormat="1" ht="15.2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 xml:space="preserve">Bc. Stanislav Varga,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3" t="s">
        <v>291</v>
      </c>
      <c r="D96" s="105"/>
      <c r="E96" s="105"/>
      <c r="F96" s="105"/>
      <c r="G96" s="105"/>
      <c r="H96" s="105"/>
      <c r="I96" s="105"/>
      <c r="J96" s="114" t="s">
        <v>292</v>
      </c>
      <c r="K96" s="105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5" t="s">
        <v>293</v>
      </c>
      <c r="J98" s="67">
        <f>J125</f>
        <v>0</v>
      </c>
      <c r="L98" s="32"/>
      <c r="AU98" s="17" t="s">
        <v>294</v>
      </c>
    </row>
    <row r="99" spans="2:47" s="8" customFormat="1" ht="24.95" customHeight="1">
      <c r="B99" s="116"/>
      <c r="D99" s="117" t="s">
        <v>3812</v>
      </c>
      <c r="E99" s="118"/>
      <c r="F99" s="118"/>
      <c r="G99" s="118"/>
      <c r="H99" s="118"/>
      <c r="I99" s="118"/>
      <c r="J99" s="119">
        <f>J126</f>
        <v>0</v>
      </c>
      <c r="L99" s="116"/>
    </row>
    <row r="100" spans="2:47" s="9" customFormat="1" ht="19.899999999999999" customHeight="1">
      <c r="B100" s="120"/>
      <c r="D100" s="121" t="s">
        <v>3813</v>
      </c>
      <c r="E100" s="122"/>
      <c r="F100" s="122"/>
      <c r="G100" s="122"/>
      <c r="H100" s="122"/>
      <c r="I100" s="122"/>
      <c r="J100" s="123">
        <f>J127</f>
        <v>0</v>
      </c>
      <c r="L100" s="120"/>
    </row>
    <row r="101" spans="2:47" s="9" customFormat="1" ht="19.899999999999999" customHeight="1">
      <c r="B101" s="120"/>
      <c r="D101" s="121" t="s">
        <v>4058</v>
      </c>
      <c r="E101" s="122"/>
      <c r="F101" s="122"/>
      <c r="G101" s="122"/>
      <c r="H101" s="122"/>
      <c r="I101" s="122"/>
      <c r="J101" s="123">
        <f>J146</f>
        <v>0</v>
      </c>
      <c r="L101" s="120"/>
    </row>
    <row r="102" spans="2:47" s="9" customFormat="1" ht="19.899999999999999" customHeight="1">
      <c r="B102" s="120"/>
      <c r="D102" s="121" t="s">
        <v>4059</v>
      </c>
      <c r="E102" s="122"/>
      <c r="F102" s="122"/>
      <c r="G102" s="122"/>
      <c r="H102" s="122"/>
      <c r="I102" s="122"/>
      <c r="J102" s="123">
        <f>J155</f>
        <v>0</v>
      </c>
      <c r="L102" s="120"/>
    </row>
    <row r="103" spans="2:47" s="8" customFormat="1" ht="24.95" customHeight="1">
      <c r="B103" s="116"/>
      <c r="D103" s="117" t="s">
        <v>4060</v>
      </c>
      <c r="E103" s="118"/>
      <c r="F103" s="118"/>
      <c r="G103" s="118"/>
      <c r="H103" s="118"/>
      <c r="I103" s="118"/>
      <c r="J103" s="119">
        <f>J157</f>
        <v>0</v>
      </c>
      <c r="L103" s="116"/>
    </row>
    <row r="104" spans="2:47" s="1" customFormat="1" ht="21.75" customHeight="1">
      <c r="B104" s="32"/>
      <c r="L104" s="32"/>
    </row>
    <row r="105" spans="2:47" s="1" customFormat="1" ht="6.95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9" spans="2:47" s="1" customFormat="1" ht="6.95" customHeight="1"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32"/>
    </row>
    <row r="110" spans="2:47" s="1" customFormat="1" ht="24.95" customHeight="1">
      <c r="B110" s="32"/>
      <c r="C110" s="21" t="s">
        <v>331</v>
      </c>
      <c r="L110" s="32"/>
    </row>
    <row r="111" spans="2:47" s="1" customFormat="1" ht="6.95" customHeight="1">
      <c r="B111" s="32"/>
      <c r="L111" s="32"/>
    </row>
    <row r="112" spans="2:47" s="1" customFormat="1" ht="12" customHeight="1">
      <c r="B112" s="32"/>
      <c r="C112" s="27" t="s">
        <v>14</v>
      </c>
      <c r="L112" s="32"/>
    </row>
    <row r="113" spans="2:65" s="1" customFormat="1" ht="16.5" customHeight="1">
      <c r="B113" s="32"/>
      <c r="E113" s="255" t="str">
        <f>E7</f>
        <v>Rekonštrukcia bytovky DD a DSS</v>
      </c>
      <c r="F113" s="256"/>
      <c r="G113" s="256"/>
      <c r="H113" s="256"/>
      <c r="L113" s="32"/>
    </row>
    <row r="114" spans="2:65" ht="12" customHeight="1">
      <c r="B114" s="20"/>
      <c r="C114" s="27" t="s">
        <v>143</v>
      </c>
      <c r="L114" s="20"/>
    </row>
    <row r="115" spans="2:65" s="1" customFormat="1" ht="16.5" customHeight="1">
      <c r="B115" s="32"/>
      <c r="E115" s="255" t="s">
        <v>4054</v>
      </c>
      <c r="F115" s="254"/>
      <c r="G115" s="254"/>
      <c r="H115" s="254"/>
      <c r="L115" s="32"/>
    </row>
    <row r="116" spans="2:65" s="1" customFormat="1" ht="12" customHeight="1">
      <c r="B116" s="32"/>
      <c r="C116" s="27" t="s">
        <v>4055</v>
      </c>
      <c r="L116" s="32"/>
    </row>
    <row r="117" spans="2:65" s="1" customFormat="1" ht="16.5" customHeight="1">
      <c r="B117" s="32"/>
      <c r="E117" s="214" t="str">
        <f>E11</f>
        <v xml:space="preserve">VI.b - Areálové osvetlenie  </v>
      </c>
      <c r="F117" s="254"/>
      <c r="G117" s="254"/>
      <c r="H117" s="254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18</v>
      </c>
      <c r="F119" s="25" t="str">
        <f>F14</f>
        <v>A.H.Škultétyho 327/98, Veľký Krtíš</v>
      </c>
      <c r="I119" s="27" t="s">
        <v>20</v>
      </c>
      <c r="J119" s="54" t="str">
        <f>IF(J14="","",J14)</f>
        <v>12. 8. 2021</v>
      </c>
      <c r="L119" s="32"/>
    </row>
    <row r="120" spans="2:65" s="1" customFormat="1" ht="6.95" customHeight="1">
      <c r="B120" s="32"/>
      <c r="L120" s="32"/>
    </row>
    <row r="121" spans="2:65" s="1" customFormat="1" ht="15.2" customHeight="1">
      <c r="B121" s="32"/>
      <c r="C121" s="27" t="s">
        <v>22</v>
      </c>
      <c r="F121" s="25" t="str">
        <f>E17</f>
        <v>DD a DDS Veľký Krtíš</v>
      </c>
      <c r="I121" s="27" t="s">
        <v>28</v>
      </c>
      <c r="J121" s="30" t="str">
        <f>E23</f>
        <v>Ing.Attila Farkaš</v>
      </c>
      <c r="L121" s="32"/>
    </row>
    <row r="122" spans="2:65" s="1" customFormat="1" ht="15.2" customHeight="1">
      <c r="B122" s="32"/>
      <c r="C122" s="27" t="s">
        <v>26</v>
      </c>
      <c r="F122" s="25" t="str">
        <f>IF(E20="","",E20)</f>
        <v>Vyplň údaj</v>
      </c>
      <c r="I122" s="27" t="s">
        <v>32</v>
      </c>
      <c r="J122" s="30" t="str">
        <f>E26</f>
        <v xml:space="preserve">Bc. Stanislav Varga, 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24"/>
      <c r="C124" s="125" t="s">
        <v>332</v>
      </c>
      <c r="D124" s="126" t="s">
        <v>61</v>
      </c>
      <c r="E124" s="126" t="s">
        <v>57</v>
      </c>
      <c r="F124" s="126" t="s">
        <v>58</v>
      </c>
      <c r="G124" s="126" t="s">
        <v>333</v>
      </c>
      <c r="H124" s="126" t="s">
        <v>334</v>
      </c>
      <c r="I124" s="126" t="s">
        <v>335</v>
      </c>
      <c r="J124" s="127" t="s">
        <v>292</v>
      </c>
      <c r="K124" s="128" t="s">
        <v>336</v>
      </c>
      <c r="L124" s="124"/>
      <c r="M124" s="60" t="s">
        <v>1</v>
      </c>
      <c r="N124" s="61" t="s">
        <v>40</v>
      </c>
      <c r="O124" s="61" t="s">
        <v>337</v>
      </c>
      <c r="P124" s="61" t="s">
        <v>338</v>
      </c>
      <c r="Q124" s="61" t="s">
        <v>339</v>
      </c>
      <c r="R124" s="61" t="s">
        <v>340</v>
      </c>
      <c r="S124" s="61" t="s">
        <v>341</v>
      </c>
      <c r="T124" s="62" t="s">
        <v>342</v>
      </c>
    </row>
    <row r="125" spans="2:65" s="1" customFormat="1" ht="22.9" customHeight="1">
      <c r="B125" s="32"/>
      <c r="C125" s="65" t="s">
        <v>293</v>
      </c>
      <c r="J125" s="129">
        <f>BK125</f>
        <v>0</v>
      </c>
      <c r="L125" s="32"/>
      <c r="M125" s="63"/>
      <c r="N125" s="55"/>
      <c r="O125" s="55"/>
      <c r="P125" s="130">
        <f>P126+P157</f>
        <v>0</v>
      </c>
      <c r="Q125" s="55"/>
      <c r="R125" s="130">
        <f>R126+R157</f>
        <v>3.90557</v>
      </c>
      <c r="S125" s="55"/>
      <c r="T125" s="131">
        <f>T126+T157</f>
        <v>0</v>
      </c>
      <c r="AT125" s="17" t="s">
        <v>75</v>
      </c>
      <c r="AU125" s="17" t="s">
        <v>294</v>
      </c>
      <c r="BK125" s="132">
        <f>BK126+BK157</f>
        <v>0</v>
      </c>
    </row>
    <row r="126" spans="2:65" s="11" customFormat="1" ht="25.9" customHeight="1">
      <c r="B126" s="133"/>
      <c r="D126" s="134" t="s">
        <v>75</v>
      </c>
      <c r="E126" s="135" t="s">
        <v>641</v>
      </c>
      <c r="F126" s="135" t="s">
        <v>4030</v>
      </c>
      <c r="I126" s="136"/>
      <c r="J126" s="137">
        <f>BK126</f>
        <v>0</v>
      </c>
      <c r="L126" s="133"/>
      <c r="M126" s="138"/>
      <c r="P126" s="139">
        <f>P127+P146+P155</f>
        <v>0</v>
      </c>
      <c r="R126" s="139">
        <f>R127+R146+R155</f>
        <v>3.90557</v>
      </c>
      <c r="T126" s="140">
        <f>T127+T146+T155</f>
        <v>0</v>
      </c>
      <c r="AR126" s="134" t="s">
        <v>359</v>
      </c>
      <c r="AT126" s="141" t="s">
        <v>75</v>
      </c>
      <c r="AU126" s="141" t="s">
        <v>76</v>
      </c>
      <c r="AY126" s="134" t="s">
        <v>345</v>
      </c>
      <c r="BK126" s="142">
        <f>BK127+BK146+BK155</f>
        <v>0</v>
      </c>
    </row>
    <row r="127" spans="2:65" s="11" customFormat="1" ht="22.9" customHeight="1">
      <c r="B127" s="133"/>
      <c r="D127" s="134" t="s">
        <v>75</v>
      </c>
      <c r="E127" s="143" t="s">
        <v>3300</v>
      </c>
      <c r="F127" s="143" t="s">
        <v>4031</v>
      </c>
      <c r="I127" s="136"/>
      <c r="J127" s="144">
        <f>BK127</f>
        <v>0</v>
      </c>
      <c r="L127" s="133"/>
      <c r="M127" s="138"/>
      <c r="P127" s="139">
        <f>SUM(P128:P145)</f>
        <v>0</v>
      </c>
      <c r="R127" s="139">
        <f>SUM(R128:R145)</f>
        <v>0.15400999999999998</v>
      </c>
      <c r="T127" s="140">
        <f>SUM(T128:T145)</f>
        <v>0</v>
      </c>
      <c r="AR127" s="134" t="s">
        <v>359</v>
      </c>
      <c r="AT127" s="141" t="s">
        <v>75</v>
      </c>
      <c r="AU127" s="141" t="s">
        <v>84</v>
      </c>
      <c r="AY127" s="134" t="s">
        <v>345</v>
      </c>
      <c r="BK127" s="142">
        <f>SUM(BK128:BK145)</f>
        <v>0</v>
      </c>
    </row>
    <row r="128" spans="2:65" s="1" customFormat="1" ht="24.2" customHeight="1">
      <c r="B128" s="32"/>
      <c r="C128" s="145" t="s">
        <v>84</v>
      </c>
      <c r="D128" s="145" t="s">
        <v>347</v>
      </c>
      <c r="E128" s="146" t="s">
        <v>4061</v>
      </c>
      <c r="F128" s="147" t="s">
        <v>4062</v>
      </c>
      <c r="G128" s="148" t="s">
        <v>597</v>
      </c>
      <c r="H128" s="149">
        <v>39</v>
      </c>
      <c r="I128" s="150"/>
      <c r="J128" s="149">
        <f t="shared" ref="J128:J145" si="0">ROUND(I128*H128,3)</f>
        <v>0</v>
      </c>
      <c r="K128" s="151"/>
      <c r="L128" s="32"/>
      <c r="M128" s="152" t="s">
        <v>1</v>
      </c>
      <c r="N128" s="153" t="s">
        <v>42</v>
      </c>
      <c r="P128" s="154">
        <f t="shared" ref="P128:P145" si="1">O128*H128</f>
        <v>0</v>
      </c>
      <c r="Q128" s="154">
        <v>0</v>
      </c>
      <c r="R128" s="154">
        <f t="shared" ref="R128:R145" si="2">Q128*H128</f>
        <v>0</v>
      </c>
      <c r="S128" s="154">
        <v>0</v>
      </c>
      <c r="T128" s="155">
        <f t="shared" ref="T128:T145" si="3">S128*H128</f>
        <v>0</v>
      </c>
      <c r="AR128" s="156" t="s">
        <v>750</v>
      </c>
      <c r="AT128" s="156" t="s">
        <v>347</v>
      </c>
      <c r="AU128" s="156" t="s">
        <v>98</v>
      </c>
      <c r="AY128" s="17" t="s">
        <v>345</v>
      </c>
      <c r="BE128" s="157">
        <f t="shared" ref="BE128:BE145" si="4">IF(N128="základná",J128,0)</f>
        <v>0</v>
      </c>
      <c r="BF128" s="157">
        <f t="shared" ref="BF128:BF145" si="5">IF(N128="znížená",J128,0)</f>
        <v>0</v>
      </c>
      <c r="BG128" s="157">
        <f t="shared" ref="BG128:BG145" si="6">IF(N128="zákl. prenesená",J128,0)</f>
        <v>0</v>
      </c>
      <c r="BH128" s="157">
        <f t="shared" ref="BH128:BH145" si="7">IF(N128="zníž. prenesená",J128,0)</f>
        <v>0</v>
      </c>
      <c r="BI128" s="157">
        <f t="shared" ref="BI128:BI145" si="8">IF(N128="nulová",J128,0)</f>
        <v>0</v>
      </c>
      <c r="BJ128" s="17" t="s">
        <v>98</v>
      </c>
      <c r="BK128" s="158">
        <f t="shared" ref="BK128:BK145" si="9">ROUND(I128*H128,3)</f>
        <v>0</v>
      </c>
      <c r="BL128" s="17" t="s">
        <v>750</v>
      </c>
      <c r="BM128" s="156" t="s">
        <v>98</v>
      </c>
    </row>
    <row r="129" spans="2:65" s="1" customFormat="1" ht="24.2" customHeight="1">
      <c r="B129" s="32"/>
      <c r="C129" s="187" t="s">
        <v>98</v>
      </c>
      <c r="D129" s="187" t="s">
        <v>641</v>
      </c>
      <c r="E129" s="188" t="s">
        <v>4063</v>
      </c>
      <c r="F129" s="189" t="s">
        <v>4064</v>
      </c>
      <c r="G129" s="190" t="s">
        <v>597</v>
      </c>
      <c r="H129" s="191">
        <v>39</v>
      </c>
      <c r="I129" s="192"/>
      <c r="J129" s="191">
        <f t="shared" si="0"/>
        <v>0</v>
      </c>
      <c r="K129" s="193"/>
      <c r="L129" s="194"/>
      <c r="M129" s="195" t="s">
        <v>1</v>
      </c>
      <c r="N129" s="196" t="s">
        <v>42</v>
      </c>
      <c r="P129" s="154">
        <f t="shared" si="1"/>
        <v>0</v>
      </c>
      <c r="Q129" s="154">
        <v>2.2000000000000001E-4</v>
      </c>
      <c r="R129" s="154">
        <f t="shared" si="2"/>
        <v>8.5800000000000008E-3</v>
      </c>
      <c r="S129" s="154">
        <v>0</v>
      </c>
      <c r="T129" s="155">
        <f t="shared" si="3"/>
        <v>0</v>
      </c>
      <c r="AR129" s="156" t="s">
        <v>2175</v>
      </c>
      <c r="AT129" s="156" t="s">
        <v>641</v>
      </c>
      <c r="AU129" s="156" t="s">
        <v>98</v>
      </c>
      <c r="AY129" s="17" t="s">
        <v>345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7" t="s">
        <v>98</v>
      </c>
      <c r="BK129" s="158">
        <f t="shared" si="9"/>
        <v>0</v>
      </c>
      <c r="BL129" s="17" t="s">
        <v>750</v>
      </c>
      <c r="BM129" s="156" t="s">
        <v>351</v>
      </c>
    </row>
    <row r="130" spans="2:65" s="1" customFormat="1" ht="24.2" customHeight="1">
      <c r="B130" s="32"/>
      <c r="C130" s="145" t="s">
        <v>359</v>
      </c>
      <c r="D130" s="145" t="s">
        <v>347</v>
      </c>
      <c r="E130" s="146" t="s">
        <v>4110</v>
      </c>
      <c r="F130" s="147" t="s">
        <v>4111</v>
      </c>
      <c r="G130" s="148" t="s">
        <v>623</v>
      </c>
      <c r="H130" s="149">
        <v>2</v>
      </c>
      <c r="I130" s="150"/>
      <c r="J130" s="149">
        <f t="shared" si="0"/>
        <v>0</v>
      </c>
      <c r="K130" s="151"/>
      <c r="L130" s="32"/>
      <c r="M130" s="152" t="s">
        <v>1</v>
      </c>
      <c r="N130" s="153" t="s">
        <v>42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AR130" s="156" t="s">
        <v>750</v>
      </c>
      <c r="AT130" s="156" t="s">
        <v>347</v>
      </c>
      <c r="AU130" s="156" t="s">
        <v>98</v>
      </c>
      <c r="AY130" s="17" t="s">
        <v>345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7" t="s">
        <v>98</v>
      </c>
      <c r="BK130" s="158">
        <f t="shared" si="9"/>
        <v>0</v>
      </c>
      <c r="BL130" s="17" t="s">
        <v>750</v>
      </c>
      <c r="BM130" s="156" t="s">
        <v>388</v>
      </c>
    </row>
    <row r="131" spans="2:65" s="1" customFormat="1" ht="33" customHeight="1">
      <c r="B131" s="32"/>
      <c r="C131" s="187" t="s">
        <v>351</v>
      </c>
      <c r="D131" s="187" t="s">
        <v>641</v>
      </c>
      <c r="E131" s="188" t="s">
        <v>4112</v>
      </c>
      <c r="F131" s="189" t="s">
        <v>4113</v>
      </c>
      <c r="G131" s="190" t="s">
        <v>623</v>
      </c>
      <c r="H131" s="191">
        <v>2</v>
      </c>
      <c r="I131" s="192"/>
      <c r="J131" s="191">
        <f t="shared" si="0"/>
        <v>0</v>
      </c>
      <c r="K131" s="193"/>
      <c r="L131" s="194"/>
      <c r="M131" s="195" t="s">
        <v>1</v>
      </c>
      <c r="N131" s="196" t="s">
        <v>42</v>
      </c>
      <c r="P131" s="154">
        <f t="shared" si="1"/>
        <v>0</v>
      </c>
      <c r="Q131" s="154">
        <v>6.1000000000000004E-3</v>
      </c>
      <c r="R131" s="154">
        <f t="shared" si="2"/>
        <v>1.2200000000000001E-2</v>
      </c>
      <c r="S131" s="154">
        <v>0</v>
      </c>
      <c r="T131" s="155">
        <f t="shared" si="3"/>
        <v>0</v>
      </c>
      <c r="AR131" s="156" t="s">
        <v>2175</v>
      </c>
      <c r="AT131" s="156" t="s">
        <v>641</v>
      </c>
      <c r="AU131" s="156" t="s">
        <v>98</v>
      </c>
      <c r="AY131" s="17" t="s">
        <v>345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98</v>
      </c>
      <c r="BK131" s="158">
        <f t="shared" si="9"/>
        <v>0</v>
      </c>
      <c r="BL131" s="17" t="s">
        <v>750</v>
      </c>
      <c r="BM131" s="156" t="s">
        <v>407</v>
      </c>
    </row>
    <row r="132" spans="2:65" s="1" customFormat="1" ht="16.5" customHeight="1">
      <c r="B132" s="32"/>
      <c r="C132" s="145" t="s">
        <v>380</v>
      </c>
      <c r="D132" s="145" t="s">
        <v>347</v>
      </c>
      <c r="E132" s="146" t="s">
        <v>4114</v>
      </c>
      <c r="F132" s="147" t="s">
        <v>4115</v>
      </c>
      <c r="G132" s="148" t="s">
        <v>623</v>
      </c>
      <c r="H132" s="149">
        <v>2</v>
      </c>
      <c r="I132" s="150"/>
      <c r="J132" s="149">
        <f t="shared" si="0"/>
        <v>0</v>
      </c>
      <c r="K132" s="151"/>
      <c r="L132" s="32"/>
      <c r="M132" s="152" t="s">
        <v>1</v>
      </c>
      <c r="N132" s="153" t="s">
        <v>42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AR132" s="156" t="s">
        <v>750</v>
      </c>
      <c r="AT132" s="156" t="s">
        <v>347</v>
      </c>
      <c r="AU132" s="156" t="s">
        <v>98</v>
      </c>
      <c r="AY132" s="17" t="s">
        <v>345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7" t="s">
        <v>98</v>
      </c>
      <c r="BK132" s="158">
        <f t="shared" si="9"/>
        <v>0</v>
      </c>
      <c r="BL132" s="17" t="s">
        <v>750</v>
      </c>
      <c r="BM132" s="156" t="s">
        <v>424</v>
      </c>
    </row>
    <row r="133" spans="2:65" s="1" customFormat="1" ht="21.75" customHeight="1">
      <c r="B133" s="32"/>
      <c r="C133" s="187" t="s">
        <v>388</v>
      </c>
      <c r="D133" s="187" t="s">
        <v>641</v>
      </c>
      <c r="E133" s="188" t="s">
        <v>4116</v>
      </c>
      <c r="F133" s="189" t="s">
        <v>4117</v>
      </c>
      <c r="G133" s="190" t="s">
        <v>623</v>
      </c>
      <c r="H133" s="191">
        <v>2</v>
      </c>
      <c r="I133" s="192"/>
      <c r="J133" s="191">
        <f t="shared" si="0"/>
        <v>0</v>
      </c>
      <c r="K133" s="193"/>
      <c r="L133" s="194"/>
      <c r="M133" s="195" t="s">
        <v>1</v>
      </c>
      <c r="N133" s="196" t="s">
        <v>42</v>
      </c>
      <c r="P133" s="154">
        <f t="shared" si="1"/>
        <v>0</v>
      </c>
      <c r="Q133" s="154">
        <v>4.13E-3</v>
      </c>
      <c r="R133" s="154">
        <f t="shared" si="2"/>
        <v>8.26E-3</v>
      </c>
      <c r="S133" s="154">
        <v>0</v>
      </c>
      <c r="T133" s="155">
        <f t="shared" si="3"/>
        <v>0</v>
      </c>
      <c r="AR133" s="156" t="s">
        <v>2175</v>
      </c>
      <c r="AT133" s="156" t="s">
        <v>641</v>
      </c>
      <c r="AU133" s="156" t="s">
        <v>98</v>
      </c>
      <c r="AY133" s="17" t="s">
        <v>345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98</v>
      </c>
      <c r="BK133" s="158">
        <f t="shared" si="9"/>
        <v>0</v>
      </c>
      <c r="BL133" s="17" t="s">
        <v>750</v>
      </c>
      <c r="BM133" s="156" t="s">
        <v>432</v>
      </c>
    </row>
    <row r="134" spans="2:65" s="1" customFormat="1" ht="24.2" customHeight="1">
      <c r="B134" s="32"/>
      <c r="C134" s="145" t="s">
        <v>398</v>
      </c>
      <c r="D134" s="145" t="s">
        <v>347</v>
      </c>
      <c r="E134" s="146" t="s">
        <v>4118</v>
      </c>
      <c r="F134" s="147" t="s">
        <v>4119</v>
      </c>
      <c r="G134" s="148" t="s">
        <v>623</v>
      </c>
      <c r="H134" s="149">
        <v>2</v>
      </c>
      <c r="I134" s="150"/>
      <c r="J134" s="149">
        <f t="shared" si="0"/>
        <v>0</v>
      </c>
      <c r="K134" s="151"/>
      <c r="L134" s="32"/>
      <c r="M134" s="152" t="s">
        <v>1</v>
      </c>
      <c r="N134" s="153" t="s">
        <v>42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AR134" s="156" t="s">
        <v>750</v>
      </c>
      <c r="AT134" s="156" t="s">
        <v>347</v>
      </c>
      <c r="AU134" s="156" t="s">
        <v>98</v>
      </c>
      <c r="AY134" s="17" t="s">
        <v>345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98</v>
      </c>
      <c r="BK134" s="158">
        <f t="shared" si="9"/>
        <v>0</v>
      </c>
      <c r="BL134" s="17" t="s">
        <v>750</v>
      </c>
      <c r="BM134" s="156" t="s">
        <v>442</v>
      </c>
    </row>
    <row r="135" spans="2:65" s="1" customFormat="1" ht="33" customHeight="1">
      <c r="B135" s="32"/>
      <c r="C135" s="187" t="s">
        <v>407</v>
      </c>
      <c r="D135" s="187" t="s">
        <v>641</v>
      </c>
      <c r="E135" s="188" t="s">
        <v>4120</v>
      </c>
      <c r="F135" s="189" t="s">
        <v>4121</v>
      </c>
      <c r="G135" s="190" t="s">
        <v>623</v>
      </c>
      <c r="H135" s="191">
        <v>2</v>
      </c>
      <c r="I135" s="192"/>
      <c r="J135" s="191">
        <f t="shared" si="0"/>
        <v>0</v>
      </c>
      <c r="K135" s="193"/>
      <c r="L135" s="194"/>
      <c r="M135" s="195" t="s">
        <v>1</v>
      </c>
      <c r="N135" s="196" t="s">
        <v>42</v>
      </c>
      <c r="P135" s="154">
        <f t="shared" si="1"/>
        <v>0</v>
      </c>
      <c r="Q135" s="154">
        <v>1.95E-2</v>
      </c>
      <c r="R135" s="154">
        <f t="shared" si="2"/>
        <v>3.9E-2</v>
      </c>
      <c r="S135" s="154">
        <v>0</v>
      </c>
      <c r="T135" s="155">
        <f t="shared" si="3"/>
        <v>0</v>
      </c>
      <c r="AR135" s="156" t="s">
        <v>2175</v>
      </c>
      <c r="AT135" s="156" t="s">
        <v>641</v>
      </c>
      <c r="AU135" s="156" t="s">
        <v>98</v>
      </c>
      <c r="AY135" s="17" t="s">
        <v>345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98</v>
      </c>
      <c r="BK135" s="158">
        <f t="shared" si="9"/>
        <v>0</v>
      </c>
      <c r="BL135" s="17" t="s">
        <v>750</v>
      </c>
      <c r="BM135" s="156" t="s">
        <v>453</v>
      </c>
    </row>
    <row r="136" spans="2:65" s="1" customFormat="1" ht="24.2" customHeight="1">
      <c r="B136" s="32"/>
      <c r="C136" s="145" t="s">
        <v>417</v>
      </c>
      <c r="D136" s="145" t="s">
        <v>347</v>
      </c>
      <c r="E136" s="146" t="s">
        <v>4069</v>
      </c>
      <c r="F136" s="147" t="s">
        <v>4070</v>
      </c>
      <c r="G136" s="148" t="s">
        <v>597</v>
      </c>
      <c r="H136" s="149">
        <v>39</v>
      </c>
      <c r="I136" s="150"/>
      <c r="J136" s="149">
        <f t="shared" si="0"/>
        <v>0</v>
      </c>
      <c r="K136" s="151"/>
      <c r="L136" s="32"/>
      <c r="M136" s="152" t="s">
        <v>1</v>
      </c>
      <c r="N136" s="153" t="s">
        <v>42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AR136" s="156" t="s">
        <v>750</v>
      </c>
      <c r="AT136" s="156" t="s">
        <v>347</v>
      </c>
      <c r="AU136" s="156" t="s">
        <v>98</v>
      </c>
      <c r="AY136" s="17" t="s">
        <v>345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98</v>
      </c>
      <c r="BK136" s="158">
        <f t="shared" si="9"/>
        <v>0</v>
      </c>
      <c r="BL136" s="17" t="s">
        <v>750</v>
      </c>
      <c r="BM136" s="156" t="s">
        <v>463</v>
      </c>
    </row>
    <row r="137" spans="2:65" s="1" customFormat="1" ht="16.5" customHeight="1">
      <c r="B137" s="32"/>
      <c r="C137" s="187" t="s">
        <v>424</v>
      </c>
      <c r="D137" s="187" t="s">
        <v>641</v>
      </c>
      <c r="E137" s="188" t="s">
        <v>4071</v>
      </c>
      <c r="F137" s="189" t="s">
        <v>4072</v>
      </c>
      <c r="G137" s="190" t="s">
        <v>644</v>
      </c>
      <c r="H137" s="191">
        <v>37.049999999999997</v>
      </c>
      <c r="I137" s="192"/>
      <c r="J137" s="191">
        <f t="shared" si="0"/>
        <v>0</v>
      </c>
      <c r="K137" s="193"/>
      <c r="L137" s="194"/>
      <c r="M137" s="195" t="s">
        <v>1</v>
      </c>
      <c r="N137" s="196" t="s">
        <v>42</v>
      </c>
      <c r="P137" s="154">
        <f t="shared" si="1"/>
        <v>0</v>
      </c>
      <c r="Q137" s="154">
        <v>1E-3</v>
      </c>
      <c r="R137" s="154">
        <f t="shared" si="2"/>
        <v>3.705E-2</v>
      </c>
      <c r="S137" s="154">
        <v>0</v>
      </c>
      <c r="T137" s="155">
        <f t="shared" si="3"/>
        <v>0</v>
      </c>
      <c r="AR137" s="156" t="s">
        <v>2175</v>
      </c>
      <c r="AT137" s="156" t="s">
        <v>641</v>
      </c>
      <c r="AU137" s="156" t="s">
        <v>98</v>
      </c>
      <c r="AY137" s="17" t="s">
        <v>345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98</v>
      </c>
      <c r="BK137" s="158">
        <f t="shared" si="9"/>
        <v>0</v>
      </c>
      <c r="BL137" s="17" t="s">
        <v>750</v>
      </c>
      <c r="BM137" s="156" t="s">
        <v>7</v>
      </c>
    </row>
    <row r="138" spans="2:65" s="1" customFormat="1" ht="24.2" customHeight="1">
      <c r="B138" s="32"/>
      <c r="C138" s="145" t="s">
        <v>428</v>
      </c>
      <c r="D138" s="145" t="s">
        <v>347</v>
      </c>
      <c r="E138" s="146" t="s">
        <v>4122</v>
      </c>
      <c r="F138" s="147" t="s">
        <v>4123</v>
      </c>
      <c r="G138" s="148" t="s">
        <v>597</v>
      </c>
      <c r="H138" s="149">
        <v>9</v>
      </c>
      <c r="I138" s="150"/>
      <c r="J138" s="149">
        <f t="shared" si="0"/>
        <v>0</v>
      </c>
      <c r="K138" s="151"/>
      <c r="L138" s="32"/>
      <c r="M138" s="152" t="s">
        <v>1</v>
      </c>
      <c r="N138" s="153" t="s">
        <v>42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AR138" s="156" t="s">
        <v>750</v>
      </c>
      <c r="AT138" s="156" t="s">
        <v>347</v>
      </c>
      <c r="AU138" s="156" t="s">
        <v>98</v>
      </c>
      <c r="AY138" s="17" t="s">
        <v>345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98</v>
      </c>
      <c r="BK138" s="158">
        <f t="shared" si="9"/>
        <v>0</v>
      </c>
      <c r="BL138" s="17" t="s">
        <v>750</v>
      </c>
      <c r="BM138" s="156" t="s">
        <v>487</v>
      </c>
    </row>
    <row r="139" spans="2:65" s="1" customFormat="1" ht="16.5" customHeight="1">
      <c r="B139" s="32"/>
      <c r="C139" s="187" t="s">
        <v>432</v>
      </c>
      <c r="D139" s="187" t="s">
        <v>641</v>
      </c>
      <c r="E139" s="188" t="s">
        <v>4124</v>
      </c>
      <c r="F139" s="189" t="s">
        <v>4125</v>
      </c>
      <c r="G139" s="190" t="s">
        <v>644</v>
      </c>
      <c r="H139" s="191">
        <v>5.625</v>
      </c>
      <c r="I139" s="192"/>
      <c r="J139" s="191">
        <f t="shared" si="0"/>
        <v>0</v>
      </c>
      <c r="K139" s="193"/>
      <c r="L139" s="194"/>
      <c r="M139" s="195" t="s">
        <v>1</v>
      </c>
      <c r="N139" s="196" t="s">
        <v>42</v>
      </c>
      <c r="P139" s="154">
        <f t="shared" si="1"/>
        <v>0</v>
      </c>
      <c r="Q139" s="154">
        <v>9.9911111111111099E-4</v>
      </c>
      <c r="R139" s="154">
        <f t="shared" si="2"/>
        <v>5.6199999999999991E-3</v>
      </c>
      <c r="S139" s="154">
        <v>0</v>
      </c>
      <c r="T139" s="155">
        <f t="shared" si="3"/>
        <v>0</v>
      </c>
      <c r="AR139" s="156" t="s">
        <v>2175</v>
      </c>
      <c r="AT139" s="156" t="s">
        <v>641</v>
      </c>
      <c r="AU139" s="156" t="s">
        <v>98</v>
      </c>
      <c r="AY139" s="17" t="s">
        <v>345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98</v>
      </c>
      <c r="BK139" s="158">
        <f t="shared" si="9"/>
        <v>0</v>
      </c>
      <c r="BL139" s="17" t="s">
        <v>750</v>
      </c>
      <c r="BM139" s="156" t="s">
        <v>498</v>
      </c>
    </row>
    <row r="140" spans="2:65" s="1" customFormat="1" ht="16.5" customHeight="1">
      <c r="B140" s="32"/>
      <c r="C140" s="145" t="s">
        <v>437</v>
      </c>
      <c r="D140" s="145" t="s">
        <v>347</v>
      </c>
      <c r="E140" s="146" t="s">
        <v>4073</v>
      </c>
      <c r="F140" s="147" t="s">
        <v>4074</v>
      </c>
      <c r="G140" s="148" t="s">
        <v>623</v>
      </c>
      <c r="H140" s="149">
        <v>2</v>
      </c>
      <c r="I140" s="150"/>
      <c r="J140" s="149">
        <f t="shared" si="0"/>
        <v>0</v>
      </c>
      <c r="K140" s="151"/>
      <c r="L140" s="32"/>
      <c r="M140" s="152" t="s">
        <v>1</v>
      </c>
      <c r="N140" s="153" t="s">
        <v>42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AR140" s="156" t="s">
        <v>750</v>
      </c>
      <c r="AT140" s="156" t="s">
        <v>347</v>
      </c>
      <c r="AU140" s="156" t="s">
        <v>98</v>
      </c>
      <c r="AY140" s="17" t="s">
        <v>345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98</v>
      </c>
      <c r="BK140" s="158">
        <f t="shared" si="9"/>
        <v>0</v>
      </c>
      <c r="BL140" s="17" t="s">
        <v>750</v>
      </c>
      <c r="BM140" s="156" t="s">
        <v>513</v>
      </c>
    </row>
    <row r="141" spans="2:65" s="1" customFormat="1" ht="16.5" customHeight="1">
      <c r="B141" s="32"/>
      <c r="C141" s="187" t="s">
        <v>442</v>
      </c>
      <c r="D141" s="187" t="s">
        <v>641</v>
      </c>
      <c r="E141" s="188" t="s">
        <v>4075</v>
      </c>
      <c r="F141" s="189" t="s">
        <v>4076</v>
      </c>
      <c r="G141" s="190" t="s">
        <v>623</v>
      </c>
      <c r="H141" s="191">
        <v>2</v>
      </c>
      <c r="I141" s="192"/>
      <c r="J141" s="191">
        <f t="shared" si="0"/>
        <v>0</v>
      </c>
      <c r="K141" s="193"/>
      <c r="L141" s="194"/>
      <c r="M141" s="195" t="s">
        <v>1</v>
      </c>
      <c r="N141" s="196" t="s">
        <v>42</v>
      </c>
      <c r="P141" s="154">
        <f t="shared" si="1"/>
        <v>0</v>
      </c>
      <c r="Q141" s="154">
        <v>1.4999999999999999E-4</v>
      </c>
      <c r="R141" s="154">
        <f t="shared" si="2"/>
        <v>2.9999999999999997E-4</v>
      </c>
      <c r="S141" s="154">
        <v>0</v>
      </c>
      <c r="T141" s="155">
        <f t="shared" si="3"/>
        <v>0</v>
      </c>
      <c r="AR141" s="156" t="s">
        <v>2175</v>
      </c>
      <c r="AT141" s="156" t="s">
        <v>641</v>
      </c>
      <c r="AU141" s="156" t="s">
        <v>98</v>
      </c>
      <c r="AY141" s="17" t="s">
        <v>345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7" t="s">
        <v>98</v>
      </c>
      <c r="BK141" s="158">
        <f t="shared" si="9"/>
        <v>0</v>
      </c>
      <c r="BL141" s="17" t="s">
        <v>750</v>
      </c>
      <c r="BM141" s="156" t="s">
        <v>525</v>
      </c>
    </row>
    <row r="142" spans="2:65" s="1" customFormat="1" ht="16.5" customHeight="1">
      <c r="B142" s="32"/>
      <c r="C142" s="145" t="s">
        <v>448</v>
      </c>
      <c r="D142" s="145" t="s">
        <v>347</v>
      </c>
      <c r="E142" s="146" t="s">
        <v>4126</v>
      </c>
      <c r="F142" s="147" t="s">
        <v>4127</v>
      </c>
      <c r="G142" s="148" t="s">
        <v>623</v>
      </c>
      <c r="H142" s="149">
        <v>4</v>
      </c>
      <c r="I142" s="150"/>
      <c r="J142" s="149">
        <f t="shared" si="0"/>
        <v>0</v>
      </c>
      <c r="K142" s="151"/>
      <c r="L142" s="32"/>
      <c r="M142" s="152" t="s">
        <v>1</v>
      </c>
      <c r="N142" s="153" t="s">
        <v>42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AR142" s="156" t="s">
        <v>750</v>
      </c>
      <c r="AT142" s="156" t="s">
        <v>347</v>
      </c>
      <c r="AU142" s="156" t="s">
        <v>98</v>
      </c>
      <c r="AY142" s="17" t="s">
        <v>345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98</v>
      </c>
      <c r="BK142" s="158">
        <f t="shared" si="9"/>
        <v>0</v>
      </c>
      <c r="BL142" s="17" t="s">
        <v>750</v>
      </c>
      <c r="BM142" s="156" t="s">
        <v>535</v>
      </c>
    </row>
    <row r="143" spans="2:65" s="1" customFormat="1" ht="16.5" customHeight="1">
      <c r="B143" s="32"/>
      <c r="C143" s="187" t="s">
        <v>453</v>
      </c>
      <c r="D143" s="187" t="s">
        <v>641</v>
      </c>
      <c r="E143" s="188" t="s">
        <v>4128</v>
      </c>
      <c r="F143" s="189" t="s">
        <v>4129</v>
      </c>
      <c r="G143" s="190" t="s">
        <v>623</v>
      </c>
      <c r="H143" s="191">
        <v>4</v>
      </c>
      <c r="I143" s="192"/>
      <c r="J143" s="191">
        <f t="shared" si="0"/>
        <v>0</v>
      </c>
      <c r="K143" s="193"/>
      <c r="L143" s="194"/>
      <c r="M143" s="195" t="s">
        <v>1</v>
      </c>
      <c r="N143" s="196" t="s">
        <v>42</v>
      </c>
      <c r="P143" s="154">
        <f t="shared" si="1"/>
        <v>0</v>
      </c>
      <c r="Q143" s="154">
        <v>2.1000000000000001E-4</v>
      </c>
      <c r="R143" s="154">
        <f t="shared" si="2"/>
        <v>8.4000000000000003E-4</v>
      </c>
      <c r="S143" s="154">
        <v>0</v>
      </c>
      <c r="T143" s="155">
        <f t="shared" si="3"/>
        <v>0</v>
      </c>
      <c r="AR143" s="156" t="s">
        <v>2175</v>
      </c>
      <c r="AT143" s="156" t="s">
        <v>641</v>
      </c>
      <c r="AU143" s="156" t="s">
        <v>98</v>
      </c>
      <c r="AY143" s="17" t="s">
        <v>345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98</v>
      </c>
      <c r="BK143" s="158">
        <f t="shared" si="9"/>
        <v>0</v>
      </c>
      <c r="BL143" s="17" t="s">
        <v>750</v>
      </c>
      <c r="BM143" s="156" t="s">
        <v>544</v>
      </c>
    </row>
    <row r="144" spans="2:65" s="1" customFormat="1" ht="21.75" customHeight="1">
      <c r="B144" s="32"/>
      <c r="C144" s="145" t="s">
        <v>457</v>
      </c>
      <c r="D144" s="145" t="s">
        <v>347</v>
      </c>
      <c r="E144" s="146" t="s">
        <v>4130</v>
      </c>
      <c r="F144" s="147" t="s">
        <v>4131</v>
      </c>
      <c r="G144" s="148" t="s">
        <v>597</v>
      </c>
      <c r="H144" s="149">
        <v>68</v>
      </c>
      <c r="I144" s="150"/>
      <c r="J144" s="149">
        <f t="shared" si="0"/>
        <v>0</v>
      </c>
      <c r="K144" s="151"/>
      <c r="L144" s="32"/>
      <c r="M144" s="152" t="s">
        <v>1</v>
      </c>
      <c r="N144" s="153" t="s">
        <v>42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AR144" s="156" t="s">
        <v>750</v>
      </c>
      <c r="AT144" s="156" t="s">
        <v>347</v>
      </c>
      <c r="AU144" s="156" t="s">
        <v>98</v>
      </c>
      <c r="AY144" s="17" t="s">
        <v>345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7" t="s">
        <v>98</v>
      </c>
      <c r="BK144" s="158">
        <f t="shared" si="9"/>
        <v>0</v>
      </c>
      <c r="BL144" s="17" t="s">
        <v>750</v>
      </c>
      <c r="BM144" s="156" t="s">
        <v>554</v>
      </c>
    </row>
    <row r="145" spans="2:65" s="1" customFormat="1" ht="16.5" customHeight="1">
      <c r="B145" s="32"/>
      <c r="C145" s="187" t="s">
        <v>463</v>
      </c>
      <c r="D145" s="187" t="s">
        <v>641</v>
      </c>
      <c r="E145" s="188" t="s">
        <v>4132</v>
      </c>
      <c r="F145" s="189" t="s">
        <v>4133</v>
      </c>
      <c r="G145" s="190" t="s">
        <v>597</v>
      </c>
      <c r="H145" s="191">
        <v>68</v>
      </c>
      <c r="I145" s="192"/>
      <c r="J145" s="191">
        <f t="shared" si="0"/>
        <v>0</v>
      </c>
      <c r="K145" s="193"/>
      <c r="L145" s="194"/>
      <c r="M145" s="195" t="s">
        <v>1</v>
      </c>
      <c r="N145" s="196" t="s">
        <v>42</v>
      </c>
      <c r="P145" s="154">
        <f t="shared" si="1"/>
        <v>0</v>
      </c>
      <c r="Q145" s="154">
        <v>6.2E-4</v>
      </c>
      <c r="R145" s="154">
        <f t="shared" si="2"/>
        <v>4.2160000000000003E-2</v>
      </c>
      <c r="S145" s="154">
        <v>0</v>
      </c>
      <c r="T145" s="155">
        <f t="shared" si="3"/>
        <v>0</v>
      </c>
      <c r="AR145" s="156" t="s">
        <v>2175</v>
      </c>
      <c r="AT145" s="156" t="s">
        <v>641</v>
      </c>
      <c r="AU145" s="156" t="s">
        <v>98</v>
      </c>
      <c r="AY145" s="17" t="s">
        <v>345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7" t="s">
        <v>98</v>
      </c>
      <c r="BK145" s="158">
        <f t="shared" si="9"/>
        <v>0</v>
      </c>
      <c r="BL145" s="17" t="s">
        <v>750</v>
      </c>
      <c r="BM145" s="156" t="s">
        <v>579</v>
      </c>
    </row>
    <row r="146" spans="2:65" s="11" customFormat="1" ht="22.9" customHeight="1">
      <c r="B146" s="133"/>
      <c r="D146" s="134" t="s">
        <v>75</v>
      </c>
      <c r="E146" s="143" t="s">
        <v>4081</v>
      </c>
      <c r="F146" s="143" t="s">
        <v>4082</v>
      </c>
      <c r="I146" s="136"/>
      <c r="J146" s="144">
        <f>BK146</f>
        <v>0</v>
      </c>
      <c r="L146" s="133"/>
      <c r="M146" s="138"/>
      <c r="P146" s="139">
        <f>SUM(P147:P154)</f>
        <v>0</v>
      </c>
      <c r="R146" s="139">
        <f>SUM(R147:R154)</f>
        <v>3.75156</v>
      </c>
      <c r="T146" s="140">
        <f>SUM(T147:T154)</f>
        <v>0</v>
      </c>
      <c r="AR146" s="134" t="s">
        <v>359</v>
      </c>
      <c r="AT146" s="141" t="s">
        <v>75</v>
      </c>
      <c r="AU146" s="141" t="s">
        <v>84</v>
      </c>
      <c r="AY146" s="134" t="s">
        <v>345</v>
      </c>
      <c r="BK146" s="142">
        <f>SUM(BK147:BK154)</f>
        <v>0</v>
      </c>
    </row>
    <row r="147" spans="2:65" s="1" customFormat="1" ht="24.2" customHeight="1">
      <c r="B147" s="32"/>
      <c r="C147" s="145" t="s">
        <v>471</v>
      </c>
      <c r="D147" s="145" t="s">
        <v>347</v>
      </c>
      <c r="E147" s="146" t="s">
        <v>4134</v>
      </c>
      <c r="F147" s="147" t="s">
        <v>4135</v>
      </c>
      <c r="G147" s="148" t="s">
        <v>623</v>
      </c>
      <c r="H147" s="149">
        <v>2</v>
      </c>
      <c r="I147" s="150"/>
      <c r="J147" s="149">
        <f t="shared" ref="J147:J154" si="10">ROUND(I147*H147,3)</f>
        <v>0</v>
      </c>
      <c r="K147" s="151"/>
      <c r="L147" s="32"/>
      <c r="M147" s="152" t="s">
        <v>1</v>
      </c>
      <c r="N147" s="153" t="s">
        <v>42</v>
      </c>
      <c r="P147" s="154">
        <f t="shared" ref="P147:P154" si="11">O147*H147</f>
        <v>0</v>
      </c>
      <c r="Q147" s="154">
        <v>0</v>
      </c>
      <c r="R147" s="154">
        <f t="shared" ref="R147:R154" si="12">Q147*H147</f>
        <v>0</v>
      </c>
      <c r="S147" s="154">
        <v>0</v>
      </c>
      <c r="T147" s="155">
        <f t="shared" ref="T147:T154" si="13">S147*H147</f>
        <v>0</v>
      </c>
      <c r="AR147" s="156" t="s">
        <v>750</v>
      </c>
      <c r="AT147" s="156" t="s">
        <v>347</v>
      </c>
      <c r="AU147" s="156" t="s">
        <v>98</v>
      </c>
      <c r="AY147" s="17" t="s">
        <v>345</v>
      </c>
      <c r="BE147" s="157">
        <f t="shared" ref="BE147:BE154" si="14">IF(N147="základná",J147,0)</f>
        <v>0</v>
      </c>
      <c r="BF147" s="157">
        <f t="shared" ref="BF147:BF154" si="15">IF(N147="znížená",J147,0)</f>
        <v>0</v>
      </c>
      <c r="BG147" s="157">
        <f t="shared" ref="BG147:BG154" si="16">IF(N147="zákl. prenesená",J147,0)</f>
        <v>0</v>
      </c>
      <c r="BH147" s="157">
        <f t="shared" ref="BH147:BH154" si="17">IF(N147="zníž. prenesená",J147,0)</f>
        <v>0</v>
      </c>
      <c r="BI147" s="157">
        <f t="shared" ref="BI147:BI154" si="18">IF(N147="nulová",J147,0)</f>
        <v>0</v>
      </c>
      <c r="BJ147" s="17" t="s">
        <v>98</v>
      </c>
      <c r="BK147" s="158">
        <f t="shared" ref="BK147:BK154" si="19">ROUND(I147*H147,3)</f>
        <v>0</v>
      </c>
      <c r="BL147" s="17" t="s">
        <v>750</v>
      </c>
      <c r="BM147" s="156" t="s">
        <v>594</v>
      </c>
    </row>
    <row r="148" spans="2:65" s="1" customFormat="1" ht="24.2" customHeight="1">
      <c r="B148" s="32"/>
      <c r="C148" s="145" t="s">
        <v>7</v>
      </c>
      <c r="D148" s="145" t="s">
        <v>347</v>
      </c>
      <c r="E148" s="146" t="s">
        <v>4136</v>
      </c>
      <c r="F148" s="147" t="s">
        <v>4137</v>
      </c>
      <c r="G148" s="148" t="s">
        <v>597</v>
      </c>
      <c r="H148" s="149">
        <v>36</v>
      </c>
      <c r="I148" s="150"/>
      <c r="J148" s="149">
        <f t="shared" si="10"/>
        <v>0</v>
      </c>
      <c r="K148" s="151"/>
      <c r="L148" s="32"/>
      <c r="M148" s="152" t="s">
        <v>1</v>
      </c>
      <c r="N148" s="153" t="s">
        <v>42</v>
      </c>
      <c r="P148" s="154">
        <f t="shared" si="11"/>
        <v>0</v>
      </c>
      <c r="Q148" s="154">
        <v>0</v>
      </c>
      <c r="R148" s="154">
        <f t="shared" si="12"/>
        <v>0</v>
      </c>
      <c r="S148" s="154">
        <v>0</v>
      </c>
      <c r="T148" s="155">
        <f t="shared" si="13"/>
        <v>0</v>
      </c>
      <c r="AR148" s="156" t="s">
        <v>750</v>
      </c>
      <c r="AT148" s="156" t="s">
        <v>347</v>
      </c>
      <c r="AU148" s="156" t="s">
        <v>98</v>
      </c>
      <c r="AY148" s="17" t="s">
        <v>345</v>
      </c>
      <c r="BE148" s="157">
        <f t="shared" si="14"/>
        <v>0</v>
      </c>
      <c r="BF148" s="157">
        <f t="shared" si="15"/>
        <v>0</v>
      </c>
      <c r="BG148" s="157">
        <f t="shared" si="16"/>
        <v>0</v>
      </c>
      <c r="BH148" s="157">
        <f t="shared" si="17"/>
        <v>0</v>
      </c>
      <c r="BI148" s="157">
        <f t="shared" si="18"/>
        <v>0</v>
      </c>
      <c r="BJ148" s="17" t="s">
        <v>98</v>
      </c>
      <c r="BK148" s="158">
        <f t="shared" si="19"/>
        <v>0</v>
      </c>
      <c r="BL148" s="17" t="s">
        <v>750</v>
      </c>
      <c r="BM148" s="156" t="s">
        <v>615</v>
      </c>
    </row>
    <row r="149" spans="2:65" s="1" customFormat="1" ht="33" customHeight="1">
      <c r="B149" s="32"/>
      <c r="C149" s="145" t="s">
        <v>482</v>
      </c>
      <c r="D149" s="145" t="s">
        <v>347</v>
      </c>
      <c r="E149" s="146" t="s">
        <v>4138</v>
      </c>
      <c r="F149" s="147" t="s">
        <v>4139</v>
      </c>
      <c r="G149" s="148" t="s">
        <v>597</v>
      </c>
      <c r="H149" s="149">
        <v>36</v>
      </c>
      <c r="I149" s="150"/>
      <c r="J149" s="149">
        <f t="shared" si="10"/>
        <v>0</v>
      </c>
      <c r="K149" s="151"/>
      <c r="L149" s="32"/>
      <c r="M149" s="152" t="s">
        <v>1</v>
      </c>
      <c r="N149" s="153" t="s">
        <v>42</v>
      </c>
      <c r="P149" s="154">
        <f t="shared" si="11"/>
        <v>0</v>
      </c>
      <c r="Q149" s="154">
        <v>0</v>
      </c>
      <c r="R149" s="154">
        <f t="shared" si="12"/>
        <v>0</v>
      </c>
      <c r="S149" s="154">
        <v>0</v>
      </c>
      <c r="T149" s="155">
        <f t="shared" si="13"/>
        <v>0</v>
      </c>
      <c r="AR149" s="156" t="s">
        <v>750</v>
      </c>
      <c r="AT149" s="156" t="s">
        <v>347</v>
      </c>
      <c r="AU149" s="156" t="s">
        <v>98</v>
      </c>
      <c r="AY149" s="17" t="s">
        <v>345</v>
      </c>
      <c r="BE149" s="157">
        <f t="shared" si="14"/>
        <v>0</v>
      </c>
      <c r="BF149" s="157">
        <f t="shared" si="15"/>
        <v>0</v>
      </c>
      <c r="BG149" s="157">
        <f t="shared" si="16"/>
        <v>0</v>
      </c>
      <c r="BH149" s="157">
        <f t="shared" si="17"/>
        <v>0</v>
      </c>
      <c r="BI149" s="157">
        <f t="shared" si="18"/>
        <v>0</v>
      </c>
      <c r="BJ149" s="17" t="s">
        <v>98</v>
      </c>
      <c r="BK149" s="158">
        <f t="shared" si="19"/>
        <v>0</v>
      </c>
      <c r="BL149" s="17" t="s">
        <v>750</v>
      </c>
      <c r="BM149" s="156" t="s">
        <v>628</v>
      </c>
    </row>
    <row r="150" spans="2:65" s="1" customFormat="1" ht="16.5" customHeight="1">
      <c r="B150" s="32"/>
      <c r="C150" s="187" t="s">
        <v>487</v>
      </c>
      <c r="D150" s="187" t="s">
        <v>641</v>
      </c>
      <c r="E150" s="188" t="s">
        <v>4087</v>
      </c>
      <c r="F150" s="189" t="s">
        <v>4088</v>
      </c>
      <c r="G150" s="190" t="s">
        <v>460</v>
      </c>
      <c r="H150" s="191">
        <v>3.7440000000000002</v>
      </c>
      <c r="I150" s="192"/>
      <c r="J150" s="191">
        <f t="shared" si="10"/>
        <v>0</v>
      </c>
      <c r="K150" s="193"/>
      <c r="L150" s="194"/>
      <c r="M150" s="195" t="s">
        <v>1</v>
      </c>
      <c r="N150" s="196" t="s">
        <v>42</v>
      </c>
      <c r="P150" s="154">
        <f t="shared" si="11"/>
        <v>0</v>
      </c>
      <c r="Q150" s="154">
        <v>1</v>
      </c>
      <c r="R150" s="154">
        <f t="shared" si="12"/>
        <v>3.7440000000000002</v>
      </c>
      <c r="S150" s="154">
        <v>0</v>
      </c>
      <c r="T150" s="155">
        <f t="shared" si="13"/>
        <v>0</v>
      </c>
      <c r="AR150" s="156" t="s">
        <v>2175</v>
      </c>
      <c r="AT150" s="156" t="s">
        <v>641</v>
      </c>
      <c r="AU150" s="156" t="s">
        <v>98</v>
      </c>
      <c r="AY150" s="17" t="s">
        <v>345</v>
      </c>
      <c r="BE150" s="157">
        <f t="shared" si="14"/>
        <v>0</v>
      </c>
      <c r="BF150" s="157">
        <f t="shared" si="15"/>
        <v>0</v>
      </c>
      <c r="BG150" s="157">
        <f t="shared" si="16"/>
        <v>0</v>
      </c>
      <c r="BH150" s="157">
        <f t="shared" si="17"/>
        <v>0</v>
      </c>
      <c r="BI150" s="157">
        <f t="shared" si="18"/>
        <v>0</v>
      </c>
      <c r="BJ150" s="17" t="s">
        <v>98</v>
      </c>
      <c r="BK150" s="158">
        <f t="shared" si="19"/>
        <v>0</v>
      </c>
      <c r="BL150" s="17" t="s">
        <v>750</v>
      </c>
      <c r="BM150" s="156" t="s">
        <v>647</v>
      </c>
    </row>
    <row r="151" spans="2:65" s="1" customFormat="1" ht="24.2" customHeight="1">
      <c r="B151" s="32"/>
      <c r="C151" s="145" t="s">
        <v>494</v>
      </c>
      <c r="D151" s="145" t="s">
        <v>347</v>
      </c>
      <c r="E151" s="146" t="s">
        <v>4140</v>
      </c>
      <c r="F151" s="147" t="s">
        <v>4141</v>
      </c>
      <c r="G151" s="148" t="s">
        <v>597</v>
      </c>
      <c r="H151" s="149">
        <v>36</v>
      </c>
      <c r="I151" s="150"/>
      <c r="J151" s="149">
        <f t="shared" si="10"/>
        <v>0</v>
      </c>
      <c r="K151" s="151"/>
      <c r="L151" s="32"/>
      <c r="M151" s="152" t="s">
        <v>1</v>
      </c>
      <c r="N151" s="153" t="s">
        <v>42</v>
      </c>
      <c r="P151" s="154">
        <f t="shared" si="11"/>
        <v>0</v>
      </c>
      <c r="Q151" s="154">
        <v>0</v>
      </c>
      <c r="R151" s="154">
        <f t="shared" si="12"/>
        <v>0</v>
      </c>
      <c r="S151" s="154">
        <v>0</v>
      </c>
      <c r="T151" s="155">
        <f t="shared" si="13"/>
        <v>0</v>
      </c>
      <c r="AR151" s="156" t="s">
        <v>750</v>
      </c>
      <c r="AT151" s="156" t="s">
        <v>347</v>
      </c>
      <c r="AU151" s="156" t="s">
        <v>98</v>
      </c>
      <c r="AY151" s="17" t="s">
        <v>345</v>
      </c>
      <c r="BE151" s="157">
        <f t="shared" si="14"/>
        <v>0</v>
      </c>
      <c r="BF151" s="157">
        <f t="shared" si="15"/>
        <v>0</v>
      </c>
      <c r="BG151" s="157">
        <f t="shared" si="16"/>
        <v>0</v>
      </c>
      <c r="BH151" s="157">
        <f t="shared" si="17"/>
        <v>0</v>
      </c>
      <c r="BI151" s="157">
        <f t="shared" si="18"/>
        <v>0</v>
      </c>
      <c r="BJ151" s="17" t="s">
        <v>98</v>
      </c>
      <c r="BK151" s="158">
        <f t="shared" si="19"/>
        <v>0</v>
      </c>
      <c r="BL151" s="17" t="s">
        <v>750</v>
      </c>
      <c r="BM151" s="156" t="s">
        <v>657</v>
      </c>
    </row>
    <row r="152" spans="2:65" s="1" customFormat="1" ht="16.5" customHeight="1">
      <c r="B152" s="32"/>
      <c r="C152" s="187" t="s">
        <v>498</v>
      </c>
      <c r="D152" s="187" t="s">
        <v>641</v>
      </c>
      <c r="E152" s="188" t="s">
        <v>4091</v>
      </c>
      <c r="F152" s="189" t="s">
        <v>4092</v>
      </c>
      <c r="G152" s="190" t="s">
        <v>597</v>
      </c>
      <c r="H152" s="191">
        <v>36</v>
      </c>
      <c r="I152" s="192"/>
      <c r="J152" s="191">
        <f t="shared" si="10"/>
        <v>0</v>
      </c>
      <c r="K152" s="193"/>
      <c r="L152" s="194"/>
      <c r="M152" s="195" t="s">
        <v>1</v>
      </c>
      <c r="N152" s="196" t="s">
        <v>42</v>
      </c>
      <c r="P152" s="154">
        <f t="shared" si="11"/>
        <v>0</v>
      </c>
      <c r="Q152" s="154">
        <v>2.1000000000000001E-4</v>
      </c>
      <c r="R152" s="154">
        <f t="shared" si="12"/>
        <v>7.5600000000000007E-3</v>
      </c>
      <c r="S152" s="154">
        <v>0</v>
      </c>
      <c r="T152" s="155">
        <f t="shared" si="13"/>
        <v>0</v>
      </c>
      <c r="AR152" s="156" t="s">
        <v>2175</v>
      </c>
      <c r="AT152" s="156" t="s">
        <v>641</v>
      </c>
      <c r="AU152" s="156" t="s">
        <v>98</v>
      </c>
      <c r="AY152" s="17" t="s">
        <v>345</v>
      </c>
      <c r="BE152" s="157">
        <f t="shared" si="14"/>
        <v>0</v>
      </c>
      <c r="BF152" s="157">
        <f t="shared" si="15"/>
        <v>0</v>
      </c>
      <c r="BG152" s="157">
        <f t="shared" si="16"/>
        <v>0</v>
      </c>
      <c r="BH152" s="157">
        <f t="shared" si="17"/>
        <v>0</v>
      </c>
      <c r="BI152" s="157">
        <f t="shared" si="18"/>
        <v>0</v>
      </c>
      <c r="BJ152" s="17" t="s">
        <v>98</v>
      </c>
      <c r="BK152" s="158">
        <f t="shared" si="19"/>
        <v>0</v>
      </c>
      <c r="BL152" s="17" t="s">
        <v>750</v>
      </c>
      <c r="BM152" s="156" t="s">
        <v>667</v>
      </c>
    </row>
    <row r="153" spans="2:65" s="1" customFormat="1" ht="33" customHeight="1">
      <c r="B153" s="32"/>
      <c r="C153" s="145" t="s">
        <v>509</v>
      </c>
      <c r="D153" s="145" t="s">
        <v>347</v>
      </c>
      <c r="E153" s="146" t="s">
        <v>4142</v>
      </c>
      <c r="F153" s="147" t="s">
        <v>4143</v>
      </c>
      <c r="G153" s="148" t="s">
        <v>597</v>
      </c>
      <c r="H153" s="149">
        <v>36</v>
      </c>
      <c r="I153" s="150"/>
      <c r="J153" s="149">
        <f t="shared" si="10"/>
        <v>0</v>
      </c>
      <c r="K153" s="151"/>
      <c r="L153" s="32"/>
      <c r="M153" s="152" t="s">
        <v>1</v>
      </c>
      <c r="N153" s="153" t="s">
        <v>42</v>
      </c>
      <c r="P153" s="154">
        <f t="shared" si="11"/>
        <v>0</v>
      </c>
      <c r="Q153" s="154">
        <v>0</v>
      </c>
      <c r="R153" s="154">
        <f t="shared" si="12"/>
        <v>0</v>
      </c>
      <c r="S153" s="154">
        <v>0</v>
      </c>
      <c r="T153" s="155">
        <f t="shared" si="13"/>
        <v>0</v>
      </c>
      <c r="AR153" s="156" t="s">
        <v>750</v>
      </c>
      <c r="AT153" s="156" t="s">
        <v>347</v>
      </c>
      <c r="AU153" s="156" t="s">
        <v>98</v>
      </c>
      <c r="AY153" s="17" t="s">
        <v>345</v>
      </c>
      <c r="BE153" s="157">
        <f t="shared" si="14"/>
        <v>0</v>
      </c>
      <c r="BF153" s="157">
        <f t="shared" si="15"/>
        <v>0</v>
      </c>
      <c r="BG153" s="157">
        <f t="shared" si="16"/>
        <v>0</v>
      </c>
      <c r="BH153" s="157">
        <f t="shared" si="17"/>
        <v>0</v>
      </c>
      <c r="BI153" s="157">
        <f t="shared" si="18"/>
        <v>0</v>
      </c>
      <c r="BJ153" s="17" t="s">
        <v>98</v>
      </c>
      <c r="BK153" s="158">
        <f t="shared" si="19"/>
        <v>0</v>
      </c>
      <c r="BL153" s="17" t="s">
        <v>750</v>
      </c>
      <c r="BM153" s="156" t="s">
        <v>677</v>
      </c>
    </row>
    <row r="154" spans="2:65" s="1" customFormat="1" ht="33" customHeight="1">
      <c r="B154" s="32"/>
      <c r="C154" s="145" t="s">
        <v>513</v>
      </c>
      <c r="D154" s="145" t="s">
        <v>347</v>
      </c>
      <c r="E154" s="146" t="s">
        <v>4095</v>
      </c>
      <c r="F154" s="147" t="s">
        <v>4096</v>
      </c>
      <c r="G154" s="148" t="s">
        <v>350</v>
      </c>
      <c r="H154" s="149">
        <v>25.2</v>
      </c>
      <c r="I154" s="150"/>
      <c r="J154" s="149">
        <f t="shared" si="10"/>
        <v>0</v>
      </c>
      <c r="K154" s="151"/>
      <c r="L154" s="32"/>
      <c r="M154" s="152" t="s">
        <v>1</v>
      </c>
      <c r="N154" s="153" t="s">
        <v>42</v>
      </c>
      <c r="P154" s="154">
        <f t="shared" si="11"/>
        <v>0</v>
      </c>
      <c r="Q154" s="154">
        <v>0</v>
      </c>
      <c r="R154" s="154">
        <f t="shared" si="12"/>
        <v>0</v>
      </c>
      <c r="S154" s="154">
        <v>0</v>
      </c>
      <c r="T154" s="155">
        <f t="shared" si="13"/>
        <v>0</v>
      </c>
      <c r="AR154" s="156" t="s">
        <v>750</v>
      </c>
      <c r="AT154" s="156" t="s">
        <v>347</v>
      </c>
      <c r="AU154" s="156" t="s">
        <v>98</v>
      </c>
      <c r="AY154" s="17" t="s">
        <v>345</v>
      </c>
      <c r="BE154" s="157">
        <f t="shared" si="14"/>
        <v>0</v>
      </c>
      <c r="BF154" s="157">
        <f t="shared" si="15"/>
        <v>0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7" t="s">
        <v>98</v>
      </c>
      <c r="BK154" s="158">
        <f t="shared" si="19"/>
        <v>0</v>
      </c>
      <c r="BL154" s="17" t="s">
        <v>750</v>
      </c>
      <c r="BM154" s="156" t="s">
        <v>687</v>
      </c>
    </row>
    <row r="155" spans="2:65" s="11" customFormat="1" ht="22.9" customHeight="1">
      <c r="B155" s="133"/>
      <c r="D155" s="134" t="s">
        <v>75</v>
      </c>
      <c r="E155" s="143" t="s">
        <v>4097</v>
      </c>
      <c r="F155" s="143" t="s">
        <v>4098</v>
      </c>
      <c r="I155" s="136"/>
      <c r="J155" s="144">
        <f>BK155</f>
        <v>0</v>
      </c>
      <c r="L155" s="133"/>
      <c r="M155" s="138"/>
      <c r="P155" s="139">
        <f>P156</f>
        <v>0</v>
      </c>
      <c r="R155" s="139">
        <f>R156</f>
        <v>0</v>
      </c>
      <c r="T155" s="140">
        <f>T156</f>
        <v>0</v>
      </c>
      <c r="AR155" s="134" t="s">
        <v>359</v>
      </c>
      <c r="AT155" s="141" t="s">
        <v>75</v>
      </c>
      <c r="AU155" s="141" t="s">
        <v>84</v>
      </c>
      <c r="AY155" s="134" t="s">
        <v>345</v>
      </c>
      <c r="BK155" s="142">
        <f>BK156</f>
        <v>0</v>
      </c>
    </row>
    <row r="156" spans="2:65" s="1" customFormat="1" ht="37.9" customHeight="1">
      <c r="B156" s="32"/>
      <c r="C156" s="145" t="s">
        <v>519</v>
      </c>
      <c r="D156" s="145" t="s">
        <v>347</v>
      </c>
      <c r="E156" s="146" t="s">
        <v>4099</v>
      </c>
      <c r="F156" s="147" t="s">
        <v>4100</v>
      </c>
      <c r="G156" s="148" t="s">
        <v>623</v>
      </c>
      <c r="H156" s="149">
        <v>1</v>
      </c>
      <c r="I156" s="150"/>
      <c r="J156" s="149">
        <f>ROUND(I156*H156,3)</f>
        <v>0</v>
      </c>
      <c r="K156" s="151"/>
      <c r="L156" s="32"/>
      <c r="M156" s="152" t="s">
        <v>1</v>
      </c>
      <c r="N156" s="153" t="s">
        <v>42</v>
      </c>
      <c r="P156" s="154">
        <f>O156*H156</f>
        <v>0</v>
      </c>
      <c r="Q156" s="154">
        <v>0</v>
      </c>
      <c r="R156" s="154">
        <f>Q156*H156</f>
        <v>0</v>
      </c>
      <c r="S156" s="154">
        <v>0</v>
      </c>
      <c r="T156" s="155">
        <f>S156*H156</f>
        <v>0</v>
      </c>
      <c r="AR156" s="156" t="s">
        <v>750</v>
      </c>
      <c r="AT156" s="156" t="s">
        <v>347</v>
      </c>
      <c r="AU156" s="156" t="s">
        <v>98</v>
      </c>
      <c r="AY156" s="17" t="s">
        <v>345</v>
      </c>
      <c r="BE156" s="157">
        <f>IF(N156="základná",J156,0)</f>
        <v>0</v>
      </c>
      <c r="BF156" s="157">
        <f>IF(N156="znížená",J156,0)</f>
        <v>0</v>
      </c>
      <c r="BG156" s="157">
        <f>IF(N156="zákl. prenesená",J156,0)</f>
        <v>0</v>
      </c>
      <c r="BH156" s="157">
        <f>IF(N156="zníž. prenesená",J156,0)</f>
        <v>0</v>
      </c>
      <c r="BI156" s="157">
        <f>IF(N156="nulová",J156,0)</f>
        <v>0</v>
      </c>
      <c r="BJ156" s="17" t="s">
        <v>98</v>
      </c>
      <c r="BK156" s="158">
        <f>ROUND(I156*H156,3)</f>
        <v>0</v>
      </c>
      <c r="BL156" s="17" t="s">
        <v>750</v>
      </c>
      <c r="BM156" s="156" t="s">
        <v>699</v>
      </c>
    </row>
    <row r="157" spans="2:65" s="11" customFormat="1" ht="25.9" customHeight="1">
      <c r="B157" s="133"/>
      <c r="D157" s="134" t="s">
        <v>75</v>
      </c>
      <c r="E157" s="135" t="s">
        <v>3328</v>
      </c>
      <c r="F157" s="135" t="s">
        <v>4101</v>
      </c>
      <c r="I157" s="136"/>
      <c r="J157" s="137">
        <f>BK157</f>
        <v>0</v>
      </c>
      <c r="L157" s="133"/>
      <c r="M157" s="138"/>
      <c r="P157" s="139">
        <f>SUM(P158:P162)</f>
        <v>0</v>
      </c>
      <c r="R157" s="139">
        <f>SUM(R158:R162)</f>
        <v>0</v>
      </c>
      <c r="T157" s="140">
        <f>SUM(T158:T162)</f>
        <v>0</v>
      </c>
      <c r="AR157" s="134" t="s">
        <v>380</v>
      </c>
      <c r="AT157" s="141" t="s">
        <v>75</v>
      </c>
      <c r="AU157" s="141" t="s">
        <v>76</v>
      </c>
      <c r="AY157" s="134" t="s">
        <v>345</v>
      </c>
      <c r="BK157" s="142">
        <f>SUM(BK158:BK162)</f>
        <v>0</v>
      </c>
    </row>
    <row r="158" spans="2:65" s="1" customFormat="1" ht="16.5" customHeight="1">
      <c r="B158" s="32"/>
      <c r="C158" s="145" t="s">
        <v>525</v>
      </c>
      <c r="D158" s="145" t="s">
        <v>347</v>
      </c>
      <c r="E158" s="146" t="s">
        <v>4144</v>
      </c>
      <c r="F158" s="147" t="s">
        <v>4145</v>
      </c>
      <c r="G158" s="148" t="s">
        <v>623</v>
      </c>
      <c r="H158" s="149">
        <v>1</v>
      </c>
      <c r="I158" s="150"/>
      <c r="J158" s="149">
        <f>ROUND(I158*H158,3)</f>
        <v>0</v>
      </c>
      <c r="K158" s="151"/>
      <c r="L158" s="32"/>
      <c r="M158" s="152" t="s">
        <v>1</v>
      </c>
      <c r="N158" s="153" t="s">
        <v>42</v>
      </c>
      <c r="P158" s="154">
        <f>O158*H158</f>
        <v>0</v>
      </c>
      <c r="Q158" s="154">
        <v>0</v>
      </c>
      <c r="R158" s="154">
        <f>Q158*H158</f>
        <v>0</v>
      </c>
      <c r="S158" s="154">
        <v>0</v>
      </c>
      <c r="T158" s="155">
        <f>S158*H158</f>
        <v>0</v>
      </c>
      <c r="AR158" s="156" t="s">
        <v>351</v>
      </c>
      <c r="AT158" s="156" t="s">
        <v>347</v>
      </c>
      <c r="AU158" s="156" t="s">
        <v>84</v>
      </c>
      <c r="AY158" s="17" t="s">
        <v>345</v>
      </c>
      <c r="BE158" s="157">
        <f>IF(N158="základná",J158,0)</f>
        <v>0</v>
      </c>
      <c r="BF158" s="157">
        <f>IF(N158="znížená",J158,0)</f>
        <v>0</v>
      </c>
      <c r="BG158" s="157">
        <f>IF(N158="zákl. prenesená",J158,0)</f>
        <v>0</v>
      </c>
      <c r="BH158" s="157">
        <f>IF(N158="zníž. prenesená",J158,0)</f>
        <v>0</v>
      </c>
      <c r="BI158" s="157">
        <f>IF(N158="nulová",J158,0)</f>
        <v>0</v>
      </c>
      <c r="BJ158" s="17" t="s">
        <v>98</v>
      </c>
      <c r="BK158" s="158">
        <f>ROUND(I158*H158,3)</f>
        <v>0</v>
      </c>
      <c r="BL158" s="17" t="s">
        <v>351</v>
      </c>
      <c r="BM158" s="156" t="s">
        <v>711</v>
      </c>
    </row>
    <row r="159" spans="2:65" s="1" customFormat="1" ht="24.2" customHeight="1">
      <c r="B159" s="32"/>
      <c r="C159" s="145" t="s">
        <v>530</v>
      </c>
      <c r="D159" s="145" t="s">
        <v>347</v>
      </c>
      <c r="E159" s="146" t="s">
        <v>4102</v>
      </c>
      <c r="F159" s="147" t="s">
        <v>4103</v>
      </c>
      <c r="G159" s="148" t="s">
        <v>4104</v>
      </c>
      <c r="H159" s="149">
        <v>1</v>
      </c>
      <c r="I159" s="150"/>
      <c r="J159" s="149">
        <f>ROUND(I159*H159,3)</f>
        <v>0</v>
      </c>
      <c r="K159" s="151"/>
      <c r="L159" s="32"/>
      <c r="M159" s="152" t="s">
        <v>1</v>
      </c>
      <c r="N159" s="153" t="s">
        <v>42</v>
      </c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AR159" s="156" t="s">
        <v>351</v>
      </c>
      <c r="AT159" s="156" t="s">
        <v>347</v>
      </c>
      <c r="AU159" s="156" t="s">
        <v>84</v>
      </c>
      <c r="AY159" s="17" t="s">
        <v>345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7" t="s">
        <v>98</v>
      </c>
      <c r="BK159" s="158">
        <f>ROUND(I159*H159,3)</f>
        <v>0</v>
      </c>
      <c r="BL159" s="17" t="s">
        <v>351</v>
      </c>
      <c r="BM159" s="156" t="s">
        <v>724</v>
      </c>
    </row>
    <row r="160" spans="2:65" s="1" customFormat="1" ht="16.5" customHeight="1">
      <c r="B160" s="32"/>
      <c r="C160" s="145" t="s">
        <v>535</v>
      </c>
      <c r="D160" s="145" t="s">
        <v>347</v>
      </c>
      <c r="E160" s="146" t="s">
        <v>4146</v>
      </c>
      <c r="F160" s="147" t="s">
        <v>4147</v>
      </c>
      <c r="G160" s="148" t="s">
        <v>3322</v>
      </c>
      <c r="H160" s="149">
        <v>3</v>
      </c>
      <c r="I160" s="150"/>
      <c r="J160" s="149">
        <f>ROUND(I160*H160,3)</f>
        <v>0</v>
      </c>
      <c r="K160" s="151"/>
      <c r="L160" s="32"/>
      <c r="M160" s="152" t="s">
        <v>1</v>
      </c>
      <c r="N160" s="153" t="s">
        <v>42</v>
      </c>
      <c r="P160" s="154">
        <f>O160*H160</f>
        <v>0</v>
      </c>
      <c r="Q160" s="154">
        <v>0</v>
      </c>
      <c r="R160" s="154">
        <f>Q160*H160</f>
        <v>0</v>
      </c>
      <c r="S160" s="154">
        <v>0</v>
      </c>
      <c r="T160" s="155">
        <f>S160*H160</f>
        <v>0</v>
      </c>
      <c r="AR160" s="156" t="s">
        <v>351</v>
      </c>
      <c r="AT160" s="156" t="s">
        <v>347</v>
      </c>
      <c r="AU160" s="156" t="s">
        <v>84</v>
      </c>
      <c r="AY160" s="17" t="s">
        <v>345</v>
      </c>
      <c r="BE160" s="157">
        <f>IF(N160="základná",J160,0)</f>
        <v>0</v>
      </c>
      <c r="BF160" s="157">
        <f>IF(N160="znížená",J160,0)</f>
        <v>0</v>
      </c>
      <c r="BG160" s="157">
        <f>IF(N160="zákl. prenesená",J160,0)</f>
        <v>0</v>
      </c>
      <c r="BH160" s="157">
        <f>IF(N160="zníž. prenesená",J160,0)</f>
        <v>0</v>
      </c>
      <c r="BI160" s="157">
        <f>IF(N160="nulová",J160,0)</f>
        <v>0</v>
      </c>
      <c r="BJ160" s="17" t="s">
        <v>98</v>
      </c>
      <c r="BK160" s="158">
        <f>ROUND(I160*H160,3)</f>
        <v>0</v>
      </c>
      <c r="BL160" s="17" t="s">
        <v>351</v>
      </c>
      <c r="BM160" s="156" t="s">
        <v>734</v>
      </c>
    </row>
    <row r="161" spans="2:65" s="1" customFormat="1" ht="16.5" customHeight="1">
      <c r="B161" s="32"/>
      <c r="C161" s="145" t="s">
        <v>540</v>
      </c>
      <c r="D161" s="145" t="s">
        <v>347</v>
      </c>
      <c r="E161" s="146" t="s">
        <v>4105</v>
      </c>
      <c r="F161" s="147" t="s">
        <v>4106</v>
      </c>
      <c r="G161" s="148" t="s">
        <v>2069</v>
      </c>
      <c r="H161" s="150"/>
      <c r="I161" s="150"/>
      <c r="J161" s="149">
        <f>ROUND(I161*H161,3)</f>
        <v>0</v>
      </c>
      <c r="K161" s="151"/>
      <c r="L161" s="32"/>
      <c r="M161" s="152" t="s">
        <v>1</v>
      </c>
      <c r="N161" s="153" t="s">
        <v>42</v>
      </c>
      <c r="P161" s="154">
        <f>O161*H161</f>
        <v>0</v>
      </c>
      <c r="Q161" s="154">
        <v>0</v>
      </c>
      <c r="R161" s="154">
        <f>Q161*H161</f>
        <v>0</v>
      </c>
      <c r="S161" s="154">
        <v>0</v>
      </c>
      <c r="T161" s="155">
        <f>S161*H161</f>
        <v>0</v>
      </c>
      <c r="AR161" s="156" t="s">
        <v>351</v>
      </c>
      <c r="AT161" s="156" t="s">
        <v>347</v>
      </c>
      <c r="AU161" s="156" t="s">
        <v>84</v>
      </c>
      <c r="AY161" s="17" t="s">
        <v>345</v>
      </c>
      <c r="BE161" s="157">
        <f>IF(N161="základná",J161,0)</f>
        <v>0</v>
      </c>
      <c r="BF161" s="157">
        <f>IF(N161="znížená",J161,0)</f>
        <v>0</v>
      </c>
      <c r="BG161" s="157">
        <f>IF(N161="zákl. prenesená",J161,0)</f>
        <v>0</v>
      </c>
      <c r="BH161" s="157">
        <f>IF(N161="zníž. prenesená",J161,0)</f>
        <v>0</v>
      </c>
      <c r="BI161" s="157">
        <f>IF(N161="nulová",J161,0)</f>
        <v>0</v>
      </c>
      <c r="BJ161" s="17" t="s">
        <v>98</v>
      </c>
      <c r="BK161" s="158">
        <f>ROUND(I161*H161,3)</f>
        <v>0</v>
      </c>
      <c r="BL161" s="17" t="s">
        <v>351</v>
      </c>
      <c r="BM161" s="156" t="s">
        <v>742</v>
      </c>
    </row>
    <row r="162" spans="2:65" s="1" customFormat="1" ht="16.5" customHeight="1">
      <c r="B162" s="32"/>
      <c r="C162" s="145" t="s">
        <v>544</v>
      </c>
      <c r="D162" s="145" t="s">
        <v>347</v>
      </c>
      <c r="E162" s="146" t="s">
        <v>4107</v>
      </c>
      <c r="F162" s="147" t="s">
        <v>4108</v>
      </c>
      <c r="G162" s="148" t="s">
        <v>2069</v>
      </c>
      <c r="H162" s="150"/>
      <c r="I162" s="150"/>
      <c r="J162" s="149">
        <f>ROUND(I162*H162,3)</f>
        <v>0</v>
      </c>
      <c r="K162" s="151"/>
      <c r="L162" s="32"/>
      <c r="M162" s="197" t="s">
        <v>1</v>
      </c>
      <c r="N162" s="198" t="s">
        <v>42</v>
      </c>
      <c r="O162" s="199"/>
      <c r="P162" s="200">
        <f>O162*H162</f>
        <v>0</v>
      </c>
      <c r="Q162" s="200">
        <v>0</v>
      </c>
      <c r="R162" s="200">
        <f>Q162*H162</f>
        <v>0</v>
      </c>
      <c r="S162" s="200">
        <v>0</v>
      </c>
      <c r="T162" s="201">
        <f>S162*H162</f>
        <v>0</v>
      </c>
      <c r="AR162" s="156" t="s">
        <v>351</v>
      </c>
      <c r="AT162" s="156" t="s">
        <v>347</v>
      </c>
      <c r="AU162" s="156" t="s">
        <v>84</v>
      </c>
      <c r="AY162" s="17" t="s">
        <v>345</v>
      </c>
      <c r="BE162" s="157">
        <f>IF(N162="základná",J162,0)</f>
        <v>0</v>
      </c>
      <c r="BF162" s="157">
        <f>IF(N162="znížená",J162,0)</f>
        <v>0</v>
      </c>
      <c r="BG162" s="157">
        <f>IF(N162="zákl. prenesená",J162,0)</f>
        <v>0</v>
      </c>
      <c r="BH162" s="157">
        <f>IF(N162="zníž. prenesená",J162,0)</f>
        <v>0</v>
      </c>
      <c r="BI162" s="157">
        <f>IF(N162="nulová",J162,0)</f>
        <v>0</v>
      </c>
      <c r="BJ162" s="17" t="s">
        <v>98</v>
      </c>
      <c r="BK162" s="158">
        <f>ROUND(I162*H162,3)</f>
        <v>0</v>
      </c>
      <c r="BL162" s="17" t="s">
        <v>351</v>
      </c>
      <c r="BM162" s="156" t="s">
        <v>750</v>
      </c>
    </row>
    <row r="163" spans="2:65" s="1" customFormat="1" ht="6.95" customHeight="1">
      <c r="B163" s="46"/>
      <c r="C163" s="47"/>
      <c r="D163" s="47"/>
      <c r="E163" s="47"/>
      <c r="F163" s="47"/>
      <c r="G163" s="47"/>
      <c r="H163" s="47"/>
      <c r="I163" s="47"/>
      <c r="J163" s="47"/>
      <c r="K163" s="47"/>
      <c r="L163" s="32"/>
    </row>
  </sheetData>
  <sheetProtection sheet="1" objects="1" scenarios="1" formatColumns="0" formatRows="0" autoFilter="0"/>
  <autoFilter ref="C124:K162" xr:uid="{00000000-0009-0000-0000-000005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3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7" t="s">
        <v>105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134</v>
      </c>
      <c r="L4" s="20"/>
      <c r="M4" s="95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55" t="str">
        <f>'Rekapitulácia stavby'!K6</f>
        <v>Rekonštrukcia bytovky DD a DSS</v>
      </c>
      <c r="F7" s="256"/>
      <c r="G7" s="256"/>
      <c r="H7" s="256"/>
      <c r="L7" s="20"/>
    </row>
    <row r="8" spans="2:46" ht="12" customHeight="1">
      <c r="B8" s="20"/>
      <c r="D8" s="27" t="s">
        <v>143</v>
      </c>
      <c r="L8" s="20"/>
    </row>
    <row r="9" spans="2:46" s="1" customFormat="1" ht="16.5" customHeight="1">
      <c r="B9" s="32"/>
      <c r="E9" s="255" t="s">
        <v>4054</v>
      </c>
      <c r="F9" s="254"/>
      <c r="G9" s="254"/>
      <c r="H9" s="254"/>
      <c r="L9" s="32"/>
    </row>
    <row r="10" spans="2:46" s="1" customFormat="1" ht="12" customHeight="1">
      <c r="B10" s="32"/>
      <c r="D10" s="27" t="s">
        <v>4055</v>
      </c>
      <c r="L10" s="32"/>
    </row>
    <row r="11" spans="2:46" s="1" customFormat="1" ht="16.5" customHeight="1">
      <c r="B11" s="32"/>
      <c r="E11" s="214" t="s">
        <v>4148</v>
      </c>
      <c r="F11" s="254"/>
      <c r="G11" s="254"/>
      <c r="H11" s="254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4" t="str">
        <f>'Rekapitulácia stavby'!AN8</f>
        <v>12. 8. 2021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7" t="str">
        <f>'Rekapitulácia stavby'!E14</f>
        <v>Vyplň údaj</v>
      </c>
      <c r="F20" s="225"/>
      <c r="G20" s="225"/>
      <c r="H20" s="225"/>
      <c r="I20" s="27" t="s">
        <v>25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4057</v>
      </c>
      <c r="I26" s="27" t="s">
        <v>25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83.25" customHeight="1">
      <c r="B29" s="96"/>
      <c r="E29" s="230" t="s">
        <v>183</v>
      </c>
      <c r="F29" s="230"/>
      <c r="G29" s="230"/>
      <c r="H29" s="230"/>
      <c r="L29" s="96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5"/>
      <c r="E31" s="55"/>
      <c r="F31" s="55"/>
      <c r="G31" s="55"/>
      <c r="H31" s="55"/>
      <c r="I31" s="55"/>
      <c r="J31" s="55"/>
      <c r="K31" s="55"/>
      <c r="L31" s="32"/>
    </row>
    <row r="32" spans="2:12" s="1" customFormat="1" ht="25.35" customHeight="1">
      <c r="B32" s="32"/>
      <c r="D32" s="98" t="s">
        <v>36</v>
      </c>
      <c r="J32" s="67">
        <f>ROUND(J127, 2)</f>
        <v>0</v>
      </c>
      <c r="L32" s="32"/>
    </row>
    <row r="33" spans="2:12" s="1" customFormat="1" ht="6.95" customHeight="1">
      <c r="B33" s="32"/>
      <c r="D33" s="55"/>
      <c r="E33" s="55"/>
      <c r="F33" s="55"/>
      <c r="G33" s="55"/>
      <c r="H33" s="55"/>
      <c r="I33" s="55"/>
      <c r="J33" s="55"/>
      <c r="K33" s="55"/>
      <c r="L33" s="32"/>
    </row>
    <row r="34" spans="2:12" s="1" customFormat="1" ht="14.45" customHeight="1">
      <c r="B34" s="32"/>
      <c r="F34" s="99" t="s">
        <v>38</v>
      </c>
      <c r="I34" s="99" t="s">
        <v>37</v>
      </c>
      <c r="J34" s="99" t="s">
        <v>39</v>
      </c>
      <c r="L34" s="32"/>
    </row>
    <row r="35" spans="2:12" s="1" customFormat="1" ht="14.45" customHeight="1">
      <c r="B35" s="32"/>
      <c r="D35" s="100" t="s">
        <v>40</v>
      </c>
      <c r="E35" s="36" t="s">
        <v>41</v>
      </c>
      <c r="F35" s="101">
        <f>ROUND((SUM(BE127:BE230)),  2)</f>
        <v>0</v>
      </c>
      <c r="G35" s="102"/>
      <c r="H35" s="102"/>
      <c r="I35" s="103">
        <v>0.2</v>
      </c>
      <c r="J35" s="101">
        <f>ROUND(((SUM(BE127:BE230))*I35),  2)</f>
        <v>0</v>
      </c>
      <c r="L35" s="32"/>
    </row>
    <row r="36" spans="2:12" s="1" customFormat="1" ht="14.45" customHeight="1">
      <c r="B36" s="32"/>
      <c r="E36" s="36" t="s">
        <v>42</v>
      </c>
      <c r="F36" s="101">
        <f>ROUND((SUM(BF127:BF230)),  2)</f>
        <v>0</v>
      </c>
      <c r="G36" s="102"/>
      <c r="H36" s="102"/>
      <c r="I36" s="103">
        <v>0.2</v>
      </c>
      <c r="J36" s="101">
        <f>ROUND(((SUM(BF127:BF230))*I36),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7">
        <f>ROUND((SUM(BG127:BG230)),  2)</f>
        <v>0</v>
      </c>
      <c r="I37" s="104">
        <v>0.2</v>
      </c>
      <c r="J37" s="87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7">
        <f>ROUND((SUM(BH127:BH230)),  2)</f>
        <v>0</v>
      </c>
      <c r="I38" s="104">
        <v>0.2</v>
      </c>
      <c r="J38" s="87">
        <f>0</f>
        <v>0</v>
      </c>
      <c r="L38" s="32"/>
    </row>
    <row r="39" spans="2:12" s="1" customFormat="1" ht="14.45" hidden="1" customHeight="1">
      <c r="B39" s="32"/>
      <c r="E39" s="36" t="s">
        <v>45</v>
      </c>
      <c r="F39" s="101">
        <f>ROUND((SUM(BI127:BI230)),  2)</f>
        <v>0</v>
      </c>
      <c r="G39" s="102"/>
      <c r="H39" s="102"/>
      <c r="I39" s="103">
        <v>0</v>
      </c>
      <c r="J39" s="101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5"/>
      <c r="D41" s="106" t="s">
        <v>46</v>
      </c>
      <c r="E41" s="58"/>
      <c r="F41" s="58"/>
      <c r="G41" s="107" t="s">
        <v>47</v>
      </c>
      <c r="H41" s="108" t="s">
        <v>48</v>
      </c>
      <c r="I41" s="58"/>
      <c r="J41" s="109">
        <f>SUM(J32:J39)</f>
        <v>0</v>
      </c>
      <c r="K41" s="110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5" t="s">
        <v>51</v>
      </c>
      <c r="E61" s="34"/>
      <c r="F61" s="111" t="s">
        <v>52</v>
      </c>
      <c r="G61" s="45" t="s">
        <v>51</v>
      </c>
      <c r="H61" s="34"/>
      <c r="I61" s="34"/>
      <c r="J61" s="112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5" t="s">
        <v>51</v>
      </c>
      <c r="E76" s="34"/>
      <c r="F76" s="111" t="s">
        <v>52</v>
      </c>
      <c r="G76" s="45" t="s">
        <v>51</v>
      </c>
      <c r="H76" s="34"/>
      <c r="I76" s="34"/>
      <c r="J76" s="112" t="s">
        <v>52</v>
      </c>
      <c r="K76" s="34"/>
      <c r="L76" s="32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2"/>
    </row>
    <row r="81" spans="2:12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2"/>
    </row>
    <row r="82" spans="2:12" s="1" customFormat="1" ht="24.95" customHeight="1">
      <c r="B82" s="32"/>
      <c r="C82" s="21" t="s">
        <v>290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14</v>
      </c>
      <c r="L84" s="32"/>
    </row>
    <row r="85" spans="2:12" s="1" customFormat="1" ht="16.5" customHeight="1">
      <c r="B85" s="32"/>
      <c r="E85" s="255" t="str">
        <f>E7</f>
        <v>Rekonštrukcia bytovky DD a DSS</v>
      </c>
      <c r="F85" s="256"/>
      <c r="G85" s="256"/>
      <c r="H85" s="256"/>
      <c r="L85" s="32"/>
    </row>
    <row r="86" spans="2:12" ht="12" customHeight="1">
      <c r="B86" s="20"/>
      <c r="C86" s="27" t="s">
        <v>143</v>
      </c>
      <c r="L86" s="20"/>
    </row>
    <row r="87" spans="2:12" s="1" customFormat="1" ht="16.5" customHeight="1">
      <c r="B87" s="32"/>
      <c r="E87" s="255" t="s">
        <v>4054</v>
      </c>
      <c r="F87" s="254"/>
      <c r="G87" s="254"/>
      <c r="H87" s="254"/>
      <c r="L87" s="32"/>
    </row>
    <row r="88" spans="2:12" s="1" customFormat="1" ht="12" customHeight="1">
      <c r="B88" s="32"/>
      <c r="C88" s="27" t="s">
        <v>4055</v>
      </c>
      <c r="L88" s="32"/>
    </row>
    <row r="89" spans="2:12" s="1" customFormat="1" ht="16.5" customHeight="1">
      <c r="B89" s="32"/>
      <c r="E89" s="214" t="str">
        <f>E11</f>
        <v xml:space="preserve">VI.c - Elektroinštalácie   </v>
      </c>
      <c r="F89" s="254"/>
      <c r="G89" s="254"/>
      <c r="H89" s="254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18</v>
      </c>
      <c r="F91" s="25" t="str">
        <f>F14</f>
        <v>A.H.Škultétyho 327/98, Veľký Krtíš</v>
      </c>
      <c r="I91" s="27" t="s">
        <v>20</v>
      </c>
      <c r="J91" s="54" t="str">
        <f>IF(J14="","",J14)</f>
        <v>12. 8. 2021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22</v>
      </c>
      <c r="F93" s="25" t="str">
        <f>E17</f>
        <v>DD a DDS Veľký Krtíš</v>
      </c>
      <c r="I93" s="27" t="s">
        <v>28</v>
      </c>
      <c r="J93" s="30" t="str">
        <f>E23</f>
        <v>Ing.Attila Farkaš</v>
      </c>
      <c r="L93" s="32"/>
    </row>
    <row r="94" spans="2:12" s="1" customFormat="1" ht="15.2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 xml:space="preserve">Bc. Stanislav Varga,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3" t="s">
        <v>291</v>
      </c>
      <c r="D96" s="105"/>
      <c r="E96" s="105"/>
      <c r="F96" s="105"/>
      <c r="G96" s="105"/>
      <c r="H96" s="105"/>
      <c r="I96" s="105"/>
      <c r="J96" s="114" t="s">
        <v>292</v>
      </c>
      <c r="K96" s="105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5" t="s">
        <v>293</v>
      </c>
      <c r="J98" s="67">
        <f>J127</f>
        <v>0</v>
      </c>
      <c r="L98" s="32"/>
      <c r="AU98" s="17" t="s">
        <v>294</v>
      </c>
    </row>
    <row r="99" spans="2:47" s="8" customFormat="1" ht="24.95" customHeight="1">
      <c r="B99" s="116"/>
      <c r="D99" s="117" t="s">
        <v>3812</v>
      </c>
      <c r="E99" s="118"/>
      <c r="F99" s="118"/>
      <c r="G99" s="118"/>
      <c r="H99" s="118"/>
      <c r="I99" s="118"/>
      <c r="J99" s="119">
        <f>J128</f>
        <v>0</v>
      </c>
      <c r="L99" s="116"/>
    </row>
    <row r="100" spans="2:47" s="9" customFormat="1" ht="19.899999999999999" customHeight="1">
      <c r="B100" s="120"/>
      <c r="D100" s="121" t="s">
        <v>3813</v>
      </c>
      <c r="E100" s="122"/>
      <c r="F100" s="122"/>
      <c r="G100" s="122"/>
      <c r="H100" s="122"/>
      <c r="I100" s="122"/>
      <c r="J100" s="123">
        <f>J129</f>
        <v>0</v>
      </c>
      <c r="L100" s="120"/>
    </row>
    <row r="101" spans="2:47" s="9" customFormat="1" ht="19.899999999999999" customHeight="1">
      <c r="B101" s="120"/>
      <c r="D101" s="121" t="s">
        <v>4059</v>
      </c>
      <c r="E101" s="122"/>
      <c r="F101" s="122"/>
      <c r="G101" s="122"/>
      <c r="H101" s="122"/>
      <c r="I101" s="122"/>
      <c r="J101" s="123">
        <f>J214</f>
        <v>0</v>
      </c>
      <c r="L101" s="120"/>
    </row>
    <row r="102" spans="2:47" s="8" customFormat="1" ht="24.95" customHeight="1">
      <c r="B102" s="116"/>
      <c r="D102" s="117" t="s">
        <v>3339</v>
      </c>
      <c r="E102" s="118"/>
      <c r="F102" s="118"/>
      <c r="G102" s="118"/>
      <c r="H102" s="118"/>
      <c r="I102" s="118"/>
      <c r="J102" s="119">
        <f>J216</f>
        <v>0</v>
      </c>
      <c r="L102" s="116"/>
    </row>
    <row r="103" spans="2:47" s="9" customFormat="1" ht="19.899999999999999" customHeight="1">
      <c r="B103" s="120"/>
      <c r="D103" s="121" t="s">
        <v>3343</v>
      </c>
      <c r="E103" s="122"/>
      <c r="F103" s="122"/>
      <c r="G103" s="122"/>
      <c r="H103" s="122"/>
      <c r="I103" s="122"/>
      <c r="J103" s="123">
        <f>J217</f>
        <v>0</v>
      </c>
      <c r="L103" s="120"/>
    </row>
    <row r="104" spans="2:47" s="9" customFormat="1" ht="19.899999999999999" customHeight="1">
      <c r="B104" s="120"/>
      <c r="D104" s="121" t="s">
        <v>3344</v>
      </c>
      <c r="E104" s="122"/>
      <c r="F104" s="122"/>
      <c r="G104" s="122"/>
      <c r="H104" s="122"/>
      <c r="I104" s="122"/>
      <c r="J104" s="123">
        <f>J221</f>
        <v>0</v>
      </c>
      <c r="L104" s="120"/>
    </row>
    <row r="105" spans="2:47" s="8" customFormat="1" ht="24.95" customHeight="1">
      <c r="B105" s="116"/>
      <c r="D105" s="117" t="s">
        <v>4060</v>
      </c>
      <c r="E105" s="118"/>
      <c r="F105" s="118"/>
      <c r="G105" s="118"/>
      <c r="H105" s="118"/>
      <c r="I105" s="118"/>
      <c r="J105" s="119">
        <f>J227</f>
        <v>0</v>
      </c>
      <c r="L105" s="116"/>
    </row>
    <row r="106" spans="2:47" s="1" customFormat="1" ht="21.75" customHeight="1">
      <c r="B106" s="32"/>
      <c r="L106" s="32"/>
    </row>
    <row r="107" spans="2:47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11" spans="2:47" s="1" customFormat="1" ht="6.95" customHeight="1">
      <c r="B111" s="48"/>
      <c r="C111" s="49"/>
      <c r="D111" s="49"/>
      <c r="E111" s="49"/>
      <c r="F111" s="49"/>
      <c r="G111" s="49"/>
      <c r="H111" s="49"/>
      <c r="I111" s="49"/>
      <c r="J111" s="49"/>
      <c r="K111" s="49"/>
      <c r="L111" s="32"/>
    </row>
    <row r="112" spans="2:47" s="1" customFormat="1" ht="24.95" customHeight="1">
      <c r="B112" s="32"/>
      <c r="C112" s="21" t="s">
        <v>331</v>
      </c>
      <c r="L112" s="32"/>
    </row>
    <row r="113" spans="2:63" s="1" customFormat="1" ht="6.95" customHeight="1">
      <c r="B113" s="32"/>
      <c r="L113" s="32"/>
    </row>
    <row r="114" spans="2:63" s="1" customFormat="1" ht="12" customHeight="1">
      <c r="B114" s="32"/>
      <c r="C114" s="27" t="s">
        <v>14</v>
      </c>
      <c r="L114" s="32"/>
    </row>
    <row r="115" spans="2:63" s="1" customFormat="1" ht="16.5" customHeight="1">
      <c r="B115" s="32"/>
      <c r="E115" s="255" t="str">
        <f>E7</f>
        <v>Rekonštrukcia bytovky DD a DSS</v>
      </c>
      <c r="F115" s="256"/>
      <c r="G115" s="256"/>
      <c r="H115" s="256"/>
      <c r="L115" s="32"/>
    </row>
    <row r="116" spans="2:63" ht="12" customHeight="1">
      <c r="B116" s="20"/>
      <c r="C116" s="27" t="s">
        <v>143</v>
      </c>
      <c r="L116" s="20"/>
    </row>
    <row r="117" spans="2:63" s="1" customFormat="1" ht="16.5" customHeight="1">
      <c r="B117" s="32"/>
      <c r="E117" s="255" t="s">
        <v>4054</v>
      </c>
      <c r="F117" s="254"/>
      <c r="G117" s="254"/>
      <c r="H117" s="254"/>
      <c r="L117" s="32"/>
    </row>
    <row r="118" spans="2:63" s="1" customFormat="1" ht="12" customHeight="1">
      <c r="B118" s="32"/>
      <c r="C118" s="27" t="s">
        <v>4055</v>
      </c>
      <c r="L118" s="32"/>
    </row>
    <row r="119" spans="2:63" s="1" customFormat="1" ht="16.5" customHeight="1">
      <c r="B119" s="32"/>
      <c r="E119" s="214" t="str">
        <f>E11</f>
        <v xml:space="preserve">VI.c - Elektroinštalácie   </v>
      </c>
      <c r="F119" s="254"/>
      <c r="G119" s="254"/>
      <c r="H119" s="254"/>
      <c r="L119" s="32"/>
    </row>
    <row r="120" spans="2:63" s="1" customFormat="1" ht="6.95" customHeight="1">
      <c r="B120" s="32"/>
      <c r="L120" s="32"/>
    </row>
    <row r="121" spans="2:63" s="1" customFormat="1" ht="12" customHeight="1">
      <c r="B121" s="32"/>
      <c r="C121" s="27" t="s">
        <v>18</v>
      </c>
      <c r="F121" s="25" t="str">
        <f>F14</f>
        <v>A.H.Škultétyho 327/98, Veľký Krtíš</v>
      </c>
      <c r="I121" s="27" t="s">
        <v>20</v>
      </c>
      <c r="J121" s="54" t="str">
        <f>IF(J14="","",J14)</f>
        <v>12. 8. 2021</v>
      </c>
      <c r="L121" s="32"/>
    </row>
    <row r="122" spans="2:63" s="1" customFormat="1" ht="6.95" customHeight="1">
      <c r="B122" s="32"/>
      <c r="L122" s="32"/>
    </row>
    <row r="123" spans="2:63" s="1" customFormat="1" ht="15.2" customHeight="1">
      <c r="B123" s="32"/>
      <c r="C123" s="27" t="s">
        <v>22</v>
      </c>
      <c r="F123" s="25" t="str">
        <f>E17</f>
        <v>DD a DDS Veľký Krtíš</v>
      </c>
      <c r="I123" s="27" t="s">
        <v>28</v>
      </c>
      <c r="J123" s="30" t="str">
        <f>E23</f>
        <v>Ing.Attila Farkaš</v>
      </c>
      <c r="L123" s="32"/>
    </row>
    <row r="124" spans="2:63" s="1" customFormat="1" ht="15.2" customHeight="1">
      <c r="B124" s="32"/>
      <c r="C124" s="27" t="s">
        <v>26</v>
      </c>
      <c r="F124" s="25" t="str">
        <f>IF(E20="","",E20)</f>
        <v>Vyplň údaj</v>
      </c>
      <c r="I124" s="27" t="s">
        <v>32</v>
      </c>
      <c r="J124" s="30" t="str">
        <f>E26</f>
        <v xml:space="preserve">Bc. Stanislav Varga, </v>
      </c>
      <c r="L124" s="32"/>
    </row>
    <row r="125" spans="2:63" s="1" customFormat="1" ht="10.35" customHeight="1">
      <c r="B125" s="32"/>
      <c r="L125" s="32"/>
    </row>
    <row r="126" spans="2:63" s="10" customFormat="1" ht="29.25" customHeight="1">
      <c r="B126" s="124"/>
      <c r="C126" s="125" t="s">
        <v>332</v>
      </c>
      <c r="D126" s="126" t="s">
        <v>61</v>
      </c>
      <c r="E126" s="126" t="s">
        <v>57</v>
      </c>
      <c r="F126" s="126" t="s">
        <v>58</v>
      </c>
      <c r="G126" s="126" t="s">
        <v>333</v>
      </c>
      <c r="H126" s="126" t="s">
        <v>334</v>
      </c>
      <c r="I126" s="126" t="s">
        <v>335</v>
      </c>
      <c r="J126" s="127" t="s">
        <v>292</v>
      </c>
      <c r="K126" s="128" t="s">
        <v>336</v>
      </c>
      <c r="L126" s="124"/>
      <c r="M126" s="60" t="s">
        <v>1</v>
      </c>
      <c r="N126" s="61" t="s">
        <v>40</v>
      </c>
      <c r="O126" s="61" t="s">
        <v>337</v>
      </c>
      <c r="P126" s="61" t="s">
        <v>338</v>
      </c>
      <c r="Q126" s="61" t="s">
        <v>339</v>
      </c>
      <c r="R126" s="61" t="s">
        <v>340</v>
      </c>
      <c r="S126" s="61" t="s">
        <v>341</v>
      </c>
      <c r="T126" s="62" t="s">
        <v>342</v>
      </c>
    </row>
    <row r="127" spans="2:63" s="1" customFormat="1" ht="22.9" customHeight="1">
      <c r="B127" s="32"/>
      <c r="C127" s="65" t="s">
        <v>293</v>
      </c>
      <c r="J127" s="129">
        <f>BK127</f>
        <v>0</v>
      </c>
      <c r="L127" s="32"/>
      <c r="M127" s="63"/>
      <c r="N127" s="55"/>
      <c r="O127" s="55"/>
      <c r="P127" s="130">
        <f>P128+P216+P227</f>
        <v>0</v>
      </c>
      <c r="Q127" s="55"/>
      <c r="R127" s="130">
        <f>R128+R216+R227</f>
        <v>3.8942100000000002</v>
      </c>
      <c r="S127" s="55"/>
      <c r="T127" s="131">
        <f>T128+T216+T227</f>
        <v>0</v>
      </c>
      <c r="AT127" s="17" t="s">
        <v>75</v>
      </c>
      <c r="AU127" s="17" t="s">
        <v>294</v>
      </c>
      <c r="BK127" s="132">
        <f>BK128+BK216+BK227</f>
        <v>0</v>
      </c>
    </row>
    <row r="128" spans="2:63" s="11" customFormat="1" ht="25.9" customHeight="1">
      <c r="B128" s="133"/>
      <c r="D128" s="134" t="s">
        <v>75</v>
      </c>
      <c r="E128" s="135" t="s">
        <v>641</v>
      </c>
      <c r="F128" s="135" t="s">
        <v>4030</v>
      </c>
      <c r="I128" s="136"/>
      <c r="J128" s="137">
        <f>BK128</f>
        <v>0</v>
      </c>
      <c r="L128" s="133"/>
      <c r="M128" s="138"/>
      <c r="P128" s="139">
        <f>P129+P214</f>
        <v>0</v>
      </c>
      <c r="R128" s="139">
        <f>R129+R214</f>
        <v>2.0307599999999999</v>
      </c>
      <c r="T128" s="140">
        <f>T129+T214</f>
        <v>0</v>
      </c>
      <c r="AR128" s="134" t="s">
        <v>359</v>
      </c>
      <c r="AT128" s="141" t="s">
        <v>75</v>
      </c>
      <c r="AU128" s="141" t="s">
        <v>76</v>
      </c>
      <c r="AY128" s="134" t="s">
        <v>345</v>
      </c>
      <c r="BK128" s="142">
        <f>BK129+BK214</f>
        <v>0</v>
      </c>
    </row>
    <row r="129" spans="2:65" s="11" customFormat="1" ht="22.9" customHeight="1">
      <c r="B129" s="133"/>
      <c r="D129" s="134" t="s">
        <v>75</v>
      </c>
      <c r="E129" s="143" t="s">
        <v>3300</v>
      </c>
      <c r="F129" s="143" t="s">
        <v>4031</v>
      </c>
      <c r="I129" s="136"/>
      <c r="J129" s="144">
        <f>BK129</f>
        <v>0</v>
      </c>
      <c r="L129" s="133"/>
      <c r="M129" s="138"/>
      <c r="P129" s="139">
        <f>SUM(P130:P213)</f>
        <v>0</v>
      </c>
      <c r="R129" s="139">
        <f>SUM(R130:R213)</f>
        <v>2.0307599999999999</v>
      </c>
      <c r="T129" s="140">
        <f>SUM(T130:T213)</f>
        <v>0</v>
      </c>
      <c r="AR129" s="134" t="s">
        <v>359</v>
      </c>
      <c r="AT129" s="141" t="s">
        <v>75</v>
      </c>
      <c r="AU129" s="141" t="s">
        <v>84</v>
      </c>
      <c r="AY129" s="134" t="s">
        <v>345</v>
      </c>
      <c r="BK129" s="142">
        <f>SUM(BK130:BK213)</f>
        <v>0</v>
      </c>
    </row>
    <row r="130" spans="2:65" s="1" customFormat="1" ht="24.2" customHeight="1">
      <c r="B130" s="32"/>
      <c r="C130" s="145" t="s">
        <v>84</v>
      </c>
      <c r="D130" s="145" t="s">
        <v>347</v>
      </c>
      <c r="E130" s="146" t="s">
        <v>4149</v>
      </c>
      <c r="F130" s="147" t="s">
        <v>4150</v>
      </c>
      <c r="G130" s="148" t="s">
        <v>597</v>
      </c>
      <c r="H130" s="149">
        <v>350</v>
      </c>
      <c r="I130" s="150"/>
      <c r="J130" s="149">
        <f t="shared" ref="J130:J161" si="0">ROUND(I130*H130,3)</f>
        <v>0</v>
      </c>
      <c r="K130" s="151"/>
      <c r="L130" s="32"/>
      <c r="M130" s="152" t="s">
        <v>1</v>
      </c>
      <c r="N130" s="153" t="s">
        <v>42</v>
      </c>
      <c r="P130" s="154">
        <f t="shared" ref="P130:P161" si="1">O130*H130</f>
        <v>0</v>
      </c>
      <c r="Q130" s="154">
        <v>0</v>
      </c>
      <c r="R130" s="154">
        <f t="shared" ref="R130:R161" si="2">Q130*H130</f>
        <v>0</v>
      </c>
      <c r="S130" s="154">
        <v>0</v>
      </c>
      <c r="T130" s="155">
        <f t="shared" ref="T130:T161" si="3">S130*H130</f>
        <v>0</v>
      </c>
      <c r="AR130" s="156" t="s">
        <v>750</v>
      </c>
      <c r="AT130" s="156" t="s">
        <v>347</v>
      </c>
      <c r="AU130" s="156" t="s">
        <v>98</v>
      </c>
      <c r="AY130" s="17" t="s">
        <v>345</v>
      </c>
      <c r="BE130" s="157">
        <f t="shared" ref="BE130:BE161" si="4">IF(N130="základná",J130,0)</f>
        <v>0</v>
      </c>
      <c r="BF130" s="157">
        <f t="shared" ref="BF130:BF161" si="5">IF(N130="znížená",J130,0)</f>
        <v>0</v>
      </c>
      <c r="BG130" s="157">
        <f t="shared" ref="BG130:BG161" si="6">IF(N130="zákl. prenesená",J130,0)</f>
        <v>0</v>
      </c>
      <c r="BH130" s="157">
        <f t="shared" ref="BH130:BH161" si="7">IF(N130="zníž. prenesená",J130,0)</f>
        <v>0</v>
      </c>
      <c r="BI130" s="157">
        <f t="shared" ref="BI130:BI161" si="8">IF(N130="nulová",J130,0)</f>
        <v>0</v>
      </c>
      <c r="BJ130" s="17" t="s">
        <v>98</v>
      </c>
      <c r="BK130" s="158">
        <f t="shared" ref="BK130:BK161" si="9">ROUND(I130*H130,3)</f>
        <v>0</v>
      </c>
      <c r="BL130" s="17" t="s">
        <v>750</v>
      </c>
      <c r="BM130" s="156" t="s">
        <v>98</v>
      </c>
    </row>
    <row r="131" spans="2:65" s="1" customFormat="1" ht="24.2" customHeight="1">
      <c r="B131" s="32"/>
      <c r="C131" s="187" t="s">
        <v>98</v>
      </c>
      <c r="D131" s="187" t="s">
        <v>641</v>
      </c>
      <c r="E131" s="188" t="s">
        <v>4151</v>
      </c>
      <c r="F131" s="189" t="s">
        <v>4152</v>
      </c>
      <c r="G131" s="190" t="s">
        <v>597</v>
      </c>
      <c r="H131" s="191">
        <v>350</v>
      </c>
      <c r="I131" s="192"/>
      <c r="J131" s="191">
        <f t="shared" si="0"/>
        <v>0</v>
      </c>
      <c r="K131" s="193"/>
      <c r="L131" s="194"/>
      <c r="M131" s="195" t="s">
        <v>1</v>
      </c>
      <c r="N131" s="196" t="s">
        <v>42</v>
      </c>
      <c r="P131" s="154">
        <f t="shared" si="1"/>
        <v>0</v>
      </c>
      <c r="Q131" s="154">
        <v>1.7000000000000001E-4</v>
      </c>
      <c r="R131" s="154">
        <f t="shared" si="2"/>
        <v>5.9500000000000004E-2</v>
      </c>
      <c r="S131" s="154">
        <v>0</v>
      </c>
      <c r="T131" s="155">
        <f t="shared" si="3"/>
        <v>0</v>
      </c>
      <c r="AR131" s="156" t="s">
        <v>2175</v>
      </c>
      <c r="AT131" s="156" t="s">
        <v>641</v>
      </c>
      <c r="AU131" s="156" t="s">
        <v>98</v>
      </c>
      <c r="AY131" s="17" t="s">
        <v>345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98</v>
      </c>
      <c r="BK131" s="158">
        <f t="shared" si="9"/>
        <v>0</v>
      </c>
      <c r="BL131" s="17" t="s">
        <v>750</v>
      </c>
      <c r="BM131" s="156" t="s">
        <v>351</v>
      </c>
    </row>
    <row r="132" spans="2:65" s="1" customFormat="1" ht="24.2" customHeight="1">
      <c r="B132" s="32"/>
      <c r="C132" s="187" t="s">
        <v>359</v>
      </c>
      <c r="D132" s="187" t="s">
        <v>641</v>
      </c>
      <c r="E132" s="188" t="s">
        <v>4153</v>
      </c>
      <c r="F132" s="189" t="s">
        <v>4154</v>
      </c>
      <c r="G132" s="190" t="s">
        <v>623</v>
      </c>
      <c r="H132" s="191">
        <v>18</v>
      </c>
      <c r="I132" s="192"/>
      <c r="J132" s="191">
        <f t="shared" si="0"/>
        <v>0</v>
      </c>
      <c r="K132" s="193"/>
      <c r="L132" s="194"/>
      <c r="M132" s="195" t="s">
        <v>1</v>
      </c>
      <c r="N132" s="196" t="s">
        <v>42</v>
      </c>
      <c r="P132" s="154">
        <f t="shared" si="1"/>
        <v>0</v>
      </c>
      <c r="Q132" s="154">
        <v>1.0000000000000001E-5</v>
      </c>
      <c r="R132" s="154">
        <f t="shared" si="2"/>
        <v>1.8000000000000001E-4</v>
      </c>
      <c r="S132" s="154">
        <v>0</v>
      </c>
      <c r="T132" s="155">
        <f t="shared" si="3"/>
        <v>0</v>
      </c>
      <c r="AR132" s="156" t="s">
        <v>2175</v>
      </c>
      <c r="AT132" s="156" t="s">
        <v>641</v>
      </c>
      <c r="AU132" s="156" t="s">
        <v>98</v>
      </c>
      <c r="AY132" s="17" t="s">
        <v>345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7" t="s">
        <v>98</v>
      </c>
      <c r="BK132" s="158">
        <f t="shared" si="9"/>
        <v>0</v>
      </c>
      <c r="BL132" s="17" t="s">
        <v>750</v>
      </c>
      <c r="BM132" s="156" t="s">
        <v>388</v>
      </c>
    </row>
    <row r="133" spans="2:65" s="1" customFormat="1" ht="24.2" customHeight="1">
      <c r="B133" s="32"/>
      <c r="C133" s="145" t="s">
        <v>351</v>
      </c>
      <c r="D133" s="145" t="s">
        <v>347</v>
      </c>
      <c r="E133" s="146" t="s">
        <v>4155</v>
      </c>
      <c r="F133" s="147" t="s">
        <v>4156</v>
      </c>
      <c r="G133" s="148" t="s">
        <v>597</v>
      </c>
      <c r="H133" s="149">
        <v>850</v>
      </c>
      <c r="I133" s="150"/>
      <c r="J133" s="149">
        <f t="shared" si="0"/>
        <v>0</v>
      </c>
      <c r="K133" s="151"/>
      <c r="L133" s="32"/>
      <c r="M133" s="152" t="s">
        <v>1</v>
      </c>
      <c r="N133" s="153" t="s">
        <v>42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AR133" s="156" t="s">
        <v>750</v>
      </c>
      <c r="AT133" s="156" t="s">
        <v>347</v>
      </c>
      <c r="AU133" s="156" t="s">
        <v>98</v>
      </c>
      <c r="AY133" s="17" t="s">
        <v>345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98</v>
      </c>
      <c r="BK133" s="158">
        <f t="shared" si="9"/>
        <v>0</v>
      </c>
      <c r="BL133" s="17" t="s">
        <v>750</v>
      </c>
      <c r="BM133" s="156" t="s">
        <v>407</v>
      </c>
    </row>
    <row r="134" spans="2:65" s="1" customFormat="1" ht="24.2" customHeight="1">
      <c r="B134" s="32"/>
      <c r="C134" s="187" t="s">
        <v>380</v>
      </c>
      <c r="D134" s="187" t="s">
        <v>641</v>
      </c>
      <c r="E134" s="188" t="s">
        <v>4157</v>
      </c>
      <c r="F134" s="189" t="s">
        <v>4158</v>
      </c>
      <c r="G134" s="190" t="s">
        <v>597</v>
      </c>
      <c r="H134" s="191">
        <v>850</v>
      </c>
      <c r="I134" s="192"/>
      <c r="J134" s="191">
        <f t="shared" si="0"/>
        <v>0</v>
      </c>
      <c r="K134" s="193"/>
      <c r="L134" s="194"/>
      <c r="M134" s="195" t="s">
        <v>1</v>
      </c>
      <c r="N134" s="196" t="s">
        <v>42</v>
      </c>
      <c r="P134" s="154">
        <f t="shared" si="1"/>
        <v>0</v>
      </c>
      <c r="Q134" s="154">
        <v>1.7000000000000001E-4</v>
      </c>
      <c r="R134" s="154">
        <f t="shared" si="2"/>
        <v>0.14450000000000002</v>
      </c>
      <c r="S134" s="154">
        <v>0</v>
      </c>
      <c r="T134" s="155">
        <f t="shared" si="3"/>
        <v>0</v>
      </c>
      <c r="AR134" s="156" t="s">
        <v>2175</v>
      </c>
      <c r="AT134" s="156" t="s">
        <v>641</v>
      </c>
      <c r="AU134" s="156" t="s">
        <v>98</v>
      </c>
      <c r="AY134" s="17" t="s">
        <v>345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98</v>
      </c>
      <c r="BK134" s="158">
        <f t="shared" si="9"/>
        <v>0</v>
      </c>
      <c r="BL134" s="17" t="s">
        <v>750</v>
      </c>
      <c r="BM134" s="156" t="s">
        <v>424</v>
      </c>
    </row>
    <row r="135" spans="2:65" s="1" customFormat="1" ht="24.2" customHeight="1">
      <c r="B135" s="32"/>
      <c r="C135" s="187" t="s">
        <v>388</v>
      </c>
      <c r="D135" s="187" t="s">
        <v>641</v>
      </c>
      <c r="E135" s="188" t="s">
        <v>4159</v>
      </c>
      <c r="F135" s="189" t="s">
        <v>4160</v>
      </c>
      <c r="G135" s="190" t="s">
        <v>623</v>
      </c>
      <c r="H135" s="191">
        <v>43</v>
      </c>
      <c r="I135" s="192"/>
      <c r="J135" s="191">
        <f t="shared" si="0"/>
        <v>0</v>
      </c>
      <c r="K135" s="193"/>
      <c r="L135" s="194"/>
      <c r="M135" s="195" t="s">
        <v>1</v>
      </c>
      <c r="N135" s="196" t="s">
        <v>42</v>
      </c>
      <c r="P135" s="154">
        <f t="shared" si="1"/>
        <v>0</v>
      </c>
      <c r="Q135" s="154">
        <v>1.0000000000000001E-5</v>
      </c>
      <c r="R135" s="154">
        <f t="shared" si="2"/>
        <v>4.3000000000000004E-4</v>
      </c>
      <c r="S135" s="154">
        <v>0</v>
      </c>
      <c r="T135" s="155">
        <f t="shared" si="3"/>
        <v>0</v>
      </c>
      <c r="AR135" s="156" t="s">
        <v>2175</v>
      </c>
      <c r="AT135" s="156" t="s">
        <v>641</v>
      </c>
      <c r="AU135" s="156" t="s">
        <v>98</v>
      </c>
      <c r="AY135" s="17" t="s">
        <v>345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98</v>
      </c>
      <c r="BK135" s="158">
        <f t="shared" si="9"/>
        <v>0</v>
      </c>
      <c r="BL135" s="17" t="s">
        <v>750</v>
      </c>
      <c r="BM135" s="156" t="s">
        <v>432</v>
      </c>
    </row>
    <row r="136" spans="2:65" s="1" customFormat="1" ht="24.2" customHeight="1">
      <c r="B136" s="32"/>
      <c r="C136" s="145" t="s">
        <v>398</v>
      </c>
      <c r="D136" s="145" t="s">
        <v>347</v>
      </c>
      <c r="E136" s="146" t="s">
        <v>4161</v>
      </c>
      <c r="F136" s="147" t="s">
        <v>4162</v>
      </c>
      <c r="G136" s="148" t="s">
        <v>597</v>
      </c>
      <c r="H136" s="149">
        <v>510</v>
      </c>
      <c r="I136" s="150"/>
      <c r="J136" s="149">
        <f t="shared" si="0"/>
        <v>0</v>
      </c>
      <c r="K136" s="151"/>
      <c r="L136" s="32"/>
      <c r="M136" s="152" t="s">
        <v>1</v>
      </c>
      <c r="N136" s="153" t="s">
        <v>42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AR136" s="156" t="s">
        <v>750</v>
      </c>
      <c r="AT136" s="156" t="s">
        <v>347</v>
      </c>
      <c r="AU136" s="156" t="s">
        <v>98</v>
      </c>
      <c r="AY136" s="17" t="s">
        <v>345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98</v>
      </c>
      <c r="BK136" s="158">
        <f t="shared" si="9"/>
        <v>0</v>
      </c>
      <c r="BL136" s="17" t="s">
        <v>750</v>
      </c>
      <c r="BM136" s="156" t="s">
        <v>442</v>
      </c>
    </row>
    <row r="137" spans="2:65" s="1" customFormat="1" ht="24.2" customHeight="1">
      <c r="B137" s="32"/>
      <c r="C137" s="187" t="s">
        <v>407</v>
      </c>
      <c r="D137" s="187" t="s">
        <v>641</v>
      </c>
      <c r="E137" s="188" t="s">
        <v>4163</v>
      </c>
      <c r="F137" s="189" t="s">
        <v>4164</v>
      </c>
      <c r="G137" s="190" t="s">
        <v>597</v>
      </c>
      <c r="H137" s="191">
        <v>510</v>
      </c>
      <c r="I137" s="192"/>
      <c r="J137" s="191">
        <f t="shared" si="0"/>
        <v>0</v>
      </c>
      <c r="K137" s="193"/>
      <c r="L137" s="194"/>
      <c r="M137" s="195" t="s">
        <v>1</v>
      </c>
      <c r="N137" s="196" t="s">
        <v>42</v>
      </c>
      <c r="P137" s="154">
        <f t="shared" si="1"/>
        <v>0</v>
      </c>
      <c r="Q137" s="154">
        <v>2.5000000000000001E-4</v>
      </c>
      <c r="R137" s="154">
        <f t="shared" si="2"/>
        <v>0.1275</v>
      </c>
      <c r="S137" s="154">
        <v>0</v>
      </c>
      <c r="T137" s="155">
        <f t="shared" si="3"/>
        <v>0</v>
      </c>
      <c r="AR137" s="156" t="s">
        <v>2175</v>
      </c>
      <c r="AT137" s="156" t="s">
        <v>641</v>
      </c>
      <c r="AU137" s="156" t="s">
        <v>98</v>
      </c>
      <c r="AY137" s="17" t="s">
        <v>345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98</v>
      </c>
      <c r="BK137" s="158">
        <f t="shared" si="9"/>
        <v>0</v>
      </c>
      <c r="BL137" s="17" t="s">
        <v>750</v>
      </c>
      <c r="BM137" s="156" t="s">
        <v>453</v>
      </c>
    </row>
    <row r="138" spans="2:65" s="1" customFormat="1" ht="24.2" customHeight="1">
      <c r="B138" s="32"/>
      <c r="C138" s="187" t="s">
        <v>417</v>
      </c>
      <c r="D138" s="187" t="s">
        <v>641</v>
      </c>
      <c r="E138" s="188" t="s">
        <v>4165</v>
      </c>
      <c r="F138" s="189" t="s">
        <v>4166</v>
      </c>
      <c r="G138" s="190" t="s">
        <v>623</v>
      </c>
      <c r="H138" s="191">
        <v>26</v>
      </c>
      <c r="I138" s="192"/>
      <c r="J138" s="191">
        <f t="shared" si="0"/>
        <v>0</v>
      </c>
      <c r="K138" s="193"/>
      <c r="L138" s="194"/>
      <c r="M138" s="195" t="s">
        <v>1</v>
      </c>
      <c r="N138" s="196" t="s">
        <v>42</v>
      </c>
      <c r="P138" s="154">
        <f t="shared" si="1"/>
        <v>0</v>
      </c>
      <c r="Q138" s="154">
        <v>1.0000000000000001E-5</v>
      </c>
      <c r="R138" s="154">
        <f t="shared" si="2"/>
        <v>2.6000000000000003E-4</v>
      </c>
      <c r="S138" s="154">
        <v>0</v>
      </c>
      <c r="T138" s="155">
        <f t="shared" si="3"/>
        <v>0</v>
      </c>
      <c r="AR138" s="156" t="s">
        <v>2175</v>
      </c>
      <c r="AT138" s="156" t="s">
        <v>641</v>
      </c>
      <c r="AU138" s="156" t="s">
        <v>98</v>
      </c>
      <c r="AY138" s="17" t="s">
        <v>345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98</v>
      </c>
      <c r="BK138" s="158">
        <f t="shared" si="9"/>
        <v>0</v>
      </c>
      <c r="BL138" s="17" t="s">
        <v>750</v>
      </c>
      <c r="BM138" s="156" t="s">
        <v>463</v>
      </c>
    </row>
    <row r="139" spans="2:65" s="1" customFormat="1" ht="24.2" customHeight="1">
      <c r="B139" s="32"/>
      <c r="C139" s="145" t="s">
        <v>424</v>
      </c>
      <c r="D139" s="145" t="s">
        <v>347</v>
      </c>
      <c r="E139" s="146" t="s">
        <v>4167</v>
      </c>
      <c r="F139" s="147" t="s">
        <v>4168</v>
      </c>
      <c r="G139" s="148" t="s">
        <v>597</v>
      </c>
      <c r="H139" s="149">
        <v>440</v>
      </c>
      <c r="I139" s="150"/>
      <c r="J139" s="149">
        <f t="shared" si="0"/>
        <v>0</v>
      </c>
      <c r="K139" s="151"/>
      <c r="L139" s="32"/>
      <c r="M139" s="152" t="s">
        <v>1</v>
      </c>
      <c r="N139" s="153" t="s">
        <v>42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AR139" s="156" t="s">
        <v>750</v>
      </c>
      <c r="AT139" s="156" t="s">
        <v>347</v>
      </c>
      <c r="AU139" s="156" t="s">
        <v>98</v>
      </c>
      <c r="AY139" s="17" t="s">
        <v>345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98</v>
      </c>
      <c r="BK139" s="158">
        <f t="shared" si="9"/>
        <v>0</v>
      </c>
      <c r="BL139" s="17" t="s">
        <v>750</v>
      </c>
      <c r="BM139" s="156" t="s">
        <v>7</v>
      </c>
    </row>
    <row r="140" spans="2:65" s="1" customFormat="1" ht="24.2" customHeight="1">
      <c r="B140" s="32"/>
      <c r="C140" s="187" t="s">
        <v>428</v>
      </c>
      <c r="D140" s="187" t="s">
        <v>641</v>
      </c>
      <c r="E140" s="188" t="s">
        <v>4169</v>
      </c>
      <c r="F140" s="189" t="s">
        <v>4170</v>
      </c>
      <c r="G140" s="190" t="s">
        <v>597</v>
      </c>
      <c r="H140" s="191">
        <v>440</v>
      </c>
      <c r="I140" s="192"/>
      <c r="J140" s="191">
        <f t="shared" si="0"/>
        <v>0</v>
      </c>
      <c r="K140" s="193"/>
      <c r="L140" s="194"/>
      <c r="M140" s="195" t="s">
        <v>1</v>
      </c>
      <c r="N140" s="196" t="s">
        <v>42</v>
      </c>
      <c r="P140" s="154">
        <f t="shared" si="1"/>
        <v>0</v>
      </c>
      <c r="Q140" s="154">
        <v>2.5000000000000001E-4</v>
      </c>
      <c r="R140" s="154">
        <f t="shared" si="2"/>
        <v>0.11</v>
      </c>
      <c r="S140" s="154">
        <v>0</v>
      </c>
      <c r="T140" s="155">
        <f t="shared" si="3"/>
        <v>0</v>
      </c>
      <c r="AR140" s="156" t="s">
        <v>2175</v>
      </c>
      <c r="AT140" s="156" t="s">
        <v>641</v>
      </c>
      <c r="AU140" s="156" t="s">
        <v>98</v>
      </c>
      <c r="AY140" s="17" t="s">
        <v>345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98</v>
      </c>
      <c r="BK140" s="158">
        <f t="shared" si="9"/>
        <v>0</v>
      </c>
      <c r="BL140" s="17" t="s">
        <v>750</v>
      </c>
      <c r="BM140" s="156" t="s">
        <v>487</v>
      </c>
    </row>
    <row r="141" spans="2:65" s="1" customFormat="1" ht="24.2" customHeight="1">
      <c r="B141" s="32"/>
      <c r="C141" s="187" t="s">
        <v>432</v>
      </c>
      <c r="D141" s="187" t="s">
        <v>641</v>
      </c>
      <c r="E141" s="188" t="s">
        <v>4171</v>
      </c>
      <c r="F141" s="189" t="s">
        <v>4172</v>
      </c>
      <c r="G141" s="190" t="s">
        <v>623</v>
      </c>
      <c r="H141" s="191">
        <v>22</v>
      </c>
      <c r="I141" s="192"/>
      <c r="J141" s="191">
        <f t="shared" si="0"/>
        <v>0</v>
      </c>
      <c r="K141" s="193"/>
      <c r="L141" s="194"/>
      <c r="M141" s="195" t="s">
        <v>1</v>
      </c>
      <c r="N141" s="196" t="s">
        <v>42</v>
      </c>
      <c r="P141" s="154">
        <f t="shared" si="1"/>
        <v>0</v>
      </c>
      <c r="Q141" s="154">
        <v>1.0000000000000001E-5</v>
      </c>
      <c r="R141" s="154">
        <f t="shared" si="2"/>
        <v>2.2000000000000001E-4</v>
      </c>
      <c r="S141" s="154">
        <v>0</v>
      </c>
      <c r="T141" s="155">
        <f t="shared" si="3"/>
        <v>0</v>
      </c>
      <c r="AR141" s="156" t="s">
        <v>2175</v>
      </c>
      <c r="AT141" s="156" t="s">
        <v>641</v>
      </c>
      <c r="AU141" s="156" t="s">
        <v>98</v>
      </c>
      <c r="AY141" s="17" t="s">
        <v>345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7" t="s">
        <v>98</v>
      </c>
      <c r="BK141" s="158">
        <f t="shared" si="9"/>
        <v>0</v>
      </c>
      <c r="BL141" s="17" t="s">
        <v>750</v>
      </c>
      <c r="BM141" s="156" t="s">
        <v>498</v>
      </c>
    </row>
    <row r="142" spans="2:65" s="1" customFormat="1" ht="21.75" customHeight="1">
      <c r="B142" s="32"/>
      <c r="C142" s="145" t="s">
        <v>437</v>
      </c>
      <c r="D142" s="145" t="s">
        <v>347</v>
      </c>
      <c r="E142" s="146" t="s">
        <v>4173</v>
      </c>
      <c r="F142" s="147" t="s">
        <v>4174</v>
      </c>
      <c r="G142" s="148" t="s">
        <v>623</v>
      </c>
      <c r="H142" s="149">
        <v>268</v>
      </c>
      <c r="I142" s="150"/>
      <c r="J142" s="149">
        <f t="shared" si="0"/>
        <v>0</v>
      </c>
      <c r="K142" s="151"/>
      <c r="L142" s="32"/>
      <c r="M142" s="152" t="s">
        <v>1</v>
      </c>
      <c r="N142" s="153" t="s">
        <v>42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AR142" s="156" t="s">
        <v>750</v>
      </c>
      <c r="AT142" s="156" t="s">
        <v>347</v>
      </c>
      <c r="AU142" s="156" t="s">
        <v>98</v>
      </c>
      <c r="AY142" s="17" t="s">
        <v>345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98</v>
      </c>
      <c r="BK142" s="158">
        <f t="shared" si="9"/>
        <v>0</v>
      </c>
      <c r="BL142" s="17" t="s">
        <v>750</v>
      </c>
      <c r="BM142" s="156" t="s">
        <v>513</v>
      </c>
    </row>
    <row r="143" spans="2:65" s="1" customFormat="1" ht="24.2" customHeight="1">
      <c r="B143" s="32"/>
      <c r="C143" s="187" t="s">
        <v>442</v>
      </c>
      <c r="D143" s="187" t="s">
        <v>641</v>
      </c>
      <c r="E143" s="188" t="s">
        <v>4175</v>
      </c>
      <c r="F143" s="189" t="s">
        <v>4176</v>
      </c>
      <c r="G143" s="190" t="s">
        <v>623</v>
      </c>
      <c r="H143" s="191">
        <v>268</v>
      </c>
      <c r="I143" s="192"/>
      <c r="J143" s="191">
        <f t="shared" si="0"/>
        <v>0</v>
      </c>
      <c r="K143" s="193"/>
      <c r="L143" s="194"/>
      <c r="M143" s="195" t="s">
        <v>1</v>
      </c>
      <c r="N143" s="196" t="s">
        <v>42</v>
      </c>
      <c r="P143" s="154">
        <f t="shared" si="1"/>
        <v>0</v>
      </c>
      <c r="Q143" s="154">
        <v>2.0000000000000002E-5</v>
      </c>
      <c r="R143" s="154">
        <f t="shared" si="2"/>
        <v>5.3600000000000002E-3</v>
      </c>
      <c r="S143" s="154">
        <v>0</v>
      </c>
      <c r="T143" s="155">
        <f t="shared" si="3"/>
        <v>0</v>
      </c>
      <c r="AR143" s="156" t="s">
        <v>2175</v>
      </c>
      <c r="AT143" s="156" t="s">
        <v>641</v>
      </c>
      <c r="AU143" s="156" t="s">
        <v>98</v>
      </c>
      <c r="AY143" s="17" t="s">
        <v>345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98</v>
      </c>
      <c r="BK143" s="158">
        <f t="shared" si="9"/>
        <v>0</v>
      </c>
      <c r="BL143" s="17" t="s">
        <v>750</v>
      </c>
      <c r="BM143" s="156" t="s">
        <v>525</v>
      </c>
    </row>
    <row r="144" spans="2:65" s="1" customFormat="1" ht="24.2" customHeight="1">
      <c r="B144" s="32"/>
      <c r="C144" s="145" t="s">
        <v>448</v>
      </c>
      <c r="D144" s="145" t="s">
        <v>347</v>
      </c>
      <c r="E144" s="146" t="s">
        <v>4177</v>
      </c>
      <c r="F144" s="147" t="s">
        <v>4178</v>
      </c>
      <c r="G144" s="148" t="s">
        <v>623</v>
      </c>
      <c r="H144" s="149">
        <v>452</v>
      </c>
      <c r="I144" s="150"/>
      <c r="J144" s="149">
        <f t="shared" si="0"/>
        <v>0</v>
      </c>
      <c r="K144" s="151"/>
      <c r="L144" s="32"/>
      <c r="M144" s="152" t="s">
        <v>1</v>
      </c>
      <c r="N144" s="153" t="s">
        <v>42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AR144" s="156" t="s">
        <v>750</v>
      </c>
      <c r="AT144" s="156" t="s">
        <v>347</v>
      </c>
      <c r="AU144" s="156" t="s">
        <v>98</v>
      </c>
      <c r="AY144" s="17" t="s">
        <v>345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7" t="s">
        <v>98</v>
      </c>
      <c r="BK144" s="158">
        <f t="shared" si="9"/>
        <v>0</v>
      </c>
      <c r="BL144" s="17" t="s">
        <v>750</v>
      </c>
      <c r="BM144" s="156" t="s">
        <v>535</v>
      </c>
    </row>
    <row r="145" spans="2:65" s="1" customFormat="1" ht="16.5" customHeight="1">
      <c r="B145" s="32"/>
      <c r="C145" s="187" t="s">
        <v>453</v>
      </c>
      <c r="D145" s="187" t="s">
        <v>641</v>
      </c>
      <c r="E145" s="188" t="s">
        <v>4179</v>
      </c>
      <c r="F145" s="189" t="s">
        <v>4180</v>
      </c>
      <c r="G145" s="190" t="s">
        <v>623</v>
      </c>
      <c r="H145" s="191">
        <v>452</v>
      </c>
      <c r="I145" s="192"/>
      <c r="J145" s="191">
        <f t="shared" si="0"/>
        <v>0</v>
      </c>
      <c r="K145" s="193"/>
      <c r="L145" s="194"/>
      <c r="M145" s="195" t="s">
        <v>1</v>
      </c>
      <c r="N145" s="196" t="s">
        <v>42</v>
      </c>
      <c r="P145" s="154">
        <f t="shared" si="1"/>
        <v>0</v>
      </c>
      <c r="Q145" s="154">
        <v>1.0000000000000001E-5</v>
      </c>
      <c r="R145" s="154">
        <f t="shared" si="2"/>
        <v>4.5200000000000006E-3</v>
      </c>
      <c r="S145" s="154">
        <v>0</v>
      </c>
      <c r="T145" s="155">
        <f t="shared" si="3"/>
        <v>0</v>
      </c>
      <c r="AR145" s="156" t="s">
        <v>2175</v>
      </c>
      <c r="AT145" s="156" t="s">
        <v>641</v>
      </c>
      <c r="AU145" s="156" t="s">
        <v>98</v>
      </c>
      <c r="AY145" s="17" t="s">
        <v>345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7" t="s">
        <v>98</v>
      </c>
      <c r="BK145" s="158">
        <f t="shared" si="9"/>
        <v>0</v>
      </c>
      <c r="BL145" s="17" t="s">
        <v>750</v>
      </c>
      <c r="BM145" s="156" t="s">
        <v>544</v>
      </c>
    </row>
    <row r="146" spans="2:65" s="1" customFormat="1" ht="16.5" customHeight="1">
      <c r="B146" s="32"/>
      <c r="C146" s="187" t="s">
        <v>457</v>
      </c>
      <c r="D146" s="187" t="s">
        <v>641</v>
      </c>
      <c r="E146" s="188" t="s">
        <v>4181</v>
      </c>
      <c r="F146" s="189" t="s">
        <v>4182</v>
      </c>
      <c r="G146" s="190" t="s">
        <v>4183</v>
      </c>
      <c r="H146" s="191">
        <v>0.45200000000000001</v>
      </c>
      <c r="I146" s="192"/>
      <c r="J146" s="191">
        <f t="shared" si="0"/>
        <v>0</v>
      </c>
      <c r="K146" s="193"/>
      <c r="L146" s="194"/>
      <c r="M146" s="195" t="s">
        <v>1</v>
      </c>
      <c r="N146" s="196" t="s">
        <v>42</v>
      </c>
      <c r="P146" s="154">
        <f t="shared" si="1"/>
        <v>0</v>
      </c>
      <c r="Q146" s="154">
        <v>6.4159292035398203E-3</v>
      </c>
      <c r="R146" s="154">
        <f t="shared" si="2"/>
        <v>2.8999999999999989E-3</v>
      </c>
      <c r="S146" s="154">
        <v>0</v>
      </c>
      <c r="T146" s="155">
        <f t="shared" si="3"/>
        <v>0</v>
      </c>
      <c r="AR146" s="156" t="s">
        <v>2175</v>
      </c>
      <c r="AT146" s="156" t="s">
        <v>641</v>
      </c>
      <c r="AU146" s="156" t="s">
        <v>98</v>
      </c>
      <c r="AY146" s="17" t="s">
        <v>345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7" t="s">
        <v>98</v>
      </c>
      <c r="BK146" s="158">
        <f t="shared" si="9"/>
        <v>0</v>
      </c>
      <c r="BL146" s="17" t="s">
        <v>750</v>
      </c>
      <c r="BM146" s="156" t="s">
        <v>554</v>
      </c>
    </row>
    <row r="147" spans="2:65" s="1" customFormat="1" ht="24.2" customHeight="1">
      <c r="B147" s="32"/>
      <c r="C147" s="145" t="s">
        <v>463</v>
      </c>
      <c r="D147" s="145" t="s">
        <v>347</v>
      </c>
      <c r="E147" s="146" t="s">
        <v>4184</v>
      </c>
      <c r="F147" s="147" t="s">
        <v>4185</v>
      </c>
      <c r="G147" s="148" t="s">
        <v>623</v>
      </c>
      <c r="H147" s="149">
        <v>21</v>
      </c>
      <c r="I147" s="150"/>
      <c r="J147" s="149">
        <f t="shared" si="0"/>
        <v>0</v>
      </c>
      <c r="K147" s="151"/>
      <c r="L147" s="32"/>
      <c r="M147" s="152" t="s">
        <v>1</v>
      </c>
      <c r="N147" s="153" t="s">
        <v>42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AR147" s="156" t="s">
        <v>750</v>
      </c>
      <c r="AT147" s="156" t="s">
        <v>347</v>
      </c>
      <c r="AU147" s="156" t="s">
        <v>98</v>
      </c>
      <c r="AY147" s="17" t="s">
        <v>345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7" t="s">
        <v>98</v>
      </c>
      <c r="BK147" s="158">
        <f t="shared" si="9"/>
        <v>0</v>
      </c>
      <c r="BL147" s="17" t="s">
        <v>750</v>
      </c>
      <c r="BM147" s="156" t="s">
        <v>579</v>
      </c>
    </row>
    <row r="148" spans="2:65" s="1" customFormat="1" ht="16.5" customHeight="1">
      <c r="B148" s="32"/>
      <c r="C148" s="187" t="s">
        <v>471</v>
      </c>
      <c r="D148" s="187" t="s">
        <v>641</v>
      </c>
      <c r="E148" s="188" t="s">
        <v>4186</v>
      </c>
      <c r="F148" s="189" t="s">
        <v>4187</v>
      </c>
      <c r="G148" s="190" t="s">
        <v>623</v>
      </c>
      <c r="H148" s="191">
        <v>21</v>
      </c>
      <c r="I148" s="192"/>
      <c r="J148" s="191">
        <f t="shared" si="0"/>
        <v>0</v>
      </c>
      <c r="K148" s="193"/>
      <c r="L148" s="194"/>
      <c r="M148" s="195" t="s">
        <v>1</v>
      </c>
      <c r="N148" s="196" t="s">
        <v>42</v>
      </c>
      <c r="P148" s="154">
        <f t="shared" si="1"/>
        <v>0</v>
      </c>
      <c r="Q148" s="154">
        <v>8.0000000000000007E-5</v>
      </c>
      <c r="R148" s="154">
        <f t="shared" si="2"/>
        <v>1.6800000000000001E-3</v>
      </c>
      <c r="S148" s="154">
        <v>0</v>
      </c>
      <c r="T148" s="155">
        <f t="shared" si="3"/>
        <v>0</v>
      </c>
      <c r="AR148" s="156" t="s">
        <v>2175</v>
      </c>
      <c r="AT148" s="156" t="s">
        <v>641</v>
      </c>
      <c r="AU148" s="156" t="s">
        <v>98</v>
      </c>
      <c r="AY148" s="17" t="s">
        <v>345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7" t="s">
        <v>98</v>
      </c>
      <c r="BK148" s="158">
        <f t="shared" si="9"/>
        <v>0</v>
      </c>
      <c r="BL148" s="17" t="s">
        <v>750</v>
      </c>
      <c r="BM148" s="156" t="s">
        <v>594</v>
      </c>
    </row>
    <row r="149" spans="2:65" s="1" customFormat="1" ht="24.2" customHeight="1">
      <c r="B149" s="32"/>
      <c r="C149" s="145" t="s">
        <v>7</v>
      </c>
      <c r="D149" s="145" t="s">
        <v>347</v>
      </c>
      <c r="E149" s="146" t="s">
        <v>4188</v>
      </c>
      <c r="F149" s="147" t="s">
        <v>4189</v>
      </c>
      <c r="G149" s="148" t="s">
        <v>623</v>
      </c>
      <c r="H149" s="149">
        <v>52</v>
      </c>
      <c r="I149" s="150"/>
      <c r="J149" s="149">
        <f t="shared" si="0"/>
        <v>0</v>
      </c>
      <c r="K149" s="151"/>
      <c r="L149" s="32"/>
      <c r="M149" s="152" t="s">
        <v>1</v>
      </c>
      <c r="N149" s="153" t="s">
        <v>42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AR149" s="156" t="s">
        <v>750</v>
      </c>
      <c r="AT149" s="156" t="s">
        <v>347</v>
      </c>
      <c r="AU149" s="156" t="s">
        <v>98</v>
      </c>
      <c r="AY149" s="17" t="s">
        <v>345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7" t="s">
        <v>98</v>
      </c>
      <c r="BK149" s="158">
        <f t="shared" si="9"/>
        <v>0</v>
      </c>
      <c r="BL149" s="17" t="s">
        <v>750</v>
      </c>
      <c r="BM149" s="156" t="s">
        <v>615</v>
      </c>
    </row>
    <row r="150" spans="2:65" s="1" customFormat="1" ht="24.2" customHeight="1">
      <c r="B150" s="32"/>
      <c r="C150" s="187" t="s">
        <v>482</v>
      </c>
      <c r="D150" s="187" t="s">
        <v>641</v>
      </c>
      <c r="E150" s="188" t="s">
        <v>4190</v>
      </c>
      <c r="F150" s="189" t="s">
        <v>4191</v>
      </c>
      <c r="G150" s="190" t="s">
        <v>623</v>
      </c>
      <c r="H150" s="191">
        <v>52</v>
      </c>
      <c r="I150" s="192"/>
      <c r="J150" s="191">
        <f t="shared" si="0"/>
        <v>0</v>
      </c>
      <c r="K150" s="193"/>
      <c r="L150" s="194"/>
      <c r="M150" s="195" t="s">
        <v>1</v>
      </c>
      <c r="N150" s="196" t="s">
        <v>42</v>
      </c>
      <c r="P150" s="154">
        <f t="shared" si="1"/>
        <v>0</v>
      </c>
      <c r="Q150" s="154">
        <v>6.9999999999999994E-5</v>
      </c>
      <c r="R150" s="154">
        <f t="shared" si="2"/>
        <v>3.6399999999999996E-3</v>
      </c>
      <c r="S150" s="154">
        <v>0</v>
      </c>
      <c r="T150" s="155">
        <f t="shared" si="3"/>
        <v>0</v>
      </c>
      <c r="AR150" s="156" t="s">
        <v>2175</v>
      </c>
      <c r="AT150" s="156" t="s">
        <v>641</v>
      </c>
      <c r="AU150" s="156" t="s">
        <v>98</v>
      </c>
      <c r="AY150" s="17" t="s">
        <v>345</v>
      </c>
      <c r="BE150" s="157">
        <f t="shared" si="4"/>
        <v>0</v>
      </c>
      <c r="BF150" s="157">
        <f t="shared" si="5"/>
        <v>0</v>
      </c>
      <c r="BG150" s="157">
        <f t="shared" si="6"/>
        <v>0</v>
      </c>
      <c r="BH150" s="157">
        <f t="shared" si="7"/>
        <v>0</v>
      </c>
      <c r="BI150" s="157">
        <f t="shared" si="8"/>
        <v>0</v>
      </c>
      <c r="BJ150" s="17" t="s">
        <v>98</v>
      </c>
      <c r="BK150" s="158">
        <f t="shared" si="9"/>
        <v>0</v>
      </c>
      <c r="BL150" s="17" t="s">
        <v>750</v>
      </c>
      <c r="BM150" s="156" t="s">
        <v>628</v>
      </c>
    </row>
    <row r="151" spans="2:65" s="1" customFormat="1" ht="24.2" customHeight="1">
      <c r="B151" s="32"/>
      <c r="C151" s="145" t="s">
        <v>487</v>
      </c>
      <c r="D151" s="145" t="s">
        <v>347</v>
      </c>
      <c r="E151" s="146" t="s">
        <v>4192</v>
      </c>
      <c r="F151" s="147" t="s">
        <v>4193</v>
      </c>
      <c r="G151" s="148" t="s">
        <v>623</v>
      </c>
      <c r="H151" s="149">
        <v>4</v>
      </c>
      <c r="I151" s="150"/>
      <c r="J151" s="149">
        <f t="shared" si="0"/>
        <v>0</v>
      </c>
      <c r="K151" s="151"/>
      <c r="L151" s="32"/>
      <c r="M151" s="152" t="s">
        <v>1</v>
      </c>
      <c r="N151" s="153" t="s">
        <v>42</v>
      </c>
      <c r="P151" s="154">
        <f t="shared" si="1"/>
        <v>0</v>
      </c>
      <c r="Q151" s="154">
        <v>0</v>
      </c>
      <c r="R151" s="154">
        <f t="shared" si="2"/>
        <v>0</v>
      </c>
      <c r="S151" s="154">
        <v>0</v>
      </c>
      <c r="T151" s="155">
        <f t="shared" si="3"/>
        <v>0</v>
      </c>
      <c r="AR151" s="156" t="s">
        <v>750</v>
      </c>
      <c r="AT151" s="156" t="s">
        <v>347</v>
      </c>
      <c r="AU151" s="156" t="s">
        <v>98</v>
      </c>
      <c r="AY151" s="17" t="s">
        <v>345</v>
      </c>
      <c r="BE151" s="157">
        <f t="shared" si="4"/>
        <v>0</v>
      </c>
      <c r="BF151" s="157">
        <f t="shared" si="5"/>
        <v>0</v>
      </c>
      <c r="BG151" s="157">
        <f t="shared" si="6"/>
        <v>0</v>
      </c>
      <c r="BH151" s="157">
        <f t="shared" si="7"/>
        <v>0</v>
      </c>
      <c r="BI151" s="157">
        <f t="shared" si="8"/>
        <v>0</v>
      </c>
      <c r="BJ151" s="17" t="s">
        <v>98</v>
      </c>
      <c r="BK151" s="158">
        <f t="shared" si="9"/>
        <v>0</v>
      </c>
      <c r="BL151" s="17" t="s">
        <v>750</v>
      </c>
      <c r="BM151" s="156" t="s">
        <v>647</v>
      </c>
    </row>
    <row r="152" spans="2:65" s="1" customFormat="1" ht="24.2" customHeight="1">
      <c r="B152" s="32"/>
      <c r="C152" s="187" t="s">
        <v>494</v>
      </c>
      <c r="D152" s="187" t="s">
        <v>641</v>
      </c>
      <c r="E152" s="188" t="s">
        <v>4194</v>
      </c>
      <c r="F152" s="189" t="s">
        <v>4195</v>
      </c>
      <c r="G152" s="190" t="s">
        <v>623</v>
      </c>
      <c r="H152" s="191">
        <v>4</v>
      </c>
      <c r="I152" s="192"/>
      <c r="J152" s="191">
        <f t="shared" si="0"/>
        <v>0</v>
      </c>
      <c r="K152" s="193"/>
      <c r="L152" s="194"/>
      <c r="M152" s="195" t="s">
        <v>1</v>
      </c>
      <c r="N152" s="196" t="s">
        <v>42</v>
      </c>
      <c r="P152" s="154">
        <f t="shared" si="1"/>
        <v>0</v>
      </c>
      <c r="Q152" s="154">
        <v>6.9999999999999994E-5</v>
      </c>
      <c r="R152" s="154">
        <f t="shared" si="2"/>
        <v>2.7999999999999998E-4</v>
      </c>
      <c r="S152" s="154">
        <v>0</v>
      </c>
      <c r="T152" s="155">
        <f t="shared" si="3"/>
        <v>0</v>
      </c>
      <c r="AR152" s="156" t="s">
        <v>2175</v>
      </c>
      <c r="AT152" s="156" t="s">
        <v>641</v>
      </c>
      <c r="AU152" s="156" t="s">
        <v>98</v>
      </c>
      <c r="AY152" s="17" t="s">
        <v>345</v>
      </c>
      <c r="BE152" s="157">
        <f t="shared" si="4"/>
        <v>0</v>
      </c>
      <c r="BF152" s="157">
        <f t="shared" si="5"/>
        <v>0</v>
      </c>
      <c r="BG152" s="157">
        <f t="shared" si="6"/>
        <v>0</v>
      </c>
      <c r="BH152" s="157">
        <f t="shared" si="7"/>
        <v>0</v>
      </c>
      <c r="BI152" s="157">
        <f t="shared" si="8"/>
        <v>0</v>
      </c>
      <c r="BJ152" s="17" t="s">
        <v>98</v>
      </c>
      <c r="BK152" s="158">
        <f t="shared" si="9"/>
        <v>0</v>
      </c>
      <c r="BL152" s="17" t="s">
        <v>750</v>
      </c>
      <c r="BM152" s="156" t="s">
        <v>657</v>
      </c>
    </row>
    <row r="153" spans="2:65" s="1" customFormat="1" ht="21.75" customHeight="1">
      <c r="B153" s="32"/>
      <c r="C153" s="187" t="s">
        <v>498</v>
      </c>
      <c r="D153" s="187" t="s">
        <v>641</v>
      </c>
      <c r="E153" s="188" t="s">
        <v>4196</v>
      </c>
      <c r="F153" s="189" t="s">
        <v>4197</v>
      </c>
      <c r="G153" s="190" t="s">
        <v>623</v>
      </c>
      <c r="H153" s="191">
        <v>111</v>
      </c>
      <c r="I153" s="192"/>
      <c r="J153" s="191">
        <f t="shared" si="0"/>
        <v>0</v>
      </c>
      <c r="K153" s="193"/>
      <c r="L153" s="194"/>
      <c r="M153" s="195" t="s">
        <v>1</v>
      </c>
      <c r="N153" s="196" t="s">
        <v>42</v>
      </c>
      <c r="P153" s="154">
        <f t="shared" si="1"/>
        <v>0</v>
      </c>
      <c r="Q153" s="154">
        <v>3.0000000000000001E-5</v>
      </c>
      <c r="R153" s="154">
        <f t="shared" si="2"/>
        <v>3.3300000000000001E-3</v>
      </c>
      <c r="S153" s="154">
        <v>0</v>
      </c>
      <c r="T153" s="155">
        <f t="shared" si="3"/>
        <v>0</v>
      </c>
      <c r="AR153" s="156" t="s">
        <v>2175</v>
      </c>
      <c r="AT153" s="156" t="s">
        <v>641</v>
      </c>
      <c r="AU153" s="156" t="s">
        <v>98</v>
      </c>
      <c r="AY153" s="17" t="s">
        <v>345</v>
      </c>
      <c r="BE153" s="157">
        <f t="shared" si="4"/>
        <v>0</v>
      </c>
      <c r="BF153" s="157">
        <f t="shared" si="5"/>
        <v>0</v>
      </c>
      <c r="BG153" s="157">
        <f t="shared" si="6"/>
        <v>0</v>
      </c>
      <c r="BH153" s="157">
        <f t="shared" si="7"/>
        <v>0</v>
      </c>
      <c r="BI153" s="157">
        <f t="shared" si="8"/>
        <v>0</v>
      </c>
      <c r="BJ153" s="17" t="s">
        <v>98</v>
      </c>
      <c r="BK153" s="158">
        <f t="shared" si="9"/>
        <v>0</v>
      </c>
      <c r="BL153" s="17" t="s">
        <v>750</v>
      </c>
      <c r="BM153" s="156" t="s">
        <v>667</v>
      </c>
    </row>
    <row r="154" spans="2:65" s="1" customFormat="1" ht="16.5" customHeight="1">
      <c r="B154" s="32"/>
      <c r="C154" s="187" t="s">
        <v>509</v>
      </c>
      <c r="D154" s="187" t="s">
        <v>641</v>
      </c>
      <c r="E154" s="188" t="s">
        <v>4198</v>
      </c>
      <c r="F154" s="189" t="s">
        <v>4199</v>
      </c>
      <c r="G154" s="190" t="s">
        <v>623</v>
      </c>
      <c r="H154" s="191">
        <v>19</v>
      </c>
      <c r="I154" s="192"/>
      <c r="J154" s="191">
        <f t="shared" si="0"/>
        <v>0</v>
      </c>
      <c r="K154" s="193"/>
      <c r="L154" s="194"/>
      <c r="M154" s="195" t="s">
        <v>1</v>
      </c>
      <c r="N154" s="196" t="s">
        <v>42</v>
      </c>
      <c r="P154" s="154">
        <f t="shared" si="1"/>
        <v>0</v>
      </c>
      <c r="Q154" s="154">
        <v>2.0000000000000002E-5</v>
      </c>
      <c r="R154" s="154">
        <f t="shared" si="2"/>
        <v>3.8000000000000002E-4</v>
      </c>
      <c r="S154" s="154">
        <v>0</v>
      </c>
      <c r="T154" s="155">
        <f t="shared" si="3"/>
        <v>0</v>
      </c>
      <c r="AR154" s="156" t="s">
        <v>2175</v>
      </c>
      <c r="AT154" s="156" t="s">
        <v>641</v>
      </c>
      <c r="AU154" s="156" t="s">
        <v>98</v>
      </c>
      <c r="AY154" s="17" t="s">
        <v>345</v>
      </c>
      <c r="BE154" s="157">
        <f t="shared" si="4"/>
        <v>0</v>
      </c>
      <c r="BF154" s="157">
        <f t="shared" si="5"/>
        <v>0</v>
      </c>
      <c r="BG154" s="157">
        <f t="shared" si="6"/>
        <v>0</v>
      </c>
      <c r="BH154" s="157">
        <f t="shared" si="7"/>
        <v>0</v>
      </c>
      <c r="BI154" s="157">
        <f t="shared" si="8"/>
        <v>0</v>
      </c>
      <c r="BJ154" s="17" t="s">
        <v>98</v>
      </c>
      <c r="BK154" s="158">
        <f t="shared" si="9"/>
        <v>0</v>
      </c>
      <c r="BL154" s="17" t="s">
        <v>750</v>
      </c>
      <c r="BM154" s="156" t="s">
        <v>677</v>
      </c>
    </row>
    <row r="155" spans="2:65" s="1" customFormat="1" ht="16.5" customHeight="1">
      <c r="B155" s="32"/>
      <c r="C155" s="187" t="s">
        <v>513</v>
      </c>
      <c r="D155" s="187" t="s">
        <v>641</v>
      </c>
      <c r="E155" s="188" t="s">
        <v>4200</v>
      </c>
      <c r="F155" s="189" t="s">
        <v>4201</v>
      </c>
      <c r="G155" s="190" t="s">
        <v>623</v>
      </c>
      <c r="H155" s="191">
        <v>30</v>
      </c>
      <c r="I155" s="192"/>
      <c r="J155" s="191">
        <f t="shared" si="0"/>
        <v>0</v>
      </c>
      <c r="K155" s="193"/>
      <c r="L155" s="194"/>
      <c r="M155" s="195" t="s">
        <v>1</v>
      </c>
      <c r="N155" s="196" t="s">
        <v>42</v>
      </c>
      <c r="P155" s="154">
        <f t="shared" si="1"/>
        <v>0</v>
      </c>
      <c r="Q155" s="154">
        <v>3.0000000000000001E-5</v>
      </c>
      <c r="R155" s="154">
        <f t="shared" si="2"/>
        <v>8.9999999999999998E-4</v>
      </c>
      <c r="S155" s="154">
        <v>0</v>
      </c>
      <c r="T155" s="155">
        <f t="shared" si="3"/>
        <v>0</v>
      </c>
      <c r="AR155" s="156" t="s">
        <v>2175</v>
      </c>
      <c r="AT155" s="156" t="s">
        <v>641</v>
      </c>
      <c r="AU155" s="156" t="s">
        <v>98</v>
      </c>
      <c r="AY155" s="17" t="s">
        <v>345</v>
      </c>
      <c r="BE155" s="157">
        <f t="shared" si="4"/>
        <v>0</v>
      </c>
      <c r="BF155" s="157">
        <f t="shared" si="5"/>
        <v>0</v>
      </c>
      <c r="BG155" s="157">
        <f t="shared" si="6"/>
        <v>0</v>
      </c>
      <c r="BH155" s="157">
        <f t="shared" si="7"/>
        <v>0</v>
      </c>
      <c r="BI155" s="157">
        <f t="shared" si="8"/>
        <v>0</v>
      </c>
      <c r="BJ155" s="17" t="s">
        <v>98</v>
      </c>
      <c r="BK155" s="158">
        <f t="shared" si="9"/>
        <v>0</v>
      </c>
      <c r="BL155" s="17" t="s">
        <v>750</v>
      </c>
      <c r="BM155" s="156" t="s">
        <v>687</v>
      </c>
    </row>
    <row r="156" spans="2:65" s="1" customFormat="1" ht="16.5" customHeight="1">
      <c r="B156" s="32"/>
      <c r="C156" s="145" t="s">
        <v>519</v>
      </c>
      <c r="D156" s="145" t="s">
        <v>347</v>
      </c>
      <c r="E156" s="146" t="s">
        <v>4202</v>
      </c>
      <c r="F156" s="147" t="s">
        <v>4203</v>
      </c>
      <c r="G156" s="148" t="s">
        <v>623</v>
      </c>
      <c r="H156" s="149">
        <v>14</v>
      </c>
      <c r="I156" s="150"/>
      <c r="J156" s="149">
        <f t="shared" si="0"/>
        <v>0</v>
      </c>
      <c r="K156" s="151"/>
      <c r="L156" s="32"/>
      <c r="M156" s="152" t="s">
        <v>1</v>
      </c>
      <c r="N156" s="153" t="s">
        <v>42</v>
      </c>
      <c r="P156" s="154">
        <f t="shared" si="1"/>
        <v>0</v>
      </c>
      <c r="Q156" s="154">
        <v>0</v>
      </c>
      <c r="R156" s="154">
        <f t="shared" si="2"/>
        <v>0</v>
      </c>
      <c r="S156" s="154">
        <v>0</v>
      </c>
      <c r="T156" s="155">
        <f t="shared" si="3"/>
        <v>0</v>
      </c>
      <c r="AR156" s="156" t="s">
        <v>750</v>
      </c>
      <c r="AT156" s="156" t="s">
        <v>347</v>
      </c>
      <c r="AU156" s="156" t="s">
        <v>98</v>
      </c>
      <c r="AY156" s="17" t="s">
        <v>345</v>
      </c>
      <c r="BE156" s="157">
        <f t="shared" si="4"/>
        <v>0</v>
      </c>
      <c r="BF156" s="157">
        <f t="shared" si="5"/>
        <v>0</v>
      </c>
      <c r="BG156" s="157">
        <f t="shared" si="6"/>
        <v>0</v>
      </c>
      <c r="BH156" s="157">
        <f t="shared" si="7"/>
        <v>0</v>
      </c>
      <c r="BI156" s="157">
        <f t="shared" si="8"/>
        <v>0</v>
      </c>
      <c r="BJ156" s="17" t="s">
        <v>98</v>
      </c>
      <c r="BK156" s="158">
        <f t="shared" si="9"/>
        <v>0</v>
      </c>
      <c r="BL156" s="17" t="s">
        <v>750</v>
      </c>
      <c r="BM156" s="156" t="s">
        <v>699</v>
      </c>
    </row>
    <row r="157" spans="2:65" s="1" customFormat="1" ht="24.2" customHeight="1">
      <c r="B157" s="32"/>
      <c r="C157" s="187" t="s">
        <v>525</v>
      </c>
      <c r="D157" s="187" t="s">
        <v>641</v>
      </c>
      <c r="E157" s="188" t="s">
        <v>4204</v>
      </c>
      <c r="F157" s="189" t="s">
        <v>4205</v>
      </c>
      <c r="G157" s="190" t="s">
        <v>623</v>
      </c>
      <c r="H157" s="191">
        <v>14</v>
      </c>
      <c r="I157" s="192"/>
      <c r="J157" s="191">
        <f t="shared" si="0"/>
        <v>0</v>
      </c>
      <c r="K157" s="193"/>
      <c r="L157" s="194"/>
      <c r="M157" s="195" t="s">
        <v>1</v>
      </c>
      <c r="N157" s="196" t="s">
        <v>42</v>
      </c>
      <c r="P157" s="154">
        <f t="shared" si="1"/>
        <v>0</v>
      </c>
      <c r="Q157" s="154">
        <v>0</v>
      </c>
      <c r="R157" s="154">
        <f t="shared" si="2"/>
        <v>0</v>
      </c>
      <c r="S157" s="154">
        <v>0</v>
      </c>
      <c r="T157" s="155">
        <f t="shared" si="3"/>
        <v>0</v>
      </c>
      <c r="AR157" s="156" t="s">
        <v>2175</v>
      </c>
      <c r="AT157" s="156" t="s">
        <v>641</v>
      </c>
      <c r="AU157" s="156" t="s">
        <v>98</v>
      </c>
      <c r="AY157" s="17" t="s">
        <v>345</v>
      </c>
      <c r="BE157" s="157">
        <f t="shared" si="4"/>
        <v>0</v>
      </c>
      <c r="BF157" s="157">
        <f t="shared" si="5"/>
        <v>0</v>
      </c>
      <c r="BG157" s="157">
        <f t="shared" si="6"/>
        <v>0</v>
      </c>
      <c r="BH157" s="157">
        <f t="shared" si="7"/>
        <v>0</v>
      </c>
      <c r="BI157" s="157">
        <f t="shared" si="8"/>
        <v>0</v>
      </c>
      <c r="BJ157" s="17" t="s">
        <v>98</v>
      </c>
      <c r="BK157" s="158">
        <f t="shared" si="9"/>
        <v>0</v>
      </c>
      <c r="BL157" s="17" t="s">
        <v>750</v>
      </c>
      <c r="BM157" s="156" t="s">
        <v>711</v>
      </c>
    </row>
    <row r="158" spans="2:65" s="1" customFormat="1" ht="24.2" customHeight="1">
      <c r="B158" s="32"/>
      <c r="C158" s="145" t="s">
        <v>530</v>
      </c>
      <c r="D158" s="145" t="s">
        <v>347</v>
      </c>
      <c r="E158" s="146" t="s">
        <v>4206</v>
      </c>
      <c r="F158" s="147" t="s">
        <v>4207</v>
      </c>
      <c r="G158" s="148" t="s">
        <v>623</v>
      </c>
      <c r="H158" s="149">
        <v>162</v>
      </c>
      <c r="I158" s="150"/>
      <c r="J158" s="149">
        <f t="shared" si="0"/>
        <v>0</v>
      </c>
      <c r="K158" s="151"/>
      <c r="L158" s="32"/>
      <c r="M158" s="152" t="s">
        <v>1</v>
      </c>
      <c r="N158" s="153" t="s">
        <v>42</v>
      </c>
      <c r="P158" s="154">
        <f t="shared" si="1"/>
        <v>0</v>
      </c>
      <c r="Q158" s="154">
        <v>0</v>
      </c>
      <c r="R158" s="154">
        <f t="shared" si="2"/>
        <v>0</v>
      </c>
      <c r="S158" s="154">
        <v>0</v>
      </c>
      <c r="T158" s="155">
        <f t="shared" si="3"/>
        <v>0</v>
      </c>
      <c r="AR158" s="156" t="s">
        <v>750</v>
      </c>
      <c r="AT158" s="156" t="s">
        <v>347</v>
      </c>
      <c r="AU158" s="156" t="s">
        <v>98</v>
      </c>
      <c r="AY158" s="17" t="s">
        <v>345</v>
      </c>
      <c r="BE158" s="157">
        <f t="shared" si="4"/>
        <v>0</v>
      </c>
      <c r="BF158" s="157">
        <f t="shared" si="5"/>
        <v>0</v>
      </c>
      <c r="BG158" s="157">
        <f t="shared" si="6"/>
        <v>0</v>
      </c>
      <c r="BH158" s="157">
        <f t="shared" si="7"/>
        <v>0</v>
      </c>
      <c r="BI158" s="157">
        <f t="shared" si="8"/>
        <v>0</v>
      </c>
      <c r="BJ158" s="17" t="s">
        <v>98</v>
      </c>
      <c r="BK158" s="158">
        <f t="shared" si="9"/>
        <v>0</v>
      </c>
      <c r="BL158" s="17" t="s">
        <v>750</v>
      </c>
      <c r="BM158" s="156" t="s">
        <v>724</v>
      </c>
    </row>
    <row r="159" spans="2:65" s="1" customFormat="1" ht="24.2" customHeight="1">
      <c r="B159" s="32"/>
      <c r="C159" s="187" t="s">
        <v>535</v>
      </c>
      <c r="D159" s="187" t="s">
        <v>641</v>
      </c>
      <c r="E159" s="188" t="s">
        <v>4208</v>
      </c>
      <c r="F159" s="189" t="s">
        <v>4209</v>
      </c>
      <c r="G159" s="190" t="s">
        <v>623</v>
      </c>
      <c r="H159" s="191">
        <v>162</v>
      </c>
      <c r="I159" s="192"/>
      <c r="J159" s="191">
        <f t="shared" si="0"/>
        <v>0</v>
      </c>
      <c r="K159" s="193"/>
      <c r="L159" s="194"/>
      <c r="M159" s="195" t="s">
        <v>1</v>
      </c>
      <c r="N159" s="196" t="s">
        <v>42</v>
      </c>
      <c r="P159" s="154">
        <f t="shared" si="1"/>
        <v>0</v>
      </c>
      <c r="Q159" s="154">
        <v>8.0000000000000007E-5</v>
      </c>
      <c r="R159" s="154">
        <f t="shared" si="2"/>
        <v>1.2960000000000001E-2</v>
      </c>
      <c r="S159" s="154">
        <v>0</v>
      </c>
      <c r="T159" s="155">
        <f t="shared" si="3"/>
        <v>0</v>
      </c>
      <c r="AR159" s="156" t="s">
        <v>2175</v>
      </c>
      <c r="AT159" s="156" t="s">
        <v>641</v>
      </c>
      <c r="AU159" s="156" t="s">
        <v>98</v>
      </c>
      <c r="AY159" s="17" t="s">
        <v>345</v>
      </c>
      <c r="BE159" s="157">
        <f t="shared" si="4"/>
        <v>0</v>
      </c>
      <c r="BF159" s="157">
        <f t="shared" si="5"/>
        <v>0</v>
      </c>
      <c r="BG159" s="157">
        <f t="shared" si="6"/>
        <v>0</v>
      </c>
      <c r="BH159" s="157">
        <f t="shared" si="7"/>
        <v>0</v>
      </c>
      <c r="BI159" s="157">
        <f t="shared" si="8"/>
        <v>0</v>
      </c>
      <c r="BJ159" s="17" t="s">
        <v>98</v>
      </c>
      <c r="BK159" s="158">
        <f t="shared" si="9"/>
        <v>0</v>
      </c>
      <c r="BL159" s="17" t="s">
        <v>750</v>
      </c>
      <c r="BM159" s="156" t="s">
        <v>734</v>
      </c>
    </row>
    <row r="160" spans="2:65" s="1" customFormat="1" ht="24.2" customHeight="1">
      <c r="B160" s="32"/>
      <c r="C160" s="145" t="s">
        <v>540</v>
      </c>
      <c r="D160" s="145" t="s">
        <v>347</v>
      </c>
      <c r="E160" s="146" t="s">
        <v>4210</v>
      </c>
      <c r="F160" s="147" t="s">
        <v>4211</v>
      </c>
      <c r="G160" s="148" t="s">
        <v>623</v>
      </c>
      <c r="H160" s="149">
        <v>17</v>
      </c>
      <c r="I160" s="150"/>
      <c r="J160" s="149">
        <f t="shared" si="0"/>
        <v>0</v>
      </c>
      <c r="K160" s="151"/>
      <c r="L160" s="32"/>
      <c r="M160" s="152" t="s">
        <v>1</v>
      </c>
      <c r="N160" s="153" t="s">
        <v>42</v>
      </c>
      <c r="P160" s="154">
        <f t="shared" si="1"/>
        <v>0</v>
      </c>
      <c r="Q160" s="154">
        <v>0</v>
      </c>
      <c r="R160" s="154">
        <f t="shared" si="2"/>
        <v>0</v>
      </c>
      <c r="S160" s="154">
        <v>0</v>
      </c>
      <c r="T160" s="155">
        <f t="shared" si="3"/>
        <v>0</v>
      </c>
      <c r="AR160" s="156" t="s">
        <v>750</v>
      </c>
      <c r="AT160" s="156" t="s">
        <v>347</v>
      </c>
      <c r="AU160" s="156" t="s">
        <v>98</v>
      </c>
      <c r="AY160" s="17" t="s">
        <v>345</v>
      </c>
      <c r="BE160" s="157">
        <f t="shared" si="4"/>
        <v>0</v>
      </c>
      <c r="BF160" s="157">
        <f t="shared" si="5"/>
        <v>0</v>
      </c>
      <c r="BG160" s="157">
        <f t="shared" si="6"/>
        <v>0</v>
      </c>
      <c r="BH160" s="157">
        <f t="shared" si="7"/>
        <v>0</v>
      </c>
      <c r="BI160" s="157">
        <f t="shared" si="8"/>
        <v>0</v>
      </c>
      <c r="BJ160" s="17" t="s">
        <v>98</v>
      </c>
      <c r="BK160" s="158">
        <f t="shared" si="9"/>
        <v>0</v>
      </c>
      <c r="BL160" s="17" t="s">
        <v>750</v>
      </c>
      <c r="BM160" s="156" t="s">
        <v>742</v>
      </c>
    </row>
    <row r="161" spans="2:65" s="1" customFormat="1" ht="24.2" customHeight="1">
      <c r="B161" s="32"/>
      <c r="C161" s="187" t="s">
        <v>544</v>
      </c>
      <c r="D161" s="187" t="s">
        <v>641</v>
      </c>
      <c r="E161" s="188" t="s">
        <v>4212</v>
      </c>
      <c r="F161" s="189" t="s">
        <v>4213</v>
      </c>
      <c r="G161" s="190" t="s">
        <v>623</v>
      </c>
      <c r="H161" s="191">
        <v>17</v>
      </c>
      <c r="I161" s="192"/>
      <c r="J161" s="191">
        <f t="shared" si="0"/>
        <v>0</v>
      </c>
      <c r="K161" s="193"/>
      <c r="L161" s="194"/>
      <c r="M161" s="195" t="s">
        <v>1</v>
      </c>
      <c r="N161" s="196" t="s">
        <v>42</v>
      </c>
      <c r="P161" s="154">
        <f t="shared" si="1"/>
        <v>0</v>
      </c>
      <c r="Q161" s="154">
        <v>1E-4</v>
      </c>
      <c r="R161" s="154">
        <f t="shared" si="2"/>
        <v>1.7000000000000001E-3</v>
      </c>
      <c r="S161" s="154">
        <v>0</v>
      </c>
      <c r="T161" s="155">
        <f t="shared" si="3"/>
        <v>0</v>
      </c>
      <c r="AR161" s="156" t="s">
        <v>2175</v>
      </c>
      <c r="AT161" s="156" t="s">
        <v>641</v>
      </c>
      <c r="AU161" s="156" t="s">
        <v>98</v>
      </c>
      <c r="AY161" s="17" t="s">
        <v>345</v>
      </c>
      <c r="BE161" s="157">
        <f t="shared" si="4"/>
        <v>0</v>
      </c>
      <c r="BF161" s="157">
        <f t="shared" si="5"/>
        <v>0</v>
      </c>
      <c r="BG161" s="157">
        <f t="shared" si="6"/>
        <v>0</v>
      </c>
      <c r="BH161" s="157">
        <f t="shared" si="7"/>
        <v>0</v>
      </c>
      <c r="BI161" s="157">
        <f t="shared" si="8"/>
        <v>0</v>
      </c>
      <c r="BJ161" s="17" t="s">
        <v>98</v>
      </c>
      <c r="BK161" s="158">
        <f t="shared" si="9"/>
        <v>0</v>
      </c>
      <c r="BL161" s="17" t="s">
        <v>750</v>
      </c>
      <c r="BM161" s="156" t="s">
        <v>750</v>
      </c>
    </row>
    <row r="162" spans="2:65" s="1" customFormat="1" ht="24.2" customHeight="1">
      <c r="B162" s="32"/>
      <c r="C162" s="145" t="s">
        <v>549</v>
      </c>
      <c r="D162" s="145" t="s">
        <v>347</v>
      </c>
      <c r="E162" s="146" t="s">
        <v>4214</v>
      </c>
      <c r="F162" s="147" t="s">
        <v>4215</v>
      </c>
      <c r="G162" s="148" t="s">
        <v>623</v>
      </c>
      <c r="H162" s="149">
        <v>9</v>
      </c>
      <c r="I162" s="150"/>
      <c r="J162" s="149">
        <f t="shared" ref="J162:J193" si="10">ROUND(I162*H162,3)</f>
        <v>0</v>
      </c>
      <c r="K162" s="151"/>
      <c r="L162" s="32"/>
      <c r="M162" s="152" t="s">
        <v>1</v>
      </c>
      <c r="N162" s="153" t="s">
        <v>42</v>
      </c>
      <c r="P162" s="154">
        <f t="shared" ref="P162:P193" si="11">O162*H162</f>
        <v>0</v>
      </c>
      <c r="Q162" s="154">
        <v>0</v>
      </c>
      <c r="R162" s="154">
        <f t="shared" ref="R162:R193" si="12">Q162*H162</f>
        <v>0</v>
      </c>
      <c r="S162" s="154">
        <v>0</v>
      </c>
      <c r="T162" s="155">
        <f t="shared" ref="T162:T193" si="13">S162*H162</f>
        <v>0</v>
      </c>
      <c r="AR162" s="156" t="s">
        <v>750</v>
      </c>
      <c r="AT162" s="156" t="s">
        <v>347</v>
      </c>
      <c r="AU162" s="156" t="s">
        <v>98</v>
      </c>
      <c r="AY162" s="17" t="s">
        <v>345</v>
      </c>
      <c r="BE162" s="157">
        <f t="shared" ref="BE162:BE193" si="14">IF(N162="základná",J162,0)</f>
        <v>0</v>
      </c>
      <c r="BF162" s="157">
        <f t="shared" ref="BF162:BF193" si="15">IF(N162="znížená",J162,0)</f>
        <v>0</v>
      </c>
      <c r="BG162" s="157">
        <f t="shared" ref="BG162:BG193" si="16">IF(N162="zákl. prenesená",J162,0)</f>
        <v>0</v>
      </c>
      <c r="BH162" s="157">
        <f t="shared" ref="BH162:BH193" si="17">IF(N162="zníž. prenesená",J162,0)</f>
        <v>0</v>
      </c>
      <c r="BI162" s="157">
        <f t="shared" ref="BI162:BI193" si="18">IF(N162="nulová",J162,0)</f>
        <v>0</v>
      </c>
      <c r="BJ162" s="17" t="s">
        <v>98</v>
      </c>
      <c r="BK162" s="158">
        <f t="shared" ref="BK162:BK193" si="19">ROUND(I162*H162,3)</f>
        <v>0</v>
      </c>
      <c r="BL162" s="17" t="s">
        <v>750</v>
      </c>
      <c r="BM162" s="156" t="s">
        <v>765</v>
      </c>
    </row>
    <row r="163" spans="2:65" s="1" customFormat="1" ht="24.2" customHeight="1">
      <c r="B163" s="32"/>
      <c r="C163" s="187" t="s">
        <v>554</v>
      </c>
      <c r="D163" s="187" t="s">
        <v>641</v>
      </c>
      <c r="E163" s="188" t="s">
        <v>4216</v>
      </c>
      <c r="F163" s="189" t="s">
        <v>4217</v>
      </c>
      <c r="G163" s="190" t="s">
        <v>623</v>
      </c>
      <c r="H163" s="191">
        <v>9</v>
      </c>
      <c r="I163" s="192"/>
      <c r="J163" s="191">
        <f t="shared" si="10"/>
        <v>0</v>
      </c>
      <c r="K163" s="193"/>
      <c r="L163" s="194"/>
      <c r="M163" s="195" t="s">
        <v>1</v>
      </c>
      <c r="N163" s="196" t="s">
        <v>42</v>
      </c>
      <c r="P163" s="154">
        <f t="shared" si="11"/>
        <v>0</v>
      </c>
      <c r="Q163" s="154">
        <v>1E-4</v>
      </c>
      <c r="R163" s="154">
        <f t="shared" si="12"/>
        <v>9.0000000000000008E-4</v>
      </c>
      <c r="S163" s="154">
        <v>0</v>
      </c>
      <c r="T163" s="155">
        <f t="shared" si="13"/>
        <v>0</v>
      </c>
      <c r="AR163" s="156" t="s">
        <v>2175</v>
      </c>
      <c r="AT163" s="156" t="s">
        <v>641</v>
      </c>
      <c r="AU163" s="156" t="s">
        <v>98</v>
      </c>
      <c r="AY163" s="17" t="s">
        <v>345</v>
      </c>
      <c r="BE163" s="157">
        <f t="shared" si="14"/>
        <v>0</v>
      </c>
      <c r="BF163" s="157">
        <f t="shared" si="15"/>
        <v>0</v>
      </c>
      <c r="BG163" s="157">
        <f t="shared" si="16"/>
        <v>0</v>
      </c>
      <c r="BH163" s="157">
        <f t="shared" si="17"/>
        <v>0</v>
      </c>
      <c r="BI163" s="157">
        <f t="shared" si="18"/>
        <v>0</v>
      </c>
      <c r="BJ163" s="17" t="s">
        <v>98</v>
      </c>
      <c r="BK163" s="158">
        <f t="shared" si="19"/>
        <v>0</v>
      </c>
      <c r="BL163" s="17" t="s">
        <v>750</v>
      </c>
      <c r="BM163" s="156" t="s">
        <v>777</v>
      </c>
    </row>
    <row r="164" spans="2:65" s="1" customFormat="1" ht="24.2" customHeight="1">
      <c r="B164" s="32"/>
      <c r="C164" s="145" t="s">
        <v>567</v>
      </c>
      <c r="D164" s="145" t="s">
        <v>347</v>
      </c>
      <c r="E164" s="146" t="s">
        <v>4218</v>
      </c>
      <c r="F164" s="147" t="s">
        <v>4219</v>
      </c>
      <c r="G164" s="148" t="s">
        <v>623</v>
      </c>
      <c r="H164" s="149">
        <v>1</v>
      </c>
      <c r="I164" s="150"/>
      <c r="J164" s="149">
        <f t="shared" si="10"/>
        <v>0</v>
      </c>
      <c r="K164" s="151"/>
      <c r="L164" s="32"/>
      <c r="M164" s="152" t="s">
        <v>1</v>
      </c>
      <c r="N164" s="153" t="s">
        <v>42</v>
      </c>
      <c r="P164" s="154">
        <f t="shared" si="11"/>
        <v>0</v>
      </c>
      <c r="Q164" s="154">
        <v>0</v>
      </c>
      <c r="R164" s="154">
        <f t="shared" si="12"/>
        <v>0</v>
      </c>
      <c r="S164" s="154">
        <v>0</v>
      </c>
      <c r="T164" s="155">
        <f t="shared" si="13"/>
        <v>0</v>
      </c>
      <c r="AR164" s="156" t="s">
        <v>750</v>
      </c>
      <c r="AT164" s="156" t="s">
        <v>347</v>
      </c>
      <c r="AU164" s="156" t="s">
        <v>98</v>
      </c>
      <c r="AY164" s="17" t="s">
        <v>345</v>
      </c>
      <c r="BE164" s="157">
        <f t="shared" si="14"/>
        <v>0</v>
      </c>
      <c r="BF164" s="157">
        <f t="shared" si="15"/>
        <v>0</v>
      </c>
      <c r="BG164" s="157">
        <f t="shared" si="16"/>
        <v>0</v>
      </c>
      <c r="BH164" s="157">
        <f t="shared" si="17"/>
        <v>0</v>
      </c>
      <c r="BI164" s="157">
        <f t="shared" si="18"/>
        <v>0</v>
      </c>
      <c r="BJ164" s="17" t="s">
        <v>98</v>
      </c>
      <c r="BK164" s="158">
        <f t="shared" si="19"/>
        <v>0</v>
      </c>
      <c r="BL164" s="17" t="s">
        <v>750</v>
      </c>
      <c r="BM164" s="156" t="s">
        <v>788</v>
      </c>
    </row>
    <row r="165" spans="2:65" s="1" customFormat="1" ht="24.2" customHeight="1">
      <c r="B165" s="32"/>
      <c r="C165" s="187" t="s">
        <v>579</v>
      </c>
      <c r="D165" s="187" t="s">
        <v>641</v>
      </c>
      <c r="E165" s="188" t="s">
        <v>4220</v>
      </c>
      <c r="F165" s="189" t="s">
        <v>4221</v>
      </c>
      <c r="G165" s="190" t="s">
        <v>623</v>
      </c>
      <c r="H165" s="191">
        <v>1</v>
      </c>
      <c r="I165" s="192"/>
      <c r="J165" s="191">
        <f t="shared" si="10"/>
        <v>0</v>
      </c>
      <c r="K165" s="193"/>
      <c r="L165" s="194"/>
      <c r="M165" s="195" t="s">
        <v>1</v>
      </c>
      <c r="N165" s="196" t="s">
        <v>42</v>
      </c>
      <c r="P165" s="154">
        <f t="shared" si="11"/>
        <v>0</v>
      </c>
      <c r="Q165" s="154">
        <v>3.0100000000000001E-3</v>
      </c>
      <c r="R165" s="154">
        <f t="shared" si="12"/>
        <v>3.0100000000000001E-3</v>
      </c>
      <c r="S165" s="154">
        <v>0</v>
      </c>
      <c r="T165" s="155">
        <f t="shared" si="13"/>
        <v>0</v>
      </c>
      <c r="AR165" s="156" t="s">
        <v>2175</v>
      </c>
      <c r="AT165" s="156" t="s">
        <v>641</v>
      </c>
      <c r="AU165" s="156" t="s">
        <v>98</v>
      </c>
      <c r="AY165" s="17" t="s">
        <v>345</v>
      </c>
      <c r="BE165" s="157">
        <f t="shared" si="14"/>
        <v>0</v>
      </c>
      <c r="BF165" s="157">
        <f t="shared" si="15"/>
        <v>0</v>
      </c>
      <c r="BG165" s="157">
        <f t="shared" si="16"/>
        <v>0</v>
      </c>
      <c r="BH165" s="157">
        <f t="shared" si="17"/>
        <v>0</v>
      </c>
      <c r="BI165" s="157">
        <f t="shared" si="18"/>
        <v>0</v>
      </c>
      <c r="BJ165" s="17" t="s">
        <v>98</v>
      </c>
      <c r="BK165" s="158">
        <f t="shared" si="19"/>
        <v>0</v>
      </c>
      <c r="BL165" s="17" t="s">
        <v>750</v>
      </c>
      <c r="BM165" s="156" t="s">
        <v>797</v>
      </c>
    </row>
    <row r="166" spans="2:65" s="1" customFormat="1" ht="24.2" customHeight="1">
      <c r="B166" s="32"/>
      <c r="C166" s="145" t="s">
        <v>584</v>
      </c>
      <c r="D166" s="145" t="s">
        <v>347</v>
      </c>
      <c r="E166" s="146" t="s">
        <v>4222</v>
      </c>
      <c r="F166" s="147" t="s">
        <v>4223</v>
      </c>
      <c r="G166" s="148" t="s">
        <v>623</v>
      </c>
      <c r="H166" s="149">
        <v>1</v>
      </c>
      <c r="I166" s="150"/>
      <c r="J166" s="149">
        <f t="shared" si="10"/>
        <v>0</v>
      </c>
      <c r="K166" s="151"/>
      <c r="L166" s="32"/>
      <c r="M166" s="152" t="s">
        <v>1</v>
      </c>
      <c r="N166" s="153" t="s">
        <v>42</v>
      </c>
      <c r="P166" s="154">
        <f t="shared" si="11"/>
        <v>0</v>
      </c>
      <c r="Q166" s="154">
        <v>0</v>
      </c>
      <c r="R166" s="154">
        <f t="shared" si="12"/>
        <v>0</v>
      </c>
      <c r="S166" s="154">
        <v>0</v>
      </c>
      <c r="T166" s="155">
        <f t="shared" si="13"/>
        <v>0</v>
      </c>
      <c r="AR166" s="156" t="s">
        <v>750</v>
      </c>
      <c r="AT166" s="156" t="s">
        <v>347</v>
      </c>
      <c r="AU166" s="156" t="s">
        <v>98</v>
      </c>
      <c r="AY166" s="17" t="s">
        <v>345</v>
      </c>
      <c r="BE166" s="157">
        <f t="shared" si="14"/>
        <v>0</v>
      </c>
      <c r="BF166" s="157">
        <f t="shared" si="15"/>
        <v>0</v>
      </c>
      <c r="BG166" s="157">
        <f t="shared" si="16"/>
        <v>0</v>
      </c>
      <c r="BH166" s="157">
        <f t="shared" si="17"/>
        <v>0</v>
      </c>
      <c r="BI166" s="157">
        <f t="shared" si="18"/>
        <v>0</v>
      </c>
      <c r="BJ166" s="17" t="s">
        <v>98</v>
      </c>
      <c r="BK166" s="158">
        <f t="shared" si="19"/>
        <v>0</v>
      </c>
      <c r="BL166" s="17" t="s">
        <v>750</v>
      </c>
      <c r="BM166" s="156" t="s">
        <v>811</v>
      </c>
    </row>
    <row r="167" spans="2:65" s="1" customFormat="1" ht="24.2" customHeight="1">
      <c r="B167" s="32"/>
      <c r="C167" s="187" t="s">
        <v>594</v>
      </c>
      <c r="D167" s="187" t="s">
        <v>641</v>
      </c>
      <c r="E167" s="188" t="s">
        <v>4224</v>
      </c>
      <c r="F167" s="189" t="s">
        <v>4225</v>
      </c>
      <c r="G167" s="190" t="s">
        <v>623</v>
      </c>
      <c r="H167" s="191">
        <v>1</v>
      </c>
      <c r="I167" s="192"/>
      <c r="J167" s="191">
        <f t="shared" si="10"/>
        <v>0</v>
      </c>
      <c r="K167" s="193"/>
      <c r="L167" s="194"/>
      <c r="M167" s="195" t="s">
        <v>1</v>
      </c>
      <c r="N167" s="196" t="s">
        <v>42</v>
      </c>
      <c r="P167" s="154">
        <f t="shared" si="11"/>
        <v>0</v>
      </c>
      <c r="Q167" s="154">
        <v>3.0100000000000001E-3</v>
      </c>
      <c r="R167" s="154">
        <f t="shared" si="12"/>
        <v>3.0100000000000001E-3</v>
      </c>
      <c r="S167" s="154">
        <v>0</v>
      </c>
      <c r="T167" s="155">
        <f t="shared" si="13"/>
        <v>0</v>
      </c>
      <c r="AR167" s="156" t="s">
        <v>2175</v>
      </c>
      <c r="AT167" s="156" t="s">
        <v>641</v>
      </c>
      <c r="AU167" s="156" t="s">
        <v>98</v>
      </c>
      <c r="AY167" s="17" t="s">
        <v>345</v>
      </c>
      <c r="BE167" s="157">
        <f t="shared" si="14"/>
        <v>0</v>
      </c>
      <c r="BF167" s="157">
        <f t="shared" si="15"/>
        <v>0</v>
      </c>
      <c r="BG167" s="157">
        <f t="shared" si="16"/>
        <v>0</v>
      </c>
      <c r="BH167" s="157">
        <f t="shared" si="17"/>
        <v>0</v>
      </c>
      <c r="BI167" s="157">
        <f t="shared" si="18"/>
        <v>0</v>
      </c>
      <c r="BJ167" s="17" t="s">
        <v>98</v>
      </c>
      <c r="BK167" s="158">
        <f t="shared" si="19"/>
        <v>0</v>
      </c>
      <c r="BL167" s="17" t="s">
        <v>750</v>
      </c>
      <c r="BM167" s="156" t="s">
        <v>821</v>
      </c>
    </row>
    <row r="168" spans="2:65" s="1" customFormat="1" ht="24.2" customHeight="1">
      <c r="B168" s="32"/>
      <c r="C168" s="145" t="s">
        <v>601</v>
      </c>
      <c r="D168" s="145" t="s">
        <v>347</v>
      </c>
      <c r="E168" s="146" t="s">
        <v>4226</v>
      </c>
      <c r="F168" s="147" t="s">
        <v>4227</v>
      </c>
      <c r="G168" s="148" t="s">
        <v>623</v>
      </c>
      <c r="H168" s="149">
        <v>1</v>
      </c>
      <c r="I168" s="150"/>
      <c r="J168" s="149">
        <f t="shared" si="10"/>
        <v>0</v>
      </c>
      <c r="K168" s="151"/>
      <c r="L168" s="32"/>
      <c r="M168" s="152" t="s">
        <v>1</v>
      </c>
      <c r="N168" s="153" t="s">
        <v>42</v>
      </c>
      <c r="P168" s="154">
        <f t="shared" si="11"/>
        <v>0</v>
      </c>
      <c r="Q168" s="154">
        <v>0</v>
      </c>
      <c r="R168" s="154">
        <f t="shared" si="12"/>
        <v>0</v>
      </c>
      <c r="S168" s="154">
        <v>0</v>
      </c>
      <c r="T168" s="155">
        <f t="shared" si="13"/>
        <v>0</v>
      </c>
      <c r="AR168" s="156" t="s">
        <v>750</v>
      </c>
      <c r="AT168" s="156" t="s">
        <v>347</v>
      </c>
      <c r="AU168" s="156" t="s">
        <v>98</v>
      </c>
      <c r="AY168" s="17" t="s">
        <v>345</v>
      </c>
      <c r="BE168" s="157">
        <f t="shared" si="14"/>
        <v>0</v>
      </c>
      <c r="BF168" s="157">
        <f t="shared" si="15"/>
        <v>0</v>
      </c>
      <c r="BG168" s="157">
        <f t="shared" si="16"/>
        <v>0</v>
      </c>
      <c r="BH168" s="157">
        <f t="shared" si="17"/>
        <v>0</v>
      </c>
      <c r="BI168" s="157">
        <f t="shared" si="18"/>
        <v>0</v>
      </c>
      <c r="BJ168" s="17" t="s">
        <v>98</v>
      </c>
      <c r="BK168" s="158">
        <f t="shared" si="19"/>
        <v>0</v>
      </c>
      <c r="BL168" s="17" t="s">
        <v>750</v>
      </c>
      <c r="BM168" s="156" t="s">
        <v>830</v>
      </c>
    </row>
    <row r="169" spans="2:65" s="1" customFormat="1" ht="24.2" customHeight="1">
      <c r="B169" s="32"/>
      <c r="C169" s="187" t="s">
        <v>615</v>
      </c>
      <c r="D169" s="187" t="s">
        <v>641</v>
      </c>
      <c r="E169" s="188" t="s">
        <v>4228</v>
      </c>
      <c r="F169" s="189" t="s">
        <v>4229</v>
      </c>
      <c r="G169" s="190" t="s">
        <v>623</v>
      </c>
      <c r="H169" s="191">
        <v>1</v>
      </c>
      <c r="I169" s="192"/>
      <c r="J169" s="191">
        <f t="shared" si="10"/>
        <v>0</v>
      </c>
      <c r="K169" s="193"/>
      <c r="L169" s="194"/>
      <c r="M169" s="195" t="s">
        <v>1</v>
      </c>
      <c r="N169" s="196" t="s">
        <v>42</v>
      </c>
      <c r="P169" s="154">
        <f t="shared" si="11"/>
        <v>0</v>
      </c>
      <c r="Q169" s="154">
        <v>3.0100000000000001E-3</v>
      </c>
      <c r="R169" s="154">
        <f t="shared" si="12"/>
        <v>3.0100000000000001E-3</v>
      </c>
      <c r="S169" s="154">
        <v>0</v>
      </c>
      <c r="T169" s="155">
        <f t="shared" si="13"/>
        <v>0</v>
      </c>
      <c r="AR169" s="156" t="s">
        <v>2175</v>
      </c>
      <c r="AT169" s="156" t="s">
        <v>641</v>
      </c>
      <c r="AU169" s="156" t="s">
        <v>98</v>
      </c>
      <c r="AY169" s="17" t="s">
        <v>345</v>
      </c>
      <c r="BE169" s="157">
        <f t="shared" si="14"/>
        <v>0</v>
      </c>
      <c r="BF169" s="157">
        <f t="shared" si="15"/>
        <v>0</v>
      </c>
      <c r="BG169" s="157">
        <f t="shared" si="16"/>
        <v>0</v>
      </c>
      <c r="BH169" s="157">
        <f t="shared" si="17"/>
        <v>0</v>
      </c>
      <c r="BI169" s="157">
        <f t="shared" si="18"/>
        <v>0</v>
      </c>
      <c r="BJ169" s="17" t="s">
        <v>98</v>
      </c>
      <c r="BK169" s="158">
        <f t="shared" si="19"/>
        <v>0</v>
      </c>
      <c r="BL169" s="17" t="s">
        <v>750</v>
      </c>
      <c r="BM169" s="156" t="s">
        <v>838</v>
      </c>
    </row>
    <row r="170" spans="2:65" s="1" customFormat="1" ht="24.2" customHeight="1">
      <c r="B170" s="32"/>
      <c r="C170" s="145" t="s">
        <v>620</v>
      </c>
      <c r="D170" s="145" t="s">
        <v>347</v>
      </c>
      <c r="E170" s="146" t="s">
        <v>4230</v>
      </c>
      <c r="F170" s="147" t="s">
        <v>4231</v>
      </c>
      <c r="G170" s="148" t="s">
        <v>623</v>
      </c>
      <c r="H170" s="149">
        <v>2</v>
      </c>
      <c r="I170" s="150"/>
      <c r="J170" s="149">
        <f t="shared" si="10"/>
        <v>0</v>
      </c>
      <c r="K170" s="151"/>
      <c r="L170" s="32"/>
      <c r="M170" s="152" t="s">
        <v>1</v>
      </c>
      <c r="N170" s="153" t="s">
        <v>42</v>
      </c>
      <c r="P170" s="154">
        <f t="shared" si="11"/>
        <v>0</v>
      </c>
      <c r="Q170" s="154">
        <v>0</v>
      </c>
      <c r="R170" s="154">
        <f t="shared" si="12"/>
        <v>0</v>
      </c>
      <c r="S170" s="154">
        <v>0</v>
      </c>
      <c r="T170" s="155">
        <f t="shared" si="13"/>
        <v>0</v>
      </c>
      <c r="AR170" s="156" t="s">
        <v>750</v>
      </c>
      <c r="AT170" s="156" t="s">
        <v>347</v>
      </c>
      <c r="AU170" s="156" t="s">
        <v>98</v>
      </c>
      <c r="AY170" s="17" t="s">
        <v>345</v>
      </c>
      <c r="BE170" s="157">
        <f t="shared" si="14"/>
        <v>0</v>
      </c>
      <c r="BF170" s="157">
        <f t="shared" si="15"/>
        <v>0</v>
      </c>
      <c r="BG170" s="157">
        <f t="shared" si="16"/>
        <v>0</v>
      </c>
      <c r="BH170" s="157">
        <f t="shared" si="17"/>
        <v>0</v>
      </c>
      <c r="BI170" s="157">
        <f t="shared" si="18"/>
        <v>0</v>
      </c>
      <c r="BJ170" s="17" t="s">
        <v>98</v>
      </c>
      <c r="BK170" s="158">
        <f t="shared" si="19"/>
        <v>0</v>
      </c>
      <c r="BL170" s="17" t="s">
        <v>750</v>
      </c>
      <c r="BM170" s="156" t="s">
        <v>880</v>
      </c>
    </row>
    <row r="171" spans="2:65" s="1" customFormat="1" ht="24.2" customHeight="1">
      <c r="B171" s="32"/>
      <c r="C171" s="187" t="s">
        <v>628</v>
      </c>
      <c r="D171" s="187" t="s">
        <v>641</v>
      </c>
      <c r="E171" s="188" t="s">
        <v>4232</v>
      </c>
      <c r="F171" s="189" t="s">
        <v>4233</v>
      </c>
      <c r="G171" s="190" t="s">
        <v>623</v>
      </c>
      <c r="H171" s="191">
        <v>2</v>
      </c>
      <c r="I171" s="192"/>
      <c r="J171" s="191">
        <f t="shared" si="10"/>
        <v>0</v>
      </c>
      <c r="K171" s="193"/>
      <c r="L171" s="194"/>
      <c r="M171" s="195" t="s">
        <v>1</v>
      </c>
      <c r="N171" s="196" t="s">
        <v>42</v>
      </c>
      <c r="P171" s="154">
        <f t="shared" si="11"/>
        <v>0</v>
      </c>
      <c r="Q171" s="154">
        <v>3.0100000000000001E-3</v>
      </c>
      <c r="R171" s="154">
        <f t="shared" si="12"/>
        <v>6.0200000000000002E-3</v>
      </c>
      <c r="S171" s="154">
        <v>0</v>
      </c>
      <c r="T171" s="155">
        <f t="shared" si="13"/>
        <v>0</v>
      </c>
      <c r="AR171" s="156" t="s">
        <v>2175</v>
      </c>
      <c r="AT171" s="156" t="s">
        <v>641</v>
      </c>
      <c r="AU171" s="156" t="s">
        <v>98</v>
      </c>
      <c r="AY171" s="17" t="s">
        <v>345</v>
      </c>
      <c r="BE171" s="157">
        <f t="shared" si="14"/>
        <v>0</v>
      </c>
      <c r="BF171" s="157">
        <f t="shared" si="15"/>
        <v>0</v>
      </c>
      <c r="BG171" s="157">
        <f t="shared" si="16"/>
        <v>0</v>
      </c>
      <c r="BH171" s="157">
        <f t="shared" si="17"/>
        <v>0</v>
      </c>
      <c r="BI171" s="157">
        <f t="shared" si="18"/>
        <v>0</v>
      </c>
      <c r="BJ171" s="17" t="s">
        <v>98</v>
      </c>
      <c r="BK171" s="158">
        <f t="shared" si="19"/>
        <v>0</v>
      </c>
      <c r="BL171" s="17" t="s">
        <v>750</v>
      </c>
      <c r="BM171" s="156" t="s">
        <v>890</v>
      </c>
    </row>
    <row r="172" spans="2:65" s="1" customFormat="1" ht="24.2" customHeight="1">
      <c r="B172" s="32"/>
      <c r="C172" s="145" t="s">
        <v>640</v>
      </c>
      <c r="D172" s="145" t="s">
        <v>347</v>
      </c>
      <c r="E172" s="146" t="s">
        <v>4234</v>
      </c>
      <c r="F172" s="147" t="s">
        <v>4231</v>
      </c>
      <c r="G172" s="148" t="s">
        <v>623</v>
      </c>
      <c r="H172" s="149">
        <v>4</v>
      </c>
      <c r="I172" s="150"/>
      <c r="J172" s="149">
        <f t="shared" si="10"/>
        <v>0</v>
      </c>
      <c r="K172" s="151"/>
      <c r="L172" s="32"/>
      <c r="M172" s="152" t="s">
        <v>1</v>
      </c>
      <c r="N172" s="153" t="s">
        <v>42</v>
      </c>
      <c r="P172" s="154">
        <f t="shared" si="11"/>
        <v>0</v>
      </c>
      <c r="Q172" s="154">
        <v>0</v>
      </c>
      <c r="R172" s="154">
        <f t="shared" si="12"/>
        <v>0</v>
      </c>
      <c r="S172" s="154">
        <v>0</v>
      </c>
      <c r="T172" s="155">
        <f t="shared" si="13"/>
        <v>0</v>
      </c>
      <c r="AR172" s="156" t="s">
        <v>750</v>
      </c>
      <c r="AT172" s="156" t="s">
        <v>347</v>
      </c>
      <c r="AU172" s="156" t="s">
        <v>98</v>
      </c>
      <c r="AY172" s="17" t="s">
        <v>345</v>
      </c>
      <c r="BE172" s="157">
        <f t="shared" si="14"/>
        <v>0</v>
      </c>
      <c r="BF172" s="157">
        <f t="shared" si="15"/>
        <v>0</v>
      </c>
      <c r="BG172" s="157">
        <f t="shared" si="16"/>
        <v>0</v>
      </c>
      <c r="BH172" s="157">
        <f t="shared" si="17"/>
        <v>0</v>
      </c>
      <c r="BI172" s="157">
        <f t="shared" si="18"/>
        <v>0</v>
      </c>
      <c r="BJ172" s="17" t="s">
        <v>98</v>
      </c>
      <c r="BK172" s="158">
        <f t="shared" si="19"/>
        <v>0</v>
      </c>
      <c r="BL172" s="17" t="s">
        <v>750</v>
      </c>
      <c r="BM172" s="156" t="s">
        <v>900</v>
      </c>
    </row>
    <row r="173" spans="2:65" s="1" customFormat="1" ht="24.2" customHeight="1">
      <c r="B173" s="32"/>
      <c r="C173" s="187" t="s">
        <v>647</v>
      </c>
      <c r="D173" s="187" t="s">
        <v>641</v>
      </c>
      <c r="E173" s="188" t="s">
        <v>4235</v>
      </c>
      <c r="F173" s="189" t="s">
        <v>4236</v>
      </c>
      <c r="G173" s="190" t="s">
        <v>623</v>
      </c>
      <c r="H173" s="191">
        <v>4</v>
      </c>
      <c r="I173" s="192"/>
      <c r="J173" s="191">
        <f t="shared" si="10"/>
        <v>0</v>
      </c>
      <c r="K173" s="193"/>
      <c r="L173" s="194"/>
      <c r="M173" s="195" t="s">
        <v>1</v>
      </c>
      <c r="N173" s="196" t="s">
        <v>42</v>
      </c>
      <c r="P173" s="154">
        <f t="shared" si="11"/>
        <v>0</v>
      </c>
      <c r="Q173" s="154">
        <v>3.0100000000000001E-3</v>
      </c>
      <c r="R173" s="154">
        <f t="shared" si="12"/>
        <v>1.204E-2</v>
      </c>
      <c r="S173" s="154">
        <v>0</v>
      </c>
      <c r="T173" s="155">
        <f t="shared" si="13"/>
        <v>0</v>
      </c>
      <c r="AR173" s="156" t="s">
        <v>2175</v>
      </c>
      <c r="AT173" s="156" t="s">
        <v>641</v>
      </c>
      <c r="AU173" s="156" t="s">
        <v>98</v>
      </c>
      <c r="AY173" s="17" t="s">
        <v>345</v>
      </c>
      <c r="BE173" s="157">
        <f t="shared" si="14"/>
        <v>0</v>
      </c>
      <c r="BF173" s="157">
        <f t="shared" si="15"/>
        <v>0</v>
      </c>
      <c r="BG173" s="157">
        <f t="shared" si="16"/>
        <v>0</v>
      </c>
      <c r="BH173" s="157">
        <f t="shared" si="17"/>
        <v>0</v>
      </c>
      <c r="BI173" s="157">
        <f t="shared" si="18"/>
        <v>0</v>
      </c>
      <c r="BJ173" s="17" t="s">
        <v>98</v>
      </c>
      <c r="BK173" s="158">
        <f t="shared" si="19"/>
        <v>0</v>
      </c>
      <c r="BL173" s="17" t="s">
        <v>750</v>
      </c>
      <c r="BM173" s="156" t="s">
        <v>908</v>
      </c>
    </row>
    <row r="174" spans="2:65" s="1" customFormat="1" ht="21.75" customHeight="1">
      <c r="B174" s="32"/>
      <c r="C174" s="145" t="s">
        <v>652</v>
      </c>
      <c r="D174" s="145" t="s">
        <v>347</v>
      </c>
      <c r="E174" s="146" t="s">
        <v>4237</v>
      </c>
      <c r="F174" s="147" t="s">
        <v>4238</v>
      </c>
      <c r="G174" s="148" t="s">
        <v>623</v>
      </c>
      <c r="H174" s="149">
        <v>31</v>
      </c>
      <c r="I174" s="150"/>
      <c r="J174" s="149">
        <f t="shared" si="10"/>
        <v>0</v>
      </c>
      <c r="K174" s="151"/>
      <c r="L174" s="32"/>
      <c r="M174" s="152" t="s">
        <v>1</v>
      </c>
      <c r="N174" s="153" t="s">
        <v>42</v>
      </c>
      <c r="P174" s="154">
        <f t="shared" si="11"/>
        <v>0</v>
      </c>
      <c r="Q174" s="154">
        <v>0</v>
      </c>
      <c r="R174" s="154">
        <f t="shared" si="12"/>
        <v>0</v>
      </c>
      <c r="S174" s="154">
        <v>0</v>
      </c>
      <c r="T174" s="155">
        <f t="shared" si="13"/>
        <v>0</v>
      </c>
      <c r="AR174" s="156" t="s">
        <v>750</v>
      </c>
      <c r="AT174" s="156" t="s">
        <v>347</v>
      </c>
      <c r="AU174" s="156" t="s">
        <v>98</v>
      </c>
      <c r="AY174" s="17" t="s">
        <v>345</v>
      </c>
      <c r="BE174" s="157">
        <f t="shared" si="14"/>
        <v>0</v>
      </c>
      <c r="BF174" s="157">
        <f t="shared" si="15"/>
        <v>0</v>
      </c>
      <c r="BG174" s="157">
        <f t="shared" si="16"/>
        <v>0</v>
      </c>
      <c r="BH174" s="157">
        <f t="shared" si="17"/>
        <v>0</v>
      </c>
      <c r="BI174" s="157">
        <f t="shared" si="18"/>
        <v>0</v>
      </c>
      <c r="BJ174" s="17" t="s">
        <v>98</v>
      </c>
      <c r="BK174" s="158">
        <f t="shared" si="19"/>
        <v>0</v>
      </c>
      <c r="BL174" s="17" t="s">
        <v>750</v>
      </c>
      <c r="BM174" s="156" t="s">
        <v>919</v>
      </c>
    </row>
    <row r="175" spans="2:65" s="1" customFormat="1" ht="21.75" customHeight="1">
      <c r="B175" s="32"/>
      <c r="C175" s="145" t="s">
        <v>657</v>
      </c>
      <c r="D175" s="145" t="s">
        <v>347</v>
      </c>
      <c r="E175" s="146" t="s">
        <v>4239</v>
      </c>
      <c r="F175" s="147" t="s">
        <v>4240</v>
      </c>
      <c r="G175" s="148" t="s">
        <v>623</v>
      </c>
      <c r="H175" s="149">
        <v>31</v>
      </c>
      <c r="I175" s="150"/>
      <c r="J175" s="149">
        <f t="shared" si="10"/>
        <v>0</v>
      </c>
      <c r="K175" s="151"/>
      <c r="L175" s="32"/>
      <c r="M175" s="152" t="s">
        <v>1</v>
      </c>
      <c r="N175" s="153" t="s">
        <v>42</v>
      </c>
      <c r="P175" s="154">
        <f t="shared" si="11"/>
        <v>0</v>
      </c>
      <c r="Q175" s="154">
        <v>0</v>
      </c>
      <c r="R175" s="154">
        <f t="shared" si="12"/>
        <v>0</v>
      </c>
      <c r="S175" s="154">
        <v>0</v>
      </c>
      <c r="T175" s="155">
        <f t="shared" si="13"/>
        <v>0</v>
      </c>
      <c r="AR175" s="156" t="s">
        <v>750</v>
      </c>
      <c r="AT175" s="156" t="s">
        <v>347</v>
      </c>
      <c r="AU175" s="156" t="s">
        <v>98</v>
      </c>
      <c r="AY175" s="17" t="s">
        <v>345</v>
      </c>
      <c r="BE175" s="157">
        <f t="shared" si="14"/>
        <v>0</v>
      </c>
      <c r="BF175" s="157">
        <f t="shared" si="15"/>
        <v>0</v>
      </c>
      <c r="BG175" s="157">
        <f t="shared" si="16"/>
        <v>0</v>
      </c>
      <c r="BH175" s="157">
        <f t="shared" si="17"/>
        <v>0</v>
      </c>
      <c r="BI175" s="157">
        <f t="shared" si="18"/>
        <v>0</v>
      </c>
      <c r="BJ175" s="17" t="s">
        <v>98</v>
      </c>
      <c r="BK175" s="158">
        <f t="shared" si="19"/>
        <v>0</v>
      </c>
      <c r="BL175" s="17" t="s">
        <v>750</v>
      </c>
      <c r="BM175" s="156" t="s">
        <v>930</v>
      </c>
    </row>
    <row r="176" spans="2:65" s="1" customFormat="1" ht="24.2" customHeight="1">
      <c r="B176" s="32"/>
      <c r="C176" s="187" t="s">
        <v>662</v>
      </c>
      <c r="D176" s="187" t="s">
        <v>641</v>
      </c>
      <c r="E176" s="188" t="s">
        <v>4241</v>
      </c>
      <c r="F176" s="189" t="s">
        <v>4242</v>
      </c>
      <c r="G176" s="190" t="s">
        <v>623</v>
      </c>
      <c r="H176" s="191">
        <v>31</v>
      </c>
      <c r="I176" s="192"/>
      <c r="J176" s="191">
        <f t="shared" si="10"/>
        <v>0</v>
      </c>
      <c r="K176" s="193"/>
      <c r="L176" s="194"/>
      <c r="M176" s="195" t="s">
        <v>1</v>
      </c>
      <c r="N176" s="196" t="s">
        <v>42</v>
      </c>
      <c r="P176" s="154">
        <f t="shared" si="11"/>
        <v>0</v>
      </c>
      <c r="Q176" s="154">
        <v>6.0000000000000001E-3</v>
      </c>
      <c r="R176" s="154">
        <f t="shared" si="12"/>
        <v>0.186</v>
      </c>
      <c r="S176" s="154">
        <v>0</v>
      </c>
      <c r="T176" s="155">
        <f t="shared" si="13"/>
        <v>0</v>
      </c>
      <c r="AR176" s="156" t="s">
        <v>2175</v>
      </c>
      <c r="AT176" s="156" t="s">
        <v>641</v>
      </c>
      <c r="AU176" s="156" t="s">
        <v>98</v>
      </c>
      <c r="AY176" s="17" t="s">
        <v>345</v>
      </c>
      <c r="BE176" s="157">
        <f t="shared" si="14"/>
        <v>0</v>
      </c>
      <c r="BF176" s="157">
        <f t="shared" si="15"/>
        <v>0</v>
      </c>
      <c r="BG176" s="157">
        <f t="shared" si="16"/>
        <v>0</v>
      </c>
      <c r="BH176" s="157">
        <f t="shared" si="17"/>
        <v>0</v>
      </c>
      <c r="BI176" s="157">
        <f t="shared" si="18"/>
        <v>0</v>
      </c>
      <c r="BJ176" s="17" t="s">
        <v>98</v>
      </c>
      <c r="BK176" s="158">
        <f t="shared" si="19"/>
        <v>0</v>
      </c>
      <c r="BL176" s="17" t="s">
        <v>750</v>
      </c>
      <c r="BM176" s="156" t="s">
        <v>944</v>
      </c>
    </row>
    <row r="177" spans="2:65" s="1" customFormat="1" ht="21.75" customHeight="1">
      <c r="B177" s="32"/>
      <c r="C177" s="145" t="s">
        <v>667</v>
      </c>
      <c r="D177" s="145" t="s">
        <v>347</v>
      </c>
      <c r="E177" s="146" t="s">
        <v>4243</v>
      </c>
      <c r="F177" s="147" t="s">
        <v>4244</v>
      </c>
      <c r="G177" s="148" t="s">
        <v>623</v>
      </c>
      <c r="H177" s="149">
        <v>4</v>
      </c>
      <c r="I177" s="150"/>
      <c r="J177" s="149">
        <f t="shared" si="10"/>
        <v>0</v>
      </c>
      <c r="K177" s="151"/>
      <c r="L177" s="32"/>
      <c r="M177" s="152" t="s">
        <v>1</v>
      </c>
      <c r="N177" s="153" t="s">
        <v>42</v>
      </c>
      <c r="P177" s="154">
        <f t="shared" si="11"/>
        <v>0</v>
      </c>
      <c r="Q177" s="154">
        <v>0</v>
      </c>
      <c r="R177" s="154">
        <f t="shared" si="12"/>
        <v>0</v>
      </c>
      <c r="S177" s="154">
        <v>0</v>
      </c>
      <c r="T177" s="155">
        <f t="shared" si="13"/>
        <v>0</v>
      </c>
      <c r="AR177" s="156" t="s">
        <v>750</v>
      </c>
      <c r="AT177" s="156" t="s">
        <v>347</v>
      </c>
      <c r="AU177" s="156" t="s">
        <v>98</v>
      </c>
      <c r="AY177" s="17" t="s">
        <v>345</v>
      </c>
      <c r="BE177" s="157">
        <f t="shared" si="14"/>
        <v>0</v>
      </c>
      <c r="BF177" s="157">
        <f t="shared" si="15"/>
        <v>0</v>
      </c>
      <c r="BG177" s="157">
        <f t="shared" si="16"/>
        <v>0</v>
      </c>
      <c r="BH177" s="157">
        <f t="shared" si="17"/>
        <v>0</v>
      </c>
      <c r="BI177" s="157">
        <f t="shared" si="18"/>
        <v>0</v>
      </c>
      <c r="BJ177" s="17" t="s">
        <v>98</v>
      </c>
      <c r="BK177" s="158">
        <f t="shared" si="19"/>
        <v>0</v>
      </c>
      <c r="BL177" s="17" t="s">
        <v>750</v>
      </c>
      <c r="BM177" s="156" t="s">
        <v>952</v>
      </c>
    </row>
    <row r="178" spans="2:65" s="1" customFormat="1" ht="24.2" customHeight="1">
      <c r="B178" s="32"/>
      <c r="C178" s="145" t="s">
        <v>672</v>
      </c>
      <c r="D178" s="145" t="s">
        <v>347</v>
      </c>
      <c r="E178" s="146" t="s">
        <v>4245</v>
      </c>
      <c r="F178" s="147" t="s">
        <v>4246</v>
      </c>
      <c r="G178" s="148" t="s">
        <v>623</v>
      </c>
      <c r="H178" s="149">
        <v>4</v>
      </c>
      <c r="I178" s="150"/>
      <c r="J178" s="149">
        <f t="shared" si="10"/>
        <v>0</v>
      </c>
      <c r="K178" s="151"/>
      <c r="L178" s="32"/>
      <c r="M178" s="152" t="s">
        <v>1</v>
      </c>
      <c r="N178" s="153" t="s">
        <v>42</v>
      </c>
      <c r="P178" s="154">
        <f t="shared" si="11"/>
        <v>0</v>
      </c>
      <c r="Q178" s="154">
        <v>0</v>
      </c>
      <c r="R178" s="154">
        <f t="shared" si="12"/>
        <v>0</v>
      </c>
      <c r="S178" s="154">
        <v>0</v>
      </c>
      <c r="T178" s="155">
        <f t="shared" si="13"/>
        <v>0</v>
      </c>
      <c r="AR178" s="156" t="s">
        <v>750</v>
      </c>
      <c r="AT178" s="156" t="s">
        <v>347</v>
      </c>
      <c r="AU178" s="156" t="s">
        <v>98</v>
      </c>
      <c r="AY178" s="17" t="s">
        <v>345</v>
      </c>
      <c r="BE178" s="157">
        <f t="shared" si="14"/>
        <v>0</v>
      </c>
      <c r="BF178" s="157">
        <f t="shared" si="15"/>
        <v>0</v>
      </c>
      <c r="BG178" s="157">
        <f t="shared" si="16"/>
        <v>0</v>
      </c>
      <c r="BH178" s="157">
        <f t="shared" si="17"/>
        <v>0</v>
      </c>
      <c r="BI178" s="157">
        <f t="shared" si="18"/>
        <v>0</v>
      </c>
      <c r="BJ178" s="17" t="s">
        <v>98</v>
      </c>
      <c r="BK178" s="158">
        <f t="shared" si="19"/>
        <v>0</v>
      </c>
      <c r="BL178" s="17" t="s">
        <v>750</v>
      </c>
      <c r="BM178" s="156" t="s">
        <v>978</v>
      </c>
    </row>
    <row r="179" spans="2:65" s="1" customFormat="1" ht="24.2" customHeight="1">
      <c r="B179" s="32"/>
      <c r="C179" s="187" t="s">
        <v>677</v>
      </c>
      <c r="D179" s="187" t="s">
        <v>641</v>
      </c>
      <c r="E179" s="188" t="s">
        <v>4247</v>
      </c>
      <c r="F179" s="189" t="s">
        <v>4248</v>
      </c>
      <c r="G179" s="190" t="s">
        <v>623</v>
      </c>
      <c r="H179" s="191">
        <v>4</v>
      </c>
      <c r="I179" s="192"/>
      <c r="J179" s="191">
        <f t="shared" si="10"/>
        <v>0</v>
      </c>
      <c r="K179" s="193"/>
      <c r="L179" s="194"/>
      <c r="M179" s="195" t="s">
        <v>1</v>
      </c>
      <c r="N179" s="196" t="s">
        <v>42</v>
      </c>
      <c r="P179" s="154">
        <f t="shared" si="11"/>
        <v>0</v>
      </c>
      <c r="Q179" s="154">
        <v>6.0000000000000001E-3</v>
      </c>
      <c r="R179" s="154">
        <f t="shared" si="12"/>
        <v>2.4E-2</v>
      </c>
      <c r="S179" s="154">
        <v>0</v>
      </c>
      <c r="T179" s="155">
        <f t="shared" si="13"/>
        <v>0</v>
      </c>
      <c r="AR179" s="156" t="s">
        <v>2175</v>
      </c>
      <c r="AT179" s="156" t="s">
        <v>641</v>
      </c>
      <c r="AU179" s="156" t="s">
        <v>98</v>
      </c>
      <c r="AY179" s="17" t="s">
        <v>345</v>
      </c>
      <c r="BE179" s="157">
        <f t="shared" si="14"/>
        <v>0</v>
      </c>
      <c r="BF179" s="157">
        <f t="shared" si="15"/>
        <v>0</v>
      </c>
      <c r="BG179" s="157">
        <f t="shared" si="16"/>
        <v>0</v>
      </c>
      <c r="BH179" s="157">
        <f t="shared" si="17"/>
        <v>0</v>
      </c>
      <c r="BI179" s="157">
        <f t="shared" si="18"/>
        <v>0</v>
      </c>
      <c r="BJ179" s="17" t="s">
        <v>98</v>
      </c>
      <c r="BK179" s="158">
        <f t="shared" si="19"/>
        <v>0</v>
      </c>
      <c r="BL179" s="17" t="s">
        <v>750</v>
      </c>
      <c r="BM179" s="156" t="s">
        <v>988</v>
      </c>
    </row>
    <row r="180" spans="2:65" s="1" customFormat="1" ht="24.2" customHeight="1">
      <c r="B180" s="32"/>
      <c r="C180" s="145" t="s">
        <v>682</v>
      </c>
      <c r="D180" s="145" t="s">
        <v>347</v>
      </c>
      <c r="E180" s="146" t="s">
        <v>4249</v>
      </c>
      <c r="F180" s="147" t="s">
        <v>4250</v>
      </c>
      <c r="G180" s="148" t="s">
        <v>623</v>
      </c>
      <c r="H180" s="149">
        <v>5</v>
      </c>
      <c r="I180" s="150"/>
      <c r="J180" s="149">
        <f t="shared" si="10"/>
        <v>0</v>
      </c>
      <c r="K180" s="151"/>
      <c r="L180" s="32"/>
      <c r="M180" s="152" t="s">
        <v>1</v>
      </c>
      <c r="N180" s="153" t="s">
        <v>42</v>
      </c>
      <c r="P180" s="154">
        <f t="shared" si="11"/>
        <v>0</v>
      </c>
      <c r="Q180" s="154">
        <v>0</v>
      </c>
      <c r="R180" s="154">
        <f t="shared" si="12"/>
        <v>0</v>
      </c>
      <c r="S180" s="154">
        <v>0</v>
      </c>
      <c r="T180" s="155">
        <f t="shared" si="13"/>
        <v>0</v>
      </c>
      <c r="AR180" s="156" t="s">
        <v>750</v>
      </c>
      <c r="AT180" s="156" t="s">
        <v>347</v>
      </c>
      <c r="AU180" s="156" t="s">
        <v>98</v>
      </c>
      <c r="AY180" s="17" t="s">
        <v>345</v>
      </c>
      <c r="BE180" s="157">
        <f t="shared" si="14"/>
        <v>0</v>
      </c>
      <c r="BF180" s="157">
        <f t="shared" si="15"/>
        <v>0</v>
      </c>
      <c r="BG180" s="157">
        <f t="shared" si="16"/>
        <v>0</v>
      </c>
      <c r="BH180" s="157">
        <f t="shared" si="17"/>
        <v>0</v>
      </c>
      <c r="BI180" s="157">
        <f t="shared" si="18"/>
        <v>0</v>
      </c>
      <c r="BJ180" s="17" t="s">
        <v>98</v>
      </c>
      <c r="BK180" s="158">
        <f t="shared" si="19"/>
        <v>0</v>
      </c>
      <c r="BL180" s="17" t="s">
        <v>750</v>
      </c>
      <c r="BM180" s="156" t="s">
        <v>998</v>
      </c>
    </row>
    <row r="181" spans="2:65" s="1" customFormat="1" ht="24.2" customHeight="1">
      <c r="B181" s="32"/>
      <c r="C181" s="145" t="s">
        <v>687</v>
      </c>
      <c r="D181" s="145" t="s">
        <v>347</v>
      </c>
      <c r="E181" s="146" t="s">
        <v>4251</v>
      </c>
      <c r="F181" s="147" t="s">
        <v>4252</v>
      </c>
      <c r="G181" s="148" t="s">
        <v>623</v>
      </c>
      <c r="H181" s="149">
        <v>5</v>
      </c>
      <c r="I181" s="150"/>
      <c r="J181" s="149">
        <f t="shared" si="10"/>
        <v>0</v>
      </c>
      <c r="K181" s="151"/>
      <c r="L181" s="32"/>
      <c r="M181" s="152" t="s">
        <v>1</v>
      </c>
      <c r="N181" s="153" t="s">
        <v>42</v>
      </c>
      <c r="P181" s="154">
        <f t="shared" si="11"/>
        <v>0</v>
      </c>
      <c r="Q181" s="154">
        <v>0</v>
      </c>
      <c r="R181" s="154">
        <f t="shared" si="12"/>
        <v>0</v>
      </c>
      <c r="S181" s="154">
        <v>0</v>
      </c>
      <c r="T181" s="155">
        <f t="shared" si="13"/>
        <v>0</v>
      </c>
      <c r="AR181" s="156" t="s">
        <v>750</v>
      </c>
      <c r="AT181" s="156" t="s">
        <v>347</v>
      </c>
      <c r="AU181" s="156" t="s">
        <v>98</v>
      </c>
      <c r="AY181" s="17" t="s">
        <v>345</v>
      </c>
      <c r="BE181" s="157">
        <f t="shared" si="14"/>
        <v>0</v>
      </c>
      <c r="BF181" s="157">
        <f t="shared" si="15"/>
        <v>0</v>
      </c>
      <c r="BG181" s="157">
        <f t="shared" si="16"/>
        <v>0</v>
      </c>
      <c r="BH181" s="157">
        <f t="shared" si="17"/>
        <v>0</v>
      </c>
      <c r="BI181" s="157">
        <f t="shared" si="18"/>
        <v>0</v>
      </c>
      <c r="BJ181" s="17" t="s">
        <v>98</v>
      </c>
      <c r="BK181" s="158">
        <f t="shared" si="19"/>
        <v>0</v>
      </c>
      <c r="BL181" s="17" t="s">
        <v>750</v>
      </c>
      <c r="BM181" s="156" t="s">
        <v>1007</v>
      </c>
    </row>
    <row r="182" spans="2:65" s="1" customFormat="1" ht="24.2" customHeight="1">
      <c r="B182" s="32"/>
      <c r="C182" s="187" t="s">
        <v>692</v>
      </c>
      <c r="D182" s="187" t="s">
        <v>641</v>
      </c>
      <c r="E182" s="188" t="s">
        <v>4253</v>
      </c>
      <c r="F182" s="189" t="s">
        <v>4254</v>
      </c>
      <c r="G182" s="190" t="s">
        <v>623</v>
      </c>
      <c r="H182" s="191">
        <v>5</v>
      </c>
      <c r="I182" s="192"/>
      <c r="J182" s="191">
        <f t="shared" si="10"/>
        <v>0</v>
      </c>
      <c r="K182" s="193"/>
      <c r="L182" s="194"/>
      <c r="M182" s="195" t="s">
        <v>1</v>
      </c>
      <c r="N182" s="196" t="s">
        <v>42</v>
      </c>
      <c r="P182" s="154">
        <f t="shared" si="11"/>
        <v>0</v>
      </c>
      <c r="Q182" s="154">
        <v>6.9999999999999999E-4</v>
      </c>
      <c r="R182" s="154">
        <f t="shared" si="12"/>
        <v>3.5000000000000001E-3</v>
      </c>
      <c r="S182" s="154">
        <v>0</v>
      </c>
      <c r="T182" s="155">
        <f t="shared" si="13"/>
        <v>0</v>
      </c>
      <c r="AR182" s="156" t="s">
        <v>2175</v>
      </c>
      <c r="AT182" s="156" t="s">
        <v>641</v>
      </c>
      <c r="AU182" s="156" t="s">
        <v>98</v>
      </c>
      <c r="AY182" s="17" t="s">
        <v>345</v>
      </c>
      <c r="BE182" s="157">
        <f t="shared" si="14"/>
        <v>0</v>
      </c>
      <c r="BF182" s="157">
        <f t="shared" si="15"/>
        <v>0</v>
      </c>
      <c r="BG182" s="157">
        <f t="shared" si="16"/>
        <v>0</v>
      </c>
      <c r="BH182" s="157">
        <f t="shared" si="17"/>
        <v>0</v>
      </c>
      <c r="BI182" s="157">
        <f t="shared" si="18"/>
        <v>0</v>
      </c>
      <c r="BJ182" s="17" t="s">
        <v>98</v>
      </c>
      <c r="BK182" s="158">
        <f t="shared" si="19"/>
        <v>0</v>
      </c>
      <c r="BL182" s="17" t="s">
        <v>750</v>
      </c>
      <c r="BM182" s="156" t="s">
        <v>1016</v>
      </c>
    </row>
    <row r="183" spans="2:65" s="1" customFormat="1" ht="24.2" customHeight="1">
      <c r="B183" s="32"/>
      <c r="C183" s="145" t="s">
        <v>699</v>
      </c>
      <c r="D183" s="145" t="s">
        <v>347</v>
      </c>
      <c r="E183" s="146" t="s">
        <v>4255</v>
      </c>
      <c r="F183" s="147" t="s">
        <v>4256</v>
      </c>
      <c r="G183" s="148" t="s">
        <v>623</v>
      </c>
      <c r="H183" s="149">
        <v>59</v>
      </c>
      <c r="I183" s="150"/>
      <c r="J183" s="149">
        <f t="shared" si="10"/>
        <v>0</v>
      </c>
      <c r="K183" s="151"/>
      <c r="L183" s="32"/>
      <c r="M183" s="152" t="s">
        <v>1</v>
      </c>
      <c r="N183" s="153" t="s">
        <v>42</v>
      </c>
      <c r="P183" s="154">
        <f t="shared" si="11"/>
        <v>0</v>
      </c>
      <c r="Q183" s="154">
        <v>0</v>
      </c>
      <c r="R183" s="154">
        <f t="shared" si="12"/>
        <v>0</v>
      </c>
      <c r="S183" s="154">
        <v>0</v>
      </c>
      <c r="T183" s="155">
        <f t="shared" si="13"/>
        <v>0</v>
      </c>
      <c r="AR183" s="156" t="s">
        <v>750</v>
      </c>
      <c r="AT183" s="156" t="s">
        <v>347</v>
      </c>
      <c r="AU183" s="156" t="s">
        <v>98</v>
      </c>
      <c r="AY183" s="17" t="s">
        <v>345</v>
      </c>
      <c r="BE183" s="157">
        <f t="shared" si="14"/>
        <v>0</v>
      </c>
      <c r="BF183" s="157">
        <f t="shared" si="15"/>
        <v>0</v>
      </c>
      <c r="BG183" s="157">
        <f t="shared" si="16"/>
        <v>0</v>
      </c>
      <c r="BH183" s="157">
        <f t="shared" si="17"/>
        <v>0</v>
      </c>
      <c r="BI183" s="157">
        <f t="shared" si="18"/>
        <v>0</v>
      </c>
      <c r="BJ183" s="17" t="s">
        <v>98</v>
      </c>
      <c r="BK183" s="158">
        <f t="shared" si="19"/>
        <v>0</v>
      </c>
      <c r="BL183" s="17" t="s">
        <v>750</v>
      </c>
      <c r="BM183" s="156" t="s">
        <v>1030</v>
      </c>
    </row>
    <row r="184" spans="2:65" s="1" customFormat="1" ht="24.2" customHeight="1">
      <c r="B184" s="32"/>
      <c r="C184" s="187" t="s">
        <v>705</v>
      </c>
      <c r="D184" s="187" t="s">
        <v>641</v>
      </c>
      <c r="E184" s="188" t="s">
        <v>4257</v>
      </c>
      <c r="F184" s="189" t="s">
        <v>4258</v>
      </c>
      <c r="G184" s="190" t="s">
        <v>623</v>
      </c>
      <c r="H184" s="191">
        <v>59</v>
      </c>
      <c r="I184" s="192"/>
      <c r="J184" s="191">
        <f t="shared" si="10"/>
        <v>0</v>
      </c>
      <c r="K184" s="193"/>
      <c r="L184" s="194"/>
      <c r="M184" s="195" t="s">
        <v>1</v>
      </c>
      <c r="N184" s="196" t="s">
        <v>42</v>
      </c>
      <c r="P184" s="154">
        <f t="shared" si="11"/>
        <v>0</v>
      </c>
      <c r="Q184" s="154">
        <v>6.0000000000000001E-3</v>
      </c>
      <c r="R184" s="154">
        <f t="shared" si="12"/>
        <v>0.35399999999999998</v>
      </c>
      <c r="S184" s="154">
        <v>0</v>
      </c>
      <c r="T184" s="155">
        <f t="shared" si="13"/>
        <v>0</v>
      </c>
      <c r="AR184" s="156" t="s">
        <v>2175</v>
      </c>
      <c r="AT184" s="156" t="s">
        <v>641</v>
      </c>
      <c r="AU184" s="156" t="s">
        <v>98</v>
      </c>
      <c r="AY184" s="17" t="s">
        <v>345</v>
      </c>
      <c r="BE184" s="157">
        <f t="shared" si="14"/>
        <v>0</v>
      </c>
      <c r="BF184" s="157">
        <f t="shared" si="15"/>
        <v>0</v>
      </c>
      <c r="BG184" s="157">
        <f t="shared" si="16"/>
        <v>0</v>
      </c>
      <c r="BH184" s="157">
        <f t="shared" si="17"/>
        <v>0</v>
      </c>
      <c r="BI184" s="157">
        <f t="shared" si="18"/>
        <v>0</v>
      </c>
      <c r="BJ184" s="17" t="s">
        <v>98</v>
      </c>
      <c r="BK184" s="158">
        <f t="shared" si="19"/>
        <v>0</v>
      </c>
      <c r="BL184" s="17" t="s">
        <v>750</v>
      </c>
      <c r="BM184" s="156" t="s">
        <v>1050</v>
      </c>
    </row>
    <row r="185" spans="2:65" s="1" customFormat="1" ht="21.75" customHeight="1">
      <c r="B185" s="32"/>
      <c r="C185" s="145" t="s">
        <v>711</v>
      </c>
      <c r="D185" s="145" t="s">
        <v>347</v>
      </c>
      <c r="E185" s="146" t="s">
        <v>4259</v>
      </c>
      <c r="F185" s="147" t="s">
        <v>4260</v>
      </c>
      <c r="G185" s="148" t="s">
        <v>623</v>
      </c>
      <c r="H185" s="149">
        <v>5</v>
      </c>
      <c r="I185" s="150"/>
      <c r="J185" s="149">
        <f t="shared" si="10"/>
        <v>0</v>
      </c>
      <c r="K185" s="151"/>
      <c r="L185" s="32"/>
      <c r="M185" s="152" t="s">
        <v>1</v>
      </c>
      <c r="N185" s="153" t="s">
        <v>42</v>
      </c>
      <c r="P185" s="154">
        <f t="shared" si="11"/>
        <v>0</v>
      </c>
      <c r="Q185" s="154">
        <v>0</v>
      </c>
      <c r="R185" s="154">
        <f t="shared" si="12"/>
        <v>0</v>
      </c>
      <c r="S185" s="154">
        <v>0</v>
      </c>
      <c r="T185" s="155">
        <f t="shared" si="13"/>
        <v>0</v>
      </c>
      <c r="AR185" s="156" t="s">
        <v>750</v>
      </c>
      <c r="AT185" s="156" t="s">
        <v>347</v>
      </c>
      <c r="AU185" s="156" t="s">
        <v>98</v>
      </c>
      <c r="AY185" s="17" t="s">
        <v>345</v>
      </c>
      <c r="BE185" s="157">
        <f t="shared" si="14"/>
        <v>0</v>
      </c>
      <c r="BF185" s="157">
        <f t="shared" si="15"/>
        <v>0</v>
      </c>
      <c r="BG185" s="157">
        <f t="shared" si="16"/>
        <v>0</v>
      </c>
      <c r="BH185" s="157">
        <f t="shared" si="17"/>
        <v>0</v>
      </c>
      <c r="BI185" s="157">
        <f t="shared" si="18"/>
        <v>0</v>
      </c>
      <c r="BJ185" s="17" t="s">
        <v>98</v>
      </c>
      <c r="BK185" s="158">
        <f t="shared" si="19"/>
        <v>0</v>
      </c>
      <c r="BL185" s="17" t="s">
        <v>750</v>
      </c>
      <c r="BM185" s="156" t="s">
        <v>1060</v>
      </c>
    </row>
    <row r="186" spans="2:65" s="1" customFormat="1" ht="24.2" customHeight="1">
      <c r="B186" s="32"/>
      <c r="C186" s="187" t="s">
        <v>719</v>
      </c>
      <c r="D186" s="187" t="s">
        <v>641</v>
      </c>
      <c r="E186" s="188" t="s">
        <v>4261</v>
      </c>
      <c r="F186" s="189" t="s">
        <v>4262</v>
      </c>
      <c r="G186" s="190" t="s">
        <v>623</v>
      </c>
      <c r="H186" s="191">
        <v>5</v>
      </c>
      <c r="I186" s="192"/>
      <c r="J186" s="191">
        <f t="shared" si="10"/>
        <v>0</v>
      </c>
      <c r="K186" s="193"/>
      <c r="L186" s="194"/>
      <c r="M186" s="195" t="s">
        <v>1</v>
      </c>
      <c r="N186" s="196" t="s">
        <v>42</v>
      </c>
      <c r="P186" s="154">
        <f t="shared" si="11"/>
        <v>0</v>
      </c>
      <c r="Q186" s="154">
        <v>1.9000000000000001E-4</v>
      </c>
      <c r="R186" s="154">
        <f t="shared" si="12"/>
        <v>9.5000000000000011E-4</v>
      </c>
      <c r="S186" s="154">
        <v>0</v>
      </c>
      <c r="T186" s="155">
        <f t="shared" si="13"/>
        <v>0</v>
      </c>
      <c r="AR186" s="156" t="s">
        <v>2175</v>
      </c>
      <c r="AT186" s="156" t="s">
        <v>641</v>
      </c>
      <c r="AU186" s="156" t="s">
        <v>98</v>
      </c>
      <c r="AY186" s="17" t="s">
        <v>345</v>
      </c>
      <c r="BE186" s="157">
        <f t="shared" si="14"/>
        <v>0</v>
      </c>
      <c r="BF186" s="157">
        <f t="shared" si="15"/>
        <v>0</v>
      </c>
      <c r="BG186" s="157">
        <f t="shared" si="16"/>
        <v>0</v>
      </c>
      <c r="BH186" s="157">
        <f t="shared" si="17"/>
        <v>0</v>
      </c>
      <c r="BI186" s="157">
        <f t="shared" si="18"/>
        <v>0</v>
      </c>
      <c r="BJ186" s="17" t="s">
        <v>98</v>
      </c>
      <c r="BK186" s="158">
        <f t="shared" si="19"/>
        <v>0</v>
      </c>
      <c r="BL186" s="17" t="s">
        <v>750</v>
      </c>
      <c r="BM186" s="156" t="s">
        <v>1068</v>
      </c>
    </row>
    <row r="187" spans="2:65" s="1" customFormat="1" ht="21.75" customHeight="1">
      <c r="B187" s="32"/>
      <c r="C187" s="145" t="s">
        <v>724</v>
      </c>
      <c r="D187" s="145" t="s">
        <v>347</v>
      </c>
      <c r="E187" s="146" t="s">
        <v>4263</v>
      </c>
      <c r="F187" s="147" t="s">
        <v>4264</v>
      </c>
      <c r="G187" s="148" t="s">
        <v>623</v>
      </c>
      <c r="H187" s="149">
        <v>8</v>
      </c>
      <c r="I187" s="150"/>
      <c r="J187" s="149">
        <f t="shared" si="10"/>
        <v>0</v>
      </c>
      <c r="K187" s="151"/>
      <c r="L187" s="32"/>
      <c r="M187" s="152" t="s">
        <v>1</v>
      </c>
      <c r="N187" s="153" t="s">
        <v>42</v>
      </c>
      <c r="P187" s="154">
        <f t="shared" si="11"/>
        <v>0</v>
      </c>
      <c r="Q187" s="154">
        <v>0</v>
      </c>
      <c r="R187" s="154">
        <f t="shared" si="12"/>
        <v>0</v>
      </c>
      <c r="S187" s="154">
        <v>0</v>
      </c>
      <c r="T187" s="155">
        <f t="shared" si="13"/>
        <v>0</v>
      </c>
      <c r="AR187" s="156" t="s">
        <v>750</v>
      </c>
      <c r="AT187" s="156" t="s">
        <v>347</v>
      </c>
      <c r="AU187" s="156" t="s">
        <v>98</v>
      </c>
      <c r="AY187" s="17" t="s">
        <v>345</v>
      </c>
      <c r="BE187" s="157">
        <f t="shared" si="14"/>
        <v>0</v>
      </c>
      <c r="BF187" s="157">
        <f t="shared" si="15"/>
        <v>0</v>
      </c>
      <c r="BG187" s="157">
        <f t="shared" si="16"/>
        <v>0</v>
      </c>
      <c r="BH187" s="157">
        <f t="shared" si="17"/>
        <v>0</v>
      </c>
      <c r="BI187" s="157">
        <f t="shared" si="18"/>
        <v>0</v>
      </c>
      <c r="BJ187" s="17" t="s">
        <v>98</v>
      </c>
      <c r="BK187" s="158">
        <f t="shared" si="19"/>
        <v>0</v>
      </c>
      <c r="BL187" s="17" t="s">
        <v>750</v>
      </c>
      <c r="BM187" s="156" t="s">
        <v>1087</v>
      </c>
    </row>
    <row r="188" spans="2:65" s="1" customFormat="1" ht="24.2" customHeight="1">
      <c r="B188" s="32"/>
      <c r="C188" s="187" t="s">
        <v>730</v>
      </c>
      <c r="D188" s="187" t="s">
        <v>641</v>
      </c>
      <c r="E188" s="188" t="s">
        <v>4265</v>
      </c>
      <c r="F188" s="189" t="s">
        <v>4266</v>
      </c>
      <c r="G188" s="190" t="s">
        <v>623</v>
      </c>
      <c r="H188" s="191">
        <v>8</v>
      </c>
      <c r="I188" s="192"/>
      <c r="J188" s="191">
        <f t="shared" si="10"/>
        <v>0</v>
      </c>
      <c r="K188" s="193"/>
      <c r="L188" s="194"/>
      <c r="M188" s="195" t="s">
        <v>1</v>
      </c>
      <c r="N188" s="196" t="s">
        <v>42</v>
      </c>
      <c r="P188" s="154">
        <f t="shared" si="11"/>
        <v>0</v>
      </c>
      <c r="Q188" s="154">
        <v>1.9000000000000001E-4</v>
      </c>
      <c r="R188" s="154">
        <f t="shared" si="12"/>
        <v>1.5200000000000001E-3</v>
      </c>
      <c r="S188" s="154">
        <v>0</v>
      </c>
      <c r="T188" s="155">
        <f t="shared" si="13"/>
        <v>0</v>
      </c>
      <c r="AR188" s="156" t="s">
        <v>2175</v>
      </c>
      <c r="AT188" s="156" t="s">
        <v>641</v>
      </c>
      <c r="AU188" s="156" t="s">
        <v>98</v>
      </c>
      <c r="AY188" s="17" t="s">
        <v>345</v>
      </c>
      <c r="BE188" s="157">
        <f t="shared" si="14"/>
        <v>0</v>
      </c>
      <c r="BF188" s="157">
        <f t="shared" si="15"/>
        <v>0</v>
      </c>
      <c r="BG188" s="157">
        <f t="shared" si="16"/>
        <v>0</v>
      </c>
      <c r="BH188" s="157">
        <f t="shared" si="17"/>
        <v>0</v>
      </c>
      <c r="BI188" s="157">
        <f t="shared" si="18"/>
        <v>0</v>
      </c>
      <c r="BJ188" s="17" t="s">
        <v>98</v>
      </c>
      <c r="BK188" s="158">
        <f t="shared" si="19"/>
        <v>0</v>
      </c>
      <c r="BL188" s="17" t="s">
        <v>750</v>
      </c>
      <c r="BM188" s="156" t="s">
        <v>1108</v>
      </c>
    </row>
    <row r="189" spans="2:65" s="1" customFormat="1" ht="21.75" customHeight="1">
      <c r="B189" s="32"/>
      <c r="C189" s="145" t="s">
        <v>734</v>
      </c>
      <c r="D189" s="145" t="s">
        <v>347</v>
      </c>
      <c r="E189" s="146" t="s">
        <v>4267</v>
      </c>
      <c r="F189" s="147" t="s">
        <v>4268</v>
      </c>
      <c r="G189" s="148" t="s">
        <v>623</v>
      </c>
      <c r="H189" s="149">
        <v>3</v>
      </c>
      <c r="I189" s="150"/>
      <c r="J189" s="149">
        <f t="shared" si="10"/>
        <v>0</v>
      </c>
      <c r="K189" s="151"/>
      <c r="L189" s="32"/>
      <c r="M189" s="152" t="s">
        <v>1</v>
      </c>
      <c r="N189" s="153" t="s">
        <v>42</v>
      </c>
      <c r="P189" s="154">
        <f t="shared" si="11"/>
        <v>0</v>
      </c>
      <c r="Q189" s="154">
        <v>0</v>
      </c>
      <c r="R189" s="154">
        <f t="shared" si="12"/>
        <v>0</v>
      </c>
      <c r="S189" s="154">
        <v>0</v>
      </c>
      <c r="T189" s="155">
        <f t="shared" si="13"/>
        <v>0</v>
      </c>
      <c r="AR189" s="156" t="s">
        <v>750</v>
      </c>
      <c r="AT189" s="156" t="s">
        <v>347</v>
      </c>
      <c r="AU189" s="156" t="s">
        <v>98</v>
      </c>
      <c r="AY189" s="17" t="s">
        <v>345</v>
      </c>
      <c r="BE189" s="157">
        <f t="shared" si="14"/>
        <v>0</v>
      </c>
      <c r="BF189" s="157">
        <f t="shared" si="15"/>
        <v>0</v>
      </c>
      <c r="BG189" s="157">
        <f t="shared" si="16"/>
        <v>0</v>
      </c>
      <c r="BH189" s="157">
        <f t="shared" si="17"/>
        <v>0</v>
      </c>
      <c r="BI189" s="157">
        <f t="shared" si="18"/>
        <v>0</v>
      </c>
      <c r="BJ189" s="17" t="s">
        <v>98</v>
      </c>
      <c r="BK189" s="158">
        <f t="shared" si="19"/>
        <v>0</v>
      </c>
      <c r="BL189" s="17" t="s">
        <v>750</v>
      </c>
      <c r="BM189" s="156" t="s">
        <v>1141</v>
      </c>
    </row>
    <row r="190" spans="2:65" s="1" customFormat="1" ht="24.2" customHeight="1">
      <c r="B190" s="32"/>
      <c r="C190" s="187" t="s">
        <v>738</v>
      </c>
      <c r="D190" s="187" t="s">
        <v>641</v>
      </c>
      <c r="E190" s="188" t="s">
        <v>4269</v>
      </c>
      <c r="F190" s="189" t="s">
        <v>4270</v>
      </c>
      <c r="G190" s="190" t="s">
        <v>623</v>
      </c>
      <c r="H190" s="191">
        <v>3</v>
      </c>
      <c r="I190" s="192"/>
      <c r="J190" s="191">
        <f t="shared" si="10"/>
        <v>0</v>
      </c>
      <c r="K190" s="193"/>
      <c r="L190" s="194"/>
      <c r="M190" s="195" t="s">
        <v>1</v>
      </c>
      <c r="N190" s="196" t="s">
        <v>42</v>
      </c>
      <c r="P190" s="154">
        <f t="shared" si="11"/>
        <v>0</v>
      </c>
      <c r="Q190" s="154">
        <v>2.7999999999999998E-4</v>
      </c>
      <c r="R190" s="154">
        <f t="shared" si="12"/>
        <v>8.3999999999999993E-4</v>
      </c>
      <c r="S190" s="154">
        <v>0</v>
      </c>
      <c r="T190" s="155">
        <f t="shared" si="13"/>
        <v>0</v>
      </c>
      <c r="AR190" s="156" t="s">
        <v>2175</v>
      </c>
      <c r="AT190" s="156" t="s">
        <v>641</v>
      </c>
      <c r="AU190" s="156" t="s">
        <v>98</v>
      </c>
      <c r="AY190" s="17" t="s">
        <v>345</v>
      </c>
      <c r="BE190" s="157">
        <f t="shared" si="14"/>
        <v>0</v>
      </c>
      <c r="BF190" s="157">
        <f t="shared" si="15"/>
        <v>0</v>
      </c>
      <c r="BG190" s="157">
        <f t="shared" si="16"/>
        <v>0</v>
      </c>
      <c r="BH190" s="157">
        <f t="shared" si="17"/>
        <v>0</v>
      </c>
      <c r="BI190" s="157">
        <f t="shared" si="18"/>
        <v>0</v>
      </c>
      <c r="BJ190" s="17" t="s">
        <v>98</v>
      </c>
      <c r="BK190" s="158">
        <f t="shared" si="19"/>
        <v>0</v>
      </c>
      <c r="BL190" s="17" t="s">
        <v>750</v>
      </c>
      <c r="BM190" s="156" t="s">
        <v>1185</v>
      </c>
    </row>
    <row r="191" spans="2:65" s="1" customFormat="1" ht="16.5" customHeight="1">
      <c r="B191" s="32"/>
      <c r="C191" s="187" t="s">
        <v>742</v>
      </c>
      <c r="D191" s="187" t="s">
        <v>641</v>
      </c>
      <c r="E191" s="188" t="s">
        <v>4271</v>
      </c>
      <c r="F191" s="189" t="s">
        <v>4272</v>
      </c>
      <c r="G191" s="190" t="s">
        <v>623</v>
      </c>
      <c r="H191" s="191">
        <v>3</v>
      </c>
      <c r="I191" s="192"/>
      <c r="J191" s="191">
        <f t="shared" si="10"/>
        <v>0</v>
      </c>
      <c r="K191" s="193"/>
      <c r="L191" s="194"/>
      <c r="M191" s="195" t="s">
        <v>1</v>
      </c>
      <c r="N191" s="196" t="s">
        <v>42</v>
      </c>
      <c r="P191" s="154">
        <f t="shared" si="11"/>
        <v>0</v>
      </c>
      <c r="Q191" s="154">
        <v>2.4000000000000001E-4</v>
      </c>
      <c r="R191" s="154">
        <f t="shared" si="12"/>
        <v>7.2000000000000005E-4</v>
      </c>
      <c r="S191" s="154">
        <v>0</v>
      </c>
      <c r="T191" s="155">
        <f t="shared" si="13"/>
        <v>0</v>
      </c>
      <c r="AR191" s="156" t="s">
        <v>2175</v>
      </c>
      <c r="AT191" s="156" t="s">
        <v>641</v>
      </c>
      <c r="AU191" s="156" t="s">
        <v>98</v>
      </c>
      <c r="AY191" s="17" t="s">
        <v>345</v>
      </c>
      <c r="BE191" s="157">
        <f t="shared" si="14"/>
        <v>0</v>
      </c>
      <c r="BF191" s="157">
        <f t="shared" si="15"/>
        <v>0</v>
      </c>
      <c r="BG191" s="157">
        <f t="shared" si="16"/>
        <v>0</v>
      </c>
      <c r="BH191" s="157">
        <f t="shared" si="17"/>
        <v>0</v>
      </c>
      <c r="BI191" s="157">
        <f t="shared" si="18"/>
        <v>0</v>
      </c>
      <c r="BJ191" s="17" t="s">
        <v>98</v>
      </c>
      <c r="BK191" s="158">
        <f t="shared" si="19"/>
        <v>0</v>
      </c>
      <c r="BL191" s="17" t="s">
        <v>750</v>
      </c>
      <c r="BM191" s="156" t="s">
        <v>1198</v>
      </c>
    </row>
    <row r="192" spans="2:65" s="1" customFormat="1" ht="16.5" customHeight="1">
      <c r="B192" s="32"/>
      <c r="C192" s="145" t="s">
        <v>746</v>
      </c>
      <c r="D192" s="145" t="s">
        <v>347</v>
      </c>
      <c r="E192" s="146" t="s">
        <v>4273</v>
      </c>
      <c r="F192" s="147" t="s">
        <v>4274</v>
      </c>
      <c r="G192" s="148" t="s">
        <v>623</v>
      </c>
      <c r="H192" s="149">
        <v>52</v>
      </c>
      <c r="I192" s="150"/>
      <c r="J192" s="149">
        <f t="shared" si="10"/>
        <v>0</v>
      </c>
      <c r="K192" s="151"/>
      <c r="L192" s="32"/>
      <c r="M192" s="152" t="s">
        <v>1</v>
      </c>
      <c r="N192" s="153" t="s">
        <v>42</v>
      </c>
      <c r="P192" s="154">
        <f t="shared" si="11"/>
        <v>0</v>
      </c>
      <c r="Q192" s="154">
        <v>0</v>
      </c>
      <c r="R192" s="154">
        <f t="shared" si="12"/>
        <v>0</v>
      </c>
      <c r="S192" s="154">
        <v>0</v>
      </c>
      <c r="T192" s="155">
        <f t="shared" si="13"/>
        <v>0</v>
      </c>
      <c r="AR192" s="156" t="s">
        <v>750</v>
      </c>
      <c r="AT192" s="156" t="s">
        <v>347</v>
      </c>
      <c r="AU192" s="156" t="s">
        <v>98</v>
      </c>
      <c r="AY192" s="17" t="s">
        <v>345</v>
      </c>
      <c r="BE192" s="157">
        <f t="shared" si="14"/>
        <v>0</v>
      </c>
      <c r="BF192" s="157">
        <f t="shared" si="15"/>
        <v>0</v>
      </c>
      <c r="BG192" s="157">
        <f t="shared" si="16"/>
        <v>0</v>
      </c>
      <c r="BH192" s="157">
        <f t="shared" si="17"/>
        <v>0</v>
      </c>
      <c r="BI192" s="157">
        <f t="shared" si="18"/>
        <v>0</v>
      </c>
      <c r="BJ192" s="17" t="s">
        <v>98</v>
      </c>
      <c r="BK192" s="158">
        <f t="shared" si="19"/>
        <v>0</v>
      </c>
      <c r="BL192" s="17" t="s">
        <v>750</v>
      </c>
      <c r="BM192" s="156" t="s">
        <v>1226</v>
      </c>
    </row>
    <row r="193" spans="2:65" s="1" customFormat="1" ht="16.5" customHeight="1">
      <c r="B193" s="32"/>
      <c r="C193" s="187" t="s">
        <v>750</v>
      </c>
      <c r="D193" s="187" t="s">
        <v>641</v>
      </c>
      <c r="E193" s="188" t="s">
        <v>4275</v>
      </c>
      <c r="F193" s="189" t="s">
        <v>4276</v>
      </c>
      <c r="G193" s="190" t="s">
        <v>623</v>
      </c>
      <c r="H193" s="191">
        <v>52</v>
      </c>
      <c r="I193" s="192"/>
      <c r="J193" s="191">
        <f t="shared" si="10"/>
        <v>0</v>
      </c>
      <c r="K193" s="193"/>
      <c r="L193" s="194"/>
      <c r="M193" s="195" t="s">
        <v>1</v>
      </c>
      <c r="N193" s="196" t="s">
        <v>42</v>
      </c>
      <c r="P193" s="154">
        <f t="shared" si="11"/>
        <v>0</v>
      </c>
      <c r="Q193" s="154">
        <v>1E-4</v>
      </c>
      <c r="R193" s="154">
        <f t="shared" si="12"/>
        <v>5.2000000000000006E-3</v>
      </c>
      <c r="S193" s="154">
        <v>0</v>
      </c>
      <c r="T193" s="155">
        <f t="shared" si="13"/>
        <v>0</v>
      </c>
      <c r="AR193" s="156" t="s">
        <v>2175</v>
      </c>
      <c r="AT193" s="156" t="s">
        <v>641</v>
      </c>
      <c r="AU193" s="156" t="s">
        <v>98</v>
      </c>
      <c r="AY193" s="17" t="s">
        <v>345</v>
      </c>
      <c r="BE193" s="157">
        <f t="shared" si="14"/>
        <v>0</v>
      </c>
      <c r="BF193" s="157">
        <f t="shared" si="15"/>
        <v>0</v>
      </c>
      <c r="BG193" s="157">
        <f t="shared" si="16"/>
        <v>0</v>
      </c>
      <c r="BH193" s="157">
        <f t="shared" si="17"/>
        <v>0</v>
      </c>
      <c r="BI193" s="157">
        <f t="shared" si="18"/>
        <v>0</v>
      </c>
      <c r="BJ193" s="17" t="s">
        <v>98</v>
      </c>
      <c r="BK193" s="158">
        <f t="shared" si="19"/>
        <v>0</v>
      </c>
      <c r="BL193" s="17" t="s">
        <v>750</v>
      </c>
      <c r="BM193" s="156" t="s">
        <v>1235</v>
      </c>
    </row>
    <row r="194" spans="2:65" s="1" customFormat="1" ht="24.2" customHeight="1">
      <c r="B194" s="32"/>
      <c r="C194" s="187" t="s">
        <v>755</v>
      </c>
      <c r="D194" s="187" t="s">
        <v>641</v>
      </c>
      <c r="E194" s="188" t="s">
        <v>4277</v>
      </c>
      <c r="F194" s="189" t="s">
        <v>4278</v>
      </c>
      <c r="G194" s="190" t="s">
        <v>623</v>
      </c>
      <c r="H194" s="191">
        <v>52</v>
      </c>
      <c r="I194" s="192"/>
      <c r="J194" s="191">
        <f t="shared" ref="J194:J213" si="20">ROUND(I194*H194,3)</f>
        <v>0</v>
      </c>
      <c r="K194" s="193"/>
      <c r="L194" s="194"/>
      <c r="M194" s="195" t="s">
        <v>1</v>
      </c>
      <c r="N194" s="196" t="s">
        <v>42</v>
      </c>
      <c r="P194" s="154">
        <f t="shared" ref="P194:P213" si="21">O194*H194</f>
        <v>0</v>
      </c>
      <c r="Q194" s="154">
        <v>3.0000000000000001E-5</v>
      </c>
      <c r="R194" s="154">
        <f t="shared" ref="R194:R213" si="22">Q194*H194</f>
        <v>1.56E-3</v>
      </c>
      <c r="S194" s="154">
        <v>0</v>
      </c>
      <c r="T194" s="155">
        <f t="shared" ref="T194:T213" si="23">S194*H194</f>
        <v>0</v>
      </c>
      <c r="AR194" s="156" t="s">
        <v>2175</v>
      </c>
      <c r="AT194" s="156" t="s">
        <v>641</v>
      </c>
      <c r="AU194" s="156" t="s">
        <v>98</v>
      </c>
      <c r="AY194" s="17" t="s">
        <v>345</v>
      </c>
      <c r="BE194" s="157">
        <f t="shared" ref="BE194:BE213" si="24">IF(N194="základná",J194,0)</f>
        <v>0</v>
      </c>
      <c r="BF194" s="157">
        <f t="shared" ref="BF194:BF213" si="25">IF(N194="znížená",J194,0)</f>
        <v>0</v>
      </c>
      <c r="BG194" s="157">
        <f t="shared" ref="BG194:BG213" si="26">IF(N194="zákl. prenesená",J194,0)</f>
        <v>0</v>
      </c>
      <c r="BH194" s="157">
        <f t="shared" ref="BH194:BH213" si="27">IF(N194="zníž. prenesená",J194,0)</f>
        <v>0</v>
      </c>
      <c r="BI194" s="157">
        <f t="shared" ref="BI194:BI213" si="28">IF(N194="nulová",J194,0)</f>
        <v>0</v>
      </c>
      <c r="BJ194" s="17" t="s">
        <v>98</v>
      </c>
      <c r="BK194" s="158">
        <f t="shared" ref="BK194:BK213" si="29">ROUND(I194*H194,3)</f>
        <v>0</v>
      </c>
      <c r="BL194" s="17" t="s">
        <v>750</v>
      </c>
      <c r="BM194" s="156" t="s">
        <v>1243</v>
      </c>
    </row>
    <row r="195" spans="2:65" s="1" customFormat="1" ht="24.2" customHeight="1">
      <c r="B195" s="32"/>
      <c r="C195" s="145" t="s">
        <v>765</v>
      </c>
      <c r="D195" s="145" t="s">
        <v>347</v>
      </c>
      <c r="E195" s="146" t="s">
        <v>4279</v>
      </c>
      <c r="F195" s="147" t="s">
        <v>4280</v>
      </c>
      <c r="G195" s="148" t="s">
        <v>597</v>
      </c>
      <c r="H195" s="149">
        <v>366</v>
      </c>
      <c r="I195" s="150"/>
      <c r="J195" s="149">
        <f t="shared" si="20"/>
        <v>0</v>
      </c>
      <c r="K195" s="151"/>
      <c r="L195" s="32"/>
      <c r="M195" s="152" t="s">
        <v>1</v>
      </c>
      <c r="N195" s="153" t="s">
        <v>42</v>
      </c>
      <c r="P195" s="154">
        <f t="shared" si="21"/>
        <v>0</v>
      </c>
      <c r="Q195" s="154">
        <v>0</v>
      </c>
      <c r="R195" s="154">
        <f t="shared" si="22"/>
        <v>0</v>
      </c>
      <c r="S195" s="154">
        <v>0</v>
      </c>
      <c r="T195" s="155">
        <f t="shared" si="23"/>
        <v>0</v>
      </c>
      <c r="AR195" s="156" t="s">
        <v>750</v>
      </c>
      <c r="AT195" s="156" t="s">
        <v>347</v>
      </c>
      <c r="AU195" s="156" t="s">
        <v>98</v>
      </c>
      <c r="AY195" s="17" t="s">
        <v>345</v>
      </c>
      <c r="BE195" s="157">
        <f t="shared" si="24"/>
        <v>0</v>
      </c>
      <c r="BF195" s="157">
        <f t="shared" si="25"/>
        <v>0</v>
      </c>
      <c r="BG195" s="157">
        <f t="shared" si="26"/>
        <v>0</v>
      </c>
      <c r="BH195" s="157">
        <f t="shared" si="27"/>
        <v>0</v>
      </c>
      <c r="BI195" s="157">
        <f t="shared" si="28"/>
        <v>0</v>
      </c>
      <c r="BJ195" s="17" t="s">
        <v>98</v>
      </c>
      <c r="BK195" s="158">
        <f t="shared" si="29"/>
        <v>0</v>
      </c>
      <c r="BL195" s="17" t="s">
        <v>750</v>
      </c>
      <c r="BM195" s="156" t="s">
        <v>1251</v>
      </c>
    </row>
    <row r="196" spans="2:65" s="1" customFormat="1" ht="16.5" customHeight="1">
      <c r="B196" s="32"/>
      <c r="C196" s="187" t="s">
        <v>773</v>
      </c>
      <c r="D196" s="187" t="s">
        <v>641</v>
      </c>
      <c r="E196" s="188" t="s">
        <v>4281</v>
      </c>
      <c r="F196" s="189" t="s">
        <v>4282</v>
      </c>
      <c r="G196" s="190" t="s">
        <v>597</v>
      </c>
      <c r="H196" s="191">
        <v>366</v>
      </c>
      <c r="I196" s="192"/>
      <c r="J196" s="191">
        <f t="shared" si="20"/>
        <v>0</v>
      </c>
      <c r="K196" s="193"/>
      <c r="L196" s="194"/>
      <c r="M196" s="195" t="s">
        <v>1</v>
      </c>
      <c r="N196" s="196" t="s">
        <v>42</v>
      </c>
      <c r="P196" s="154">
        <f t="shared" si="21"/>
        <v>0</v>
      </c>
      <c r="Q196" s="154">
        <v>8.0000000000000007E-5</v>
      </c>
      <c r="R196" s="154">
        <f t="shared" si="22"/>
        <v>2.9280000000000004E-2</v>
      </c>
      <c r="S196" s="154">
        <v>0</v>
      </c>
      <c r="T196" s="155">
        <f t="shared" si="23"/>
        <v>0</v>
      </c>
      <c r="AR196" s="156" t="s">
        <v>2175</v>
      </c>
      <c r="AT196" s="156" t="s">
        <v>641</v>
      </c>
      <c r="AU196" s="156" t="s">
        <v>98</v>
      </c>
      <c r="AY196" s="17" t="s">
        <v>345</v>
      </c>
      <c r="BE196" s="157">
        <f t="shared" si="24"/>
        <v>0</v>
      </c>
      <c r="BF196" s="157">
        <f t="shared" si="25"/>
        <v>0</v>
      </c>
      <c r="BG196" s="157">
        <f t="shared" si="26"/>
        <v>0</v>
      </c>
      <c r="BH196" s="157">
        <f t="shared" si="27"/>
        <v>0</v>
      </c>
      <c r="BI196" s="157">
        <f t="shared" si="28"/>
        <v>0</v>
      </c>
      <c r="BJ196" s="17" t="s">
        <v>98</v>
      </c>
      <c r="BK196" s="158">
        <f t="shared" si="29"/>
        <v>0</v>
      </c>
      <c r="BL196" s="17" t="s">
        <v>750</v>
      </c>
      <c r="BM196" s="156" t="s">
        <v>1260</v>
      </c>
    </row>
    <row r="197" spans="2:65" s="1" customFormat="1" ht="24.2" customHeight="1">
      <c r="B197" s="32"/>
      <c r="C197" s="145" t="s">
        <v>777</v>
      </c>
      <c r="D197" s="145" t="s">
        <v>347</v>
      </c>
      <c r="E197" s="146" t="s">
        <v>4283</v>
      </c>
      <c r="F197" s="147" t="s">
        <v>4284</v>
      </c>
      <c r="G197" s="148" t="s">
        <v>623</v>
      </c>
      <c r="H197" s="149">
        <v>1</v>
      </c>
      <c r="I197" s="150"/>
      <c r="J197" s="149">
        <f t="shared" si="20"/>
        <v>0</v>
      </c>
      <c r="K197" s="151"/>
      <c r="L197" s="32"/>
      <c r="M197" s="152" t="s">
        <v>1</v>
      </c>
      <c r="N197" s="153" t="s">
        <v>42</v>
      </c>
      <c r="P197" s="154">
        <f t="shared" si="21"/>
        <v>0</v>
      </c>
      <c r="Q197" s="154">
        <v>0</v>
      </c>
      <c r="R197" s="154">
        <f t="shared" si="22"/>
        <v>0</v>
      </c>
      <c r="S197" s="154">
        <v>0</v>
      </c>
      <c r="T197" s="155">
        <f t="shared" si="23"/>
        <v>0</v>
      </c>
      <c r="AR197" s="156" t="s">
        <v>750</v>
      </c>
      <c r="AT197" s="156" t="s">
        <v>347</v>
      </c>
      <c r="AU197" s="156" t="s">
        <v>98</v>
      </c>
      <c r="AY197" s="17" t="s">
        <v>345</v>
      </c>
      <c r="BE197" s="157">
        <f t="shared" si="24"/>
        <v>0</v>
      </c>
      <c r="BF197" s="157">
        <f t="shared" si="25"/>
        <v>0</v>
      </c>
      <c r="BG197" s="157">
        <f t="shared" si="26"/>
        <v>0</v>
      </c>
      <c r="BH197" s="157">
        <f t="shared" si="27"/>
        <v>0</v>
      </c>
      <c r="BI197" s="157">
        <f t="shared" si="28"/>
        <v>0</v>
      </c>
      <c r="BJ197" s="17" t="s">
        <v>98</v>
      </c>
      <c r="BK197" s="158">
        <f t="shared" si="29"/>
        <v>0</v>
      </c>
      <c r="BL197" s="17" t="s">
        <v>750</v>
      </c>
      <c r="BM197" s="156" t="s">
        <v>1268</v>
      </c>
    </row>
    <row r="198" spans="2:65" s="1" customFormat="1" ht="21.75" customHeight="1">
      <c r="B198" s="32"/>
      <c r="C198" s="187" t="s">
        <v>782</v>
      </c>
      <c r="D198" s="187" t="s">
        <v>641</v>
      </c>
      <c r="E198" s="188" t="s">
        <v>4285</v>
      </c>
      <c r="F198" s="189" t="s">
        <v>4286</v>
      </c>
      <c r="G198" s="190" t="s">
        <v>4287</v>
      </c>
      <c r="H198" s="191">
        <v>1</v>
      </c>
      <c r="I198" s="192"/>
      <c r="J198" s="191">
        <f t="shared" si="20"/>
        <v>0</v>
      </c>
      <c r="K198" s="193"/>
      <c r="L198" s="194"/>
      <c r="M198" s="195" t="s">
        <v>1</v>
      </c>
      <c r="N198" s="196" t="s">
        <v>42</v>
      </c>
      <c r="P198" s="154">
        <f t="shared" si="21"/>
        <v>0</v>
      </c>
      <c r="Q198" s="154">
        <v>0</v>
      </c>
      <c r="R198" s="154">
        <f t="shared" si="22"/>
        <v>0</v>
      </c>
      <c r="S198" s="154">
        <v>0</v>
      </c>
      <c r="T198" s="155">
        <f t="shared" si="23"/>
        <v>0</v>
      </c>
      <c r="AR198" s="156" t="s">
        <v>2175</v>
      </c>
      <c r="AT198" s="156" t="s">
        <v>641</v>
      </c>
      <c r="AU198" s="156" t="s">
        <v>98</v>
      </c>
      <c r="AY198" s="17" t="s">
        <v>345</v>
      </c>
      <c r="BE198" s="157">
        <f t="shared" si="24"/>
        <v>0</v>
      </c>
      <c r="BF198" s="157">
        <f t="shared" si="25"/>
        <v>0</v>
      </c>
      <c r="BG198" s="157">
        <f t="shared" si="26"/>
        <v>0</v>
      </c>
      <c r="BH198" s="157">
        <f t="shared" si="27"/>
        <v>0</v>
      </c>
      <c r="BI198" s="157">
        <f t="shared" si="28"/>
        <v>0</v>
      </c>
      <c r="BJ198" s="17" t="s">
        <v>98</v>
      </c>
      <c r="BK198" s="158">
        <f t="shared" si="29"/>
        <v>0</v>
      </c>
      <c r="BL198" s="17" t="s">
        <v>750</v>
      </c>
      <c r="BM198" s="156" t="s">
        <v>1277</v>
      </c>
    </row>
    <row r="199" spans="2:65" s="1" customFormat="1" ht="24.2" customHeight="1">
      <c r="B199" s="32"/>
      <c r="C199" s="145" t="s">
        <v>788</v>
      </c>
      <c r="D199" s="145" t="s">
        <v>347</v>
      </c>
      <c r="E199" s="146" t="s">
        <v>4288</v>
      </c>
      <c r="F199" s="147" t="s">
        <v>4289</v>
      </c>
      <c r="G199" s="148" t="s">
        <v>597</v>
      </c>
      <c r="H199" s="149">
        <v>55</v>
      </c>
      <c r="I199" s="150"/>
      <c r="J199" s="149">
        <f t="shared" si="20"/>
        <v>0</v>
      </c>
      <c r="K199" s="151"/>
      <c r="L199" s="32"/>
      <c r="M199" s="152" t="s">
        <v>1</v>
      </c>
      <c r="N199" s="153" t="s">
        <v>42</v>
      </c>
      <c r="P199" s="154">
        <f t="shared" si="21"/>
        <v>0</v>
      </c>
      <c r="Q199" s="154">
        <v>0</v>
      </c>
      <c r="R199" s="154">
        <f t="shared" si="22"/>
        <v>0</v>
      </c>
      <c r="S199" s="154">
        <v>0</v>
      </c>
      <c r="T199" s="155">
        <f t="shared" si="23"/>
        <v>0</v>
      </c>
      <c r="AR199" s="156" t="s">
        <v>750</v>
      </c>
      <c r="AT199" s="156" t="s">
        <v>347</v>
      </c>
      <c r="AU199" s="156" t="s">
        <v>98</v>
      </c>
      <c r="AY199" s="17" t="s">
        <v>345</v>
      </c>
      <c r="BE199" s="157">
        <f t="shared" si="24"/>
        <v>0</v>
      </c>
      <c r="BF199" s="157">
        <f t="shared" si="25"/>
        <v>0</v>
      </c>
      <c r="BG199" s="157">
        <f t="shared" si="26"/>
        <v>0</v>
      </c>
      <c r="BH199" s="157">
        <f t="shared" si="27"/>
        <v>0</v>
      </c>
      <c r="BI199" s="157">
        <f t="shared" si="28"/>
        <v>0</v>
      </c>
      <c r="BJ199" s="17" t="s">
        <v>98</v>
      </c>
      <c r="BK199" s="158">
        <f t="shared" si="29"/>
        <v>0</v>
      </c>
      <c r="BL199" s="17" t="s">
        <v>750</v>
      </c>
      <c r="BM199" s="156" t="s">
        <v>1293</v>
      </c>
    </row>
    <row r="200" spans="2:65" s="1" customFormat="1" ht="16.5" customHeight="1">
      <c r="B200" s="32"/>
      <c r="C200" s="187" t="s">
        <v>793</v>
      </c>
      <c r="D200" s="187" t="s">
        <v>641</v>
      </c>
      <c r="E200" s="188" t="s">
        <v>4290</v>
      </c>
      <c r="F200" s="189" t="s">
        <v>4291</v>
      </c>
      <c r="G200" s="190" t="s">
        <v>597</v>
      </c>
      <c r="H200" s="191">
        <v>55</v>
      </c>
      <c r="I200" s="192"/>
      <c r="J200" s="191">
        <f t="shared" si="20"/>
        <v>0</v>
      </c>
      <c r="K200" s="193"/>
      <c r="L200" s="194"/>
      <c r="M200" s="195" t="s">
        <v>1</v>
      </c>
      <c r="N200" s="196" t="s">
        <v>42</v>
      </c>
      <c r="P200" s="154">
        <f t="shared" si="21"/>
        <v>0</v>
      </c>
      <c r="Q200" s="154">
        <v>2.4000000000000001E-4</v>
      </c>
      <c r="R200" s="154">
        <f t="shared" si="22"/>
        <v>1.32E-2</v>
      </c>
      <c r="S200" s="154">
        <v>0</v>
      </c>
      <c r="T200" s="155">
        <f t="shared" si="23"/>
        <v>0</v>
      </c>
      <c r="AR200" s="156" t="s">
        <v>2175</v>
      </c>
      <c r="AT200" s="156" t="s">
        <v>641</v>
      </c>
      <c r="AU200" s="156" t="s">
        <v>98</v>
      </c>
      <c r="AY200" s="17" t="s">
        <v>345</v>
      </c>
      <c r="BE200" s="157">
        <f t="shared" si="24"/>
        <v>0</v>
      </c>
      <c r="BF200" s="157">
        <f t="shared" si="25"/>
        <v>0</v>
      </c>
      <c r="BG200" s="157">
        <f t="shared" si="26"/>
        <v>0</v>
      </c>
      <c r="BH200" s="157">
        <f t="shared" si="27"/>
        <v>0</v>
      </c>
      <c r="BI200" s="157">
        <f t="shared" si="28"/>
        <v>0</v>
      </c>
      <c r="BJ200" s="17" t="s">
        <v>98</v>
      </c>
      <c r="BK200" s="158">
        <f t="shared" si="29"/>
        <v>0</v>
      </c>
      <c r="BL200" s="17" t="s">
        <v>750</v>
      </c>
      <c r="BM200" s="156" t="s">
        <v>1301</v>
      </c>
    </row>
    <row r="201" spans="2:65" s="1" customFormat="1" ht="24.2" customHeight="1">
      <c r="B201" s="32"/>
      <c r="C201" s="145" t="s">
        <v>797</v>
      </c>
      <c r="D201" s="145" t="s">
        <v>347</v>
      </c>
      <c r="E201" s="146" t="s">
        <v>4292</v>
      </c>
      <c r="F201" s="147" t="s">
        <v>4293</v>
      </c>
      <c r="G201" s="148" t="s">
        <v>597</v>
      </c>
      <c r="H201" s="149">
        <v>962</v>
      </c>
      <c r="I201" s="150"/>
      <c r="J201" s="149">
        <f t="shared" si="20"/>
        <v>0</v>
      </c>
      <c r="K201" s="151"/>
      <c r="L201" s="32"/>
      <c r="M201" s="152" t="s">
        <v>1</v>
      </c>
      <c r="N201" s="153" t="s">
        <v>42</v>
      </c>
      <c r="P201" s="154">
        <f t="shared" si="21"/>
        <v>0</v>
      </c>
      <c r="Q201" s="154">
        <v>0</v>
      </c>
      <c r="R201" s="154">
        <f t="shared" si="22"/>
        <v>0</v>
      </c>
      <c r="S201" s="154">
        <v>0</v>
      </c>
      <c r="T201" s="155">
        <f t="shared" si="23"/>
        <v>0</v>
      </c>
      <c r="AR201" s="156" t="s">
        <v>750</v>
      </c>
      <c r="AT201" s="156" t="s">
        <v>347</v>
      </c>
      <c r="AU201" s="156" t="s">
        <v>98</v>
      </c>
      <c r="AY201" s="17" t="s">
        <v>345</v>
      </c>
      <c r="BE201" s="157">
        <f t="shared" si="24"/>
        <v>0</v>
      </c>
      <c r="BF201" s="157">
        <f t="shared" si="25"/>
        <v>0</v>
      </c>
      <c r="BG201" s="157">
        <f t="shared" si="26"/>
        <v>0</v>
      </c>
      <c r="BH201" s="157">
        <f t="shared" si="27"/>
        <v>0</v>
      </c>
      <c r="BI201" s="157">
        <f t="shared" si="28"/>
        <v>0</v>
      </c>
      <c r="BJ201" s="17" t="s">
        <v>98</v>
      </c>
      <c r="BK201" s="158">
        <f t="shared" si="29"/>
        <v>0</v>
      </c>
      <c r="BL201" s="17" t="s">
        <v>750</v>
      </c>
      <c r="BM201" s="156" t="s">
        <v>1313</v>
      </c>
    </row>
    <row r="202" spans="2:65" s="1" customFormat="1" ht="16.5" customHeight="1">
      <c r="B202" s="32"/>
      <c r="C202" s="187" t="s">
        <v>803</v>
      </c>
      <c r="D202" s="187" t="s">
        <v>641</v>
      </c>
      <c r="E202" s="188" t="s">
        <v>4294</v>
      </c>
      <c r="F202" s="189" t="s">
        <v>4295</v>
      </c>
      <c r="G202" s="190" t="s">
        <v>597</v>
      </c>
      <c r="H202" s="191">
        <v>962</v>
      </c>
      <c r="I202" s="192"/>
      <c r="J202" s="191">
        <f t="shared" si="20"/>
        <v>0</v>
      </c>
      <c r="K202" s="193"/>
      <c r="L202" s="194"/>
      <c r="M202" s="195" t="s">
        <v>1</v>
      </c>
      <c r="N202" s="196" t="s">
        <v>42</v>
      </c>
      <c r="P202" s="154">
        <f t="shared" si="21"/>
        <v>0</v>
      </c>
      <c r="Q202" s="154">
        <v>2.0000000000000001E-4</v>
      </c>
      <c r="R202" s="154">
        <f t="shared" si="22"/>
        <v>0.19240000000000002</v>
      </c>
      <c r="S202" s="154">
        <v>0</v>
      </c>
      <c r="T202" s="155">
        <f t="shared" si="23"/>
        <v>0</v>
      </c>
      <c r="AR202" s="156" t="s">
        <v>2175</v>
      </c>
      <c r="AT202" s="156" t="s">
        <v>641</v>
      </c>
      <c r="AU202" s="156" t="s">
        <v>98</v>
      </c>
      <c r="AY202" s="17" t="s">
        <v>345</v>
      </c>
      <c r="BE202" s="157">
        <f t="shared" si="24"/>
        <v>0</v>
      </c>
      <c r="BF202" s="157">
        <f t="shared" si="25"/>
        <v>0</v>
      </c>
      <c r="BG202" s="157">
        <f t="shared" si="26"/>
        <v>0</v>
      </c>
      <c r="BH202" s="157">
        <f t="shared" si="27"/>
        <v>0</v>
      </c>
      <c r="BI202" s="157">
        <f t="shared" si="28"/>
        <v>0</v>
      </c>
      <c r="BJ202" s="17" t="s">
        <v>98</v>
      </c>
      <c r="BK202" s="158">
        <f t="shared" si="29"/>
        <v>0</v>
      </c>
      <c r="BL202" s="17" t="s">
        <v>750</v>
      </c>
      <c r="BM202" s="156" t="s">
        <v>1325</v>
      </c>
    </row>
    <row r="203" spans="2:65" s="1" customFormat="1" ht="24.2" customHeight="1">
      <c r="B203" s="32"/>
      <c r="C203" s="145" t="s">
        <v>811</v>
      </c>
      <c r="D203" s="145" t="s">
        <v>347</v>
      </c>
      <c r="E203" s="146" t="s">
        <v>4296</v>
      </c>
      <c r="F203" s="147" t="s">
        <v>4297</v>
      </c>
      <c r="G203" s="148" t="s">
        <v>597</v>
      </c>
      <c r="H203" s="149">
        <v>840</v>
      </c>
      <c r="I203" s="150"/>
      <c r="J203" s="149">
        <f t="shared" si="20"/>
        <v>0</v>
      </c>
      <c r="K203" s="151"/>
      <c r="L203" s="32"/>
      <c r="M203" s="152" t="s">
        <v>1</v>
      </c>
      <c r="N203" s="153" t="s">
        <v>42</v>
      </c>
      <c r="P203" s="154">
        <f t="shared" si="21"/>
        <v>0</v>
      </c>
      <c r="Q203" s="154">
        <v>0</v>
      </c>
      <c r="R203" s="154">
        <f t="shared" si="22"/>
        <v>0</v>
      </c>
      <c r="S203" s="154">
        <v>0</v>
      </c>
      <c r="T203" s="155">
        <f t="shared" si="23"/>
        <v>0</v>
      </c>
      <c r="AR203" s="156" t="s">
        <v>750</v>
      </c>
      <c r="AT203" s="156" t="s">
        <v>347</v>
      </c>
      <c r="AU203" s="156" t="s">
        <v>98</v>
      </c>
      <c r="AY203" s="17" t="s">
        <v>345</v>
      </c>
      <c r="BE203" s="157">
        <f t="shared" si="24"/>
        <v>0</v>
      </c>
      <c r="BF203" s="157">
        <f t="shared" si="25"/>
        <v>0</v>
      </c>
      <c r="BG203" s="157">
        <f t="shared" si="26"/>
        <v>0</v>
      </c>
      <c r="BH203" s="157">
        <f t="shared" si="27"/>
        <v>0</v>
      </c>
      <c r="BI203" s="157">
        <f t="shared" si="28"/>
        <v>0</v>
      </c>
      <c r="BJ203" s="17" t="s">
        <v>98</v>
      </c>
      <c r="BK203" s="158">
        <f t="shared" si="29"/>
        <v>0</v>
      </c>
      <c r="BL203" s="17" t="s">
        <v>750</v>
      </c>
      <c r="BM203" s="156" t="s">
        <v>1337</v>
      </c>
    </row>
    <row r="204" spans="2:65" s="1" customFormat="1" ht="24.2" customHeight="1">
      <c r="B204" s="32"/>
      <c r="C204" s="187" t="s">
        <v>817</v>
      </c>
      <c r="D204" s="187" t="s">
        <v>641</v>
      </c>
      <c r="E204" s="188" t="s">
        <v>4298</v>
      </c>
      <c r="F204" s="189" t="s">
        <v>4299</v>
      </c>
      <c r="G204" s="190" t="s">
        <v>597</v>
      </c>
      <c r="H204" s="191">
        <v>840</v>
      </c>
      <c r="I204" s="192"/>
      <c r="J204" s="191">
        <f t="shared" si="20"/>
        <v>0</v>
      </c>
      <c r="K204" s="193"/>
      <c r="L204" s="194"/>
      <c r="M204" s="195" t="s">
        <v>1</v>
      </c>
      <c r="N204" s="196" t="s">
        <v>42</v>
      </c>
      <c r="P204" s="154">
        <f t="shared" si="21"/>
        <v>0</v>
      </c>
      <c r="Q204" s="154">
        <v>2.0000000000000001E-4</v>
      </c>
      <c r="R204" s="154">
        <f t="shared" si="22"/>
        <v>0.16800000000000001</v>
      </c>
      <c r="S204" s="154">
        <v>0</v>
      </c>
      <c r="T204" s="155">
        <f t="shared" si="23"/>
        <v>0</v>
      </c>
      <c r="AR204" s="156" t="s">
        <v>2175</v>
      </c>
      <c r="AT204" s="156" t="s">
        <v>641</v>
      </c>
      <c r="AU204" s="156" t="s">
        <v>98</v>
      </c>
      <c r="AY204" s="17" t="s">
        <v>345</v>
      </c>
      <c r="BE204" s="157">
        <f t="shared" si="24"/>
        <v>0</v>
      </c>
      <c r="BF204" s="157">
        <f t="shared" si="25"/>
        <v>0</v>
      </c>
      <c r="BG204" s="157">
        <f t="shared" si="26"/>
        <v>0</v>
      </c>
      <c r="BH204" s="157">
        <f t="shared" si="27"/>
        <v>0</v>
      </c>
      <c r="BI204" s="157">
        <f t="shared" si="28"/>
        <v>0</v>
      </c>
      <c r="BJ204" s="17" t="s">
        <v>98</v>
      </c>
      <c r="BK204" s="158">
        <f t="shared" si="29"/>
        <v>0</v>
      </c>
      <c r="BL204" s="17" t="s">
        <v>750</v>
      </c>
      <c r="BM204" s="156" t="s">
        <v>1349</v>
      </c>
    </row>
    <row r="205" spans="2:65" s="1" customFormat="1" ht="24.2" customHeight="1">
      <c r="B205" s="32"/>
      <c r="C205" s="145" t="s">
        <v>821</v>
      </c>
      <c r="D205" s="145" t="s">
        <v>347</v>
      </c>
      <c r="E205" s="146" t="s">
        <v>4300</v>
      </c>
      <c r="F205" s="147" t="s">
        <v>4301</v>
      </c>
      <c r="G205" s="148" t="s">
        <v>597</v>
      </c>
      <c r="H205" s="149">
        <v>1320</v>
      </c>
      <c r="I205" s="150"/>
      <c r="J205" s="149">
        <f t="shared" si="20"/>
        <v>0</v>
      </c>
      <c r="K205" s="151"/>
      <c r="L205" s="32"/>
      <c r="M205" s="152" t="s">
        <v>1</v>
      </c>
      <c r="N205" s="153" t="s">
        <v>42</v>
      </c>
      <c r="P205" s="154">
        <f t="shared" si="21"/>
        <v>0</v>
      </c>
      <c r="Q205" s="154">
        <v>0</v>
      </c>
      <c r="R205" s="154">
        <f t="shared" si="22"/>
        <v>0</v>
      </c>
      <c r="S205" s="154">
        <v>0</v>
      </c>
      <c r="T205" s="155">
        <f t="shared" si="23"/>
        <v>0</v>
      </c>
      <c r="AR205" s="156" t="s">
        <v>750</v>
      </c>
      <c r="AT205" s="156" t="s">
        <v>347</v>
      </c>
      <c r="AU205" s="156" t="s">
        <v>98</v>
      </c>
      <c r="AY205" s="17" t="s">
        <v>345</v>
      </c>
      <c r="BE205" s="157">
        <f t="shared" si="24"/>
        <v>0</v>
      </c>
      <c r="BF205" s="157">
        <f t="shared" si="25"/>
        <v>0</v>
      </c>
      <c r="BG205" s="157">
        <f t="shared" si="26"/>
        <v>0</v>
      </c>
      <c r="BH205" s="157">
        <f t="shared" si="27"/>
        <v>0</v>
      </c>
      <c r="BI205" s="157">
        <f t="shared" si="28"/>
        <v>0</v>
      </c>
      <c r="BJ205" s="17" t="s">
        <v>98</v>
      </c>
      <c r="BK205" s="158">
        <f t="shared" si="29"/>
        <v>0</v>
      </c>
      <c r="BL205" s="17" t="s">
        <v>750</v>
      </c>
      <c r="BM205" s="156" t="s">
        <v>1367</v>
      </c>
    </row>
    <row r="206" spans="2:65" s="1" customFormat="1" ht="16.5" customHeight="1">
      <c r="B206" s="32"/>
      <c r="C206" s="187" t="s">
        <v>825</v>
      </c>
      <c r="D206" s="187" t="s">
        <v>641</v>
      </c>
      <c r="E206" s="188" t="s">
        <v>4302</v>
      </c>
      <c r="F206" s="189" t="s">
        <v>4303</v>
      </c>
      <c r="G206" s="190" t="s">
        <v>597</v>
      </c>
      <c r="H206" s="191">
        <v>1320</v>
      </c>
      <c r="I206" s="192"/>
      <c r="J206" s="191">
        <f t="shared" si="20"/>
        <v>0</v>
      </c>
      <c r="K206" s="193"/>
      <c r="L206" s="194"/>
      <c r="M206" s="195" t="s">
        <v>1</v>
      </c>
      <c r="N206" s="196" t="s">
        <v>42</v>
      </c>
      <c r="P206" s="154">
        <f t="shared" si="21"/>
        <v>0</v>
      </c>
      <c r="Q206" s="154">
        <v>2.4000000000000001E-4</v>
      </c>
      <c r="R206" s="154">
        <f t="shared" si="22"/>
        <v>0.31680000000000003</v>
      </c>
      <c r="S206" s="154">
        <v>0</v>
      </c>
      <c r="T206" s="155">
        <f t="shared" si="23"/>
        <v>0</v>
      </c>
      <c r="AR206" s="156" t="s">
        <v>2175</v>
      </c>
      <c r="AT206" s="156" t="s">
        <v>641</v>
      </c>
      <c r="AU206" s="156" t="s">
        <v>98</v>
      </c>
      <c r="AY206" s="17" t="s">
        <v>345</v>
      </c>
      <c r="BE206" s="157">
        <f t="shared" si="24"/>
        <v>0</v>
      </c>
      <c r="BF206" s="157">
        <f t="shared" si="25"/>
        <v>0</v>
      </c>
      <c r="BG206" s="157">
        <f t="shared" si="26"/>
        <v>0</v>
      </c>
      <c r="BH206" s="157">
        <f t="shared" si="27"/>
        <v>0</v>
      </c>
      <c r="BI206" s="157">
        <f t="shared" si="28"/>
        <v>0</v>
      </c>
      <c r="BJ206" s="17" t="s">
        <v>98</v>
      </c>
      <c r="BK206" s="158">
        <f t="shared" si="29"/>
        <v>0</v>
      </c>
      <c r="BL206" s="17" t="s">
        <v>750</v>
      </c>
      <c r="BM206" s="156" t="s">
        <v>1377</v>
      </c>
    </row>
    <row r="207" spans="2:65" s="1" customFormat="1" ht="24.2" customHeight="1">
      <c r="B207" s="32"/>
      <c r="C207" s="145" t="s">
        <v>830</v>
      </c>
      <c r="D207" s="145" t="s">
        <v>347</v>
      </c>
      <c r="E207" s="146" t="s">
        <v>4304</v>
      </c>
      <c r="F207" s="147" t="s">
        <v>4305</v>
      </c>
      <c r="G207" s="148" t="s">
        <v>597</v>
      </c>
      <c r="H207" s="149">
        <v>66</v>
      </c>
      <c r="I207" s="150"/>
      <c r="J207" s="149">
        <f t="shared" si="20"/>
        <v>0</v>
      </c>
      <c r="K207" s="151"/>
      <c r="L207" s="32"/>
      <c r="M207" s="152" t="s">
        <v>1</v>
      </c>
      <c r="N207" s="153" t="s">
        <v>42</v>
      </c>
      <c r="P207" s="154">
        <f t="shared" si="21"/>
        <v>0</v>
      </c>
      <c r="Q207" s="154">
        <v>0</v>
      </c>
      <c r="R207" s="154">
        <f t="shared" si="22"/>
        <v>0</v>
      </c>
      <c r="S207" s="154">
        <v>0</v>
      </c>
      <c r="T207" s="155">
        <f t="shared" si="23"/>
        <v>0</v>
      </c>
      <c r="AR207" s="156" t="s">
        <v>750</v>
      </c>
      <c r="AT207" s="156" t="s">
        <v>347</v>
      </c>
      <c r="AU207" s="156" t="s">
        <v>98</v>
      </c>
      <c r="AY207" s="17" t="s">
        <v>345</v>
      </c>
      <c r="BE207" s="157">
        <f t="shared" si="24"/>
        <v>0</v>
      </c>
      <c r="BF207" s="157">
        <f t="shared" si="25"/>
        <v>0</v>
      </c>
      <c r="BG207" s="157">
        <f t="shared" si="26"/>
        <v>0</v>
      </c>
      <c r="BH207" s="157">
        <f t="shared" si="27"/>
        <v>0</v>
      </c>
      <c r="BI207" s="157">
        <f t="shared" si="28"/>
        <v>0</v>
      </c>
      <c r="BJ207" s="17" t="s">
        <v>98</v>
      </c>
      <c r="BK207" s="158">
        <f t="shared" si="29"/>
        <v>0</v>
      </c>
      <c r="BL207" s="17" t="s">
        <v>750</v>
      </c>
      <c r="BM207" s="156" t="s">
        <v>1391</v>
      </c>
    </row>
    <row r="208" spans="2:65" s="1" customFormat="1" ht="16.5" customHeight="1">
      <c r="B208" s="32"/>
      <c r="C208" s="187" t="s">
        <v>834</v>
      </c>
      <c r="D208" s="187" t="s">
        <v>641</v>
      </c>
      <c r="E208" s="188" t="s">
        <v>4306</v>
      </c>
      <c r="F208" s="189" t="s">
        <v>4307</v>
      </c>
      <c r="G208" s="190" t="s">
        <v>597</v>
      </c>
      <c r="H208" s="191">
        <v>66</v>
      </c>
      <c r="I208" s="192"/>
      <c r="J208" s="191">
        <f t="shared" si="20"/>
        <v>0</v>
      </c>
      <c r="K208" s="193"/>
      <c r="L208" s="194"/>
      <c r="M208" s="195" t="s">
        <v>1</v>
      </c>
      <c r="N208" s="196" t="s">
        <v>42</v>
      </c>
      <c r="P208" s="154">
        <f t="shared" si="21"/>
        <v>0</v>
      </c>
      <c r="Q208" s="154">
        <v>3.4000000000000002E-4</v>
      </c>
      <c r="R208" s="154">
        <f t="shared" si="22"/>
        <v>2.2440000000000002E-2</v>
      </c>
      <c r="S208" s="154">
        <v>0</v>
      </c>
      <c r="T208" s="155">
        <f t="shared" si="23"/>
        <v>0</v>
      </c>
      <c r="AR208" s="156" t="s">
        <v>2175</v>
      </c>
      <c r="AT208" s="156" t="s">
        <v>641</v>
      </c>
      <c r="AU208" s="156" t="s">
        <v>98</v>
      </c>
      <c r="AY208" s="17" t="s">
        <v>345</v>
      </c>
      <c r="BE208" s="157">
        <f t="shared" si="24"/>
        <v>0</v>
      </c>
      <c r="BF208" s="157">
        <f t="shared" si="25"/>
        <v>0</v>
      </c>
      <c r="BG208" s="157">
        <f t="shared" si="26"/>
        <v>0</v>
      </c>
      <c r="BH208" s="157">
        <f t="shared" si="27"/>
        <v>0</v>
      </c>
      <c r="BI208" s="157">
        <f t="shared" si="28"/>
        <v>0</v>
      </c>
      <c r="BJ208" s="17" t="s">
        <v>98</v>
      </c>
      <c r="BK208" s="158">
        <f t="shared" si="29"/>
        <v>0</v>
      </c>
      <c r="BL208" s="17" t="s">
        <v>750</v>
      </c>
      <c r="BM208" s="156" t="s">
        <v>1400</v>
      </c>
    </row>
    <row r="209" spans="2:65" s="1" customFormat="1" ht="24.2" customHeight="1">
      <c r="B209" s="32"/>
      <c r="C209" s="145" t="s">
        <v>838</v>
      </c>
      <c r="D209" s="145" t="s">
        <v>347</v>
      </c>
      <c r="E209" s="146" t="s">
        <v>4308</v>
      </c>
      <c r="F209" s="147" t="s">
        <v>4309</v>
      </c>
      <c r="G209" s="148" t="s">
        <v>597</v>
      </c>
      <c r="H209" s="149">
        <v>28</v>
      </c>
      <c r="I209" s="150"/>
      <c r="J209" s="149">
        <f t="shared" si="20"/>
        <v>0</v>
      </c>
      <c r="K209" s="151"/>
      <c r="L209" s="32"/>
      <c r="M209" s="152" t="s">
        <v>1</v>
      </c>
      <c r="N209" s="153" t="s">
        <v>42</v>
      </c>
      <c r="P209" s="154">
        <f t="shared" si="21"/>
        <v>0</v>
      </c>
      <c r="Q209" s="154">
        <v>0</v>
      </c>
      <c r="R209" s="154">
        <f t="shared" si="22"/>
        <v>0</v>
      </c>
      <c r="S209" s="154">
        <v>0</v>
      </c>
      <c r="T209" s="155">
        <f t="shared" si="23"/>
        <v>0</v>
      </c>
      <c r="AR209" s="156" t="s">
        <v>750</v>
      </c>
      <c r="AT209" s="156" t="s">
        <v>347</v>
      </c>
      <c r="AU209" s="156" t="s">
        <v>98</v>
      </c>
      <c r="AY209" s="17" t="s">
        <v>345</v>
      </c>
      <c r="BE209" s="157">
        <f t="shared" si="24"/>
        <v>0</v>
      </c>
      <c r="BF209" s="157">
        <f t="shared" si="25"/>
        <v>0</v>
      </c>
      <c r="BG209" s="157">
        <f t="shared" si="26"/>
        <v>0</v>
      </c>
      <c r="BH209" s="157">
        <f t="shared" si="27"/>
        <v>0</v>
      </c>
      <c r="BI209" s="157">
        <f t="shared" si="28"/>
        <v>0</v>
      </c>
      <c r="BJ209" s="17" t="s">
        <v>98</v>
      </c>
      <c r="BK209" s="158">
        <f t="shared" si="29"/>
        <v>0</v>
      </c>
      <c r="BL209" s="17" t="s">
        <v>750</v>
      </c>
      <c r="BM209" s="156" t="s">
        <v>1414</v>
      </c>
    </row>
    <row r="210" spans="2:65" s="1" customFormat="1" ht="16.5" customHeight="1">
      <c r="B210" s="32"/>
      <c r="C210" s="187" t="s">
        <v>842</v>
      </c>
      <c r="D210" s="187" t="s">
        <v>641</v>
      </c>
      <c r="E210" s="188" t="s">
        <v>4310</v>
      </c>
      <c r="F210" s="189" t="s">
        <v>4311</v>
      </c>
      <c r="G210" s="190" t="s">
        <v>597</v>
      </c>
      <c r="H210" s="191">
        <v>28</v>
      </c>
      <c r="I210" s="192"/>
      <c r="J210" s="191">
        <f t="shared" si="20"/>
        <v>0</v>
      </c>
      <c r="K210" s="193"/>
      <c r="L210" s="194"/>
      <c r="M210" s="195" t="s">
        <v>1</v>
      </c>
      <c r="N210" s="196" t="s">
        <v>42</v>
      </c>
      <c r="P210" s="154">
        <f t="shared" si="21"/>
        <v>0</v>
      </c>
      <c r="Q210" s="154">
        <v>5.5999999999999995E-4</v>
      </c>
      <c r="R210" s="154">
        <f t="shared" si="22"/>
        <v>1.5679999999999999E-2</v>
      </c>
      <c r="S210" s="154">
        <v>0</v>
      </c>
      <c r="T210" s="155">
        <f t="shared" si="23"/>
        <v>0</v>
      </c>
      <c r="AR210" s="156" t="s">
        <v>2175</v>
      </c>
      <c r="AT210" s="156" t="s">
        <v>641</v>
      </c>
      <c r="AU210" s="156" t="s">
        <v>98</v>
      </c>
      <c r="AY210" s="17" t="s">
        <v>345</v>
      </c>
      <c r="BE210" s="157">
        <f t="shared" si="24"/>
        <v>0</v>
      </c>
      <c r="BF210" s="157">
        <f t="shared" si="25"/>
        <v>0</v>
      </c>
      <c r="BG210" s="157">
        <f t="shared" si="26"/>
        <v>0</v>
      </c>
      <c r="BH210" s="157">
        <f t="shared" si="27"/>
        <v>0</v>
      </c>
      <c r="BI210" s="157">
        <f t="shared" si="28"/>
        <v>0</v>
      </c>
      <c r="BJ210" s="17" t="s">
        <v>98</v>
      </c>
      <c r="BK210" s="158">
        <f t="shared" si="29"/>
        <v>0</v>
      </c>
      <c r="BL210" s="17" t="s">
        <v>750</v>
      </c>
      <c r="BM210" s="156" t="s">
        <v>1424</v>
      </c>
    </row>
    <row r="211" spans="2:65" s="1" customFormat="1" ht="24.2" customHeight="1">
      <c r="B211" s="32"/>
      <c r="C211" s="145" t="s">
        <v>880</v>
      </c>
      <c r="D211" s="145" t="s">
        <v>347</v>
      </c>
      <c r="E211" s="146" t="s">
        <v>4312</v>
      </c>
      <c r="F211" s="147" t="s">
        <v>4313</v>
      </c>
      <c r="G211" s="148" t="s">
        <v>597</v>
      </c>
      <c r="H211" s="149">
        <v>236</v>
      </c>
      <c r="I211" s="150"/>
      <c r="J211" s="149">
        <f t="shared" si="20"/>
        <v>0</v>
      </c>
      <c r="K211" s="151"/>
      <c r="L211" s="32"/>
      <c r="M211" s="152" t="s">
        <v>1</v>
      </c>
      <c r="N211" s="153" t="s">
        <v>42</v>
      </c>
      <c r="P211" s="154">
        <f t="shared" si="21"/>
        <v>0</v>
      </c>
      <c r="Q211" s="154">
        <v>0</v>
      </c>
      <c r="R211" s="154">
        <f t="shared" si="22"/>
        <v>0</v>
      </c>
      <c r="S211" s="154">
        <v>0</v>
      </c>
      <c r="T211" s="155">
        <f t="shared" si="23"/>
        <v>0</v>
      </c>
      <c r="AR211" s="156" t="s">
        <v>750</v>
      </c>
      <c r="AT211" s="156" t="s">
        <v>347</v>
      </c>
      <c r="AU211" s="156" t="s">
        <v>98</v>
      </c>
      <c r="AY211" s="17" t="s">
        <v>345</v>
      </c>
      <c r="BE211" s="157">
        <f t="shared" si="24"/>
        <v>0</v>
      </c>
      <c r="BF211" s="157">
        <f t="shared" si="25"/>
        <v>0</v>
      </c>
      <c r="BG211" s="157">
        <f t="shared" si="26"/>
        <v>0</v>
      </c>
      <c r="BH211" s="157">
        <f t="shared" si="27"/>
        <v>0</v>
      </c>
      <c r="BI211" s="157">
        <f t="shared" si="28"/>
        <v>0</v>
      </c>
      <c r="BJ211" s="17" t="s">
        <v>98</v>
      </c>
      <c r="BK211" s="158">
        <f t="shared" si="29"/>
        <v>0</v>
      </c>
      <c r="BL211" s="17" t="s">
        <v>750</v>
      </c>
      <c r="BM211" s="156" t="s">
        <v>1435</v>
      </c>
    </row>
    <row r="212" spans="2:65" s="1" customFormat="1" ht="16.5" customHeight="1">
      <c r="B212" s="32"/>
      <c r="C212" s="187" t="s">
        <v>885</v>
      </c>
      <c r="D212" s="187" t="s">
        <v>641</v>
      </c>
      <c r="E212" s="188" t="s">
        <v>4314</v>
      </c>
      <c r="F212" s="189" t="s">
        <v>4315</v>
      </c>
      <c r="G212" s="190" t="s">
        <v>597</v>
      </c>
      <c r="H212" s="191">
        <v>236</v>
      </c>
      <c r="I212" s="192"/>
      <c r="J212" s="191">
        <f t="shared" si="20"/>
        <v>0</v>
      </c>
      <c r="K212" s="193"/>
      <c r="L212" s="194"/>
      <c r="M212" s="195" t="s">
        <v>1</v>
      </c>
      <c r="N212" s="196" t="s">
        <v>42</v>
      </c>
      <c r="P212" s="154">
        <f t="shared" si="21"/>
        <v>0</v>
      </c>
      <c r="Q212" s="154">
        <v>7.9000000000000001E-4</v>
      </c>
      <c r="R212" s="154">
        <f t="shared" si="22"/>
        <v>0.18643999999999999</v>
      </c>
      <c r="S212" s="154">
        <v>0</v>
      </c>
      <c r="T212" s="155">
        <f t="shared" si="23"/>
        <v>0</v>
      </c>
      <c r="AR212" s="156" t="s">
        <v>2175</v>
      </c>
      <c r="AT212" s="156" t="s">
        <v>641</v>
      </c>
      <c r="AU212" s="156" t="s">
        <v>98</v>
      </c>
      <c r="AY212" s="17" t="s">
        <v>345</v>
      </c>
      <c r="BE212" s="157">
        <f t="shared" si="24"/>
        <v>0</v>
      </c>
      <c r="BF212" s="157">
        <f t="shared" si="25"/>
        <v>0</v>
      </c>
      <c r="BG212" s="157">
        <f t="shared" si="26"/>
        <v>0</v>
      </c>
      <c r="BH212" s="157">
        <f t="shared" si="27"/>
        <v>0</v>
      </c>
      <c r="BI212" s="157">
        <f t="shared" si="28"/>
        <v>0</v>
      </c>
      <c r="BJ212" s="17" t="s">
        <v>98</v>
      </c>
      <c r="BK212" s="158">
        <f t="shared" si="29"/>
        <v>0</v>
      </c>
      <c r="BL212" s="17" t="s">
        <v>750</v>
      </c>
      <c r="BM212" s="156" t="s">
        <v>1443</v>
      </c>
    </row>
    <row r="213" spans="2:65" s="1" customFormat="1" ht="16.5" customHeight="1">
      <c r="B213" s="32"/>
      <c r="C213" s="145" t="s">
        <v>890</v>
      </c>
      <c r="D213" s="145" t="s">
        <v>347</v>
      </c>
      <c r="E213" s="146" t="s">
        <v>4316</v>
      </c>
      <c r="F213" s="147" t="s">
        <v>4317</v>
      </c>
      <c r="G213" s="148" t="s">
        <v>623</v>
      </c>
      <c r="H213" s="149">
        <v>1</v>
      </c>
      <c r="I213" s="150"/>
      <c r="J213" s="149">
        <f t="shared" si="20"/>
        <v>0</v>
      </c>
      <c r="K213" s="151"/>
      <c r="L213" s="32"/>
      <c r="M213" s="152" t="s">
        <v>1</v>
      </c>
      <c r="N213" s="153" t="s">
        <v>42</v>
      </c>
      <c r="P213" s="154">
        <f t="shared" si="21"/>
        <v>0</v>
      </c>
      <c r="Q213" s="154">
        <v>0</v>
      </c>
      <c r="R213" s="154">
        <f t="shared" si="22"/>
        <v>0</v>
      </c>
      <c r="S213" s="154">
        <v>0</v>
      </c>
      <c r="T213" s="155">
        <f t="shared" si="23"/>
        <v>0</v>
      </c>
      <c r="AR213" s="156" t="s">
        <v>750</v>
      </c>
      <c r="AT213" s="156" t="s">
        <v>347</v>
      </c>
      <c r="AU213" s="156" t="s">
        <v>98</v>
      </c>
      <c r="AY213" s="17" t="s">
        <v>345</v>
      </c>
      <c r="BE213" s="157">
        <f t="shared" si="24"/>
        <v>0</v>
      </c>
      <c r="BF213" s="157">
        <f t="shared" si="25"/>
        <v>0</v>
      </c>
      <c r="BG213" s="157">
        <f t="shared" si="26"/>
        <v>0</v>
      </c>
      <c r="BH213" s="157">
        <f t="shared" si="27"/>
        <v>0</v>
      </c>
      <c r="BI213" s="157">
        <f t="shared" si="28"/>
        <v>0</v>
      </c>
      <c r="BJ213" s="17" t="s">
        <v>98</v>
      </c>
      <c r="BK213" s="158">
        <f t="shared" si="29"/>
        <v>0</v>
      </c>
      <c r="BL213" s="17" t="s">
        <v>750</v>
      </c>
      <c r="BM213" s="156" t="s">
        <v>1450</v>
      </c>
    </row>
    <row r="214" spans="2:65" s="11" customFormat="1" ht="22.9" customHeight="1">
      <c r="B214" s="133"/>
      <c r="D214" s="134" t="s">
        <v>75</v>
      </c>
      <c r="E214" s="143" t="s">
        <v>4097</v>
      </c>
      <c r="F214" s="143" t="s">
        <v>4098</v>
      </c>
      <c r="I214" s="136"/>
      <c r="J214" s="144">
        <f>BK214</f>
        <v>0</v>
      </c>
      <c r="L214" s="133"/>
      <c r="M214" s="138"/>
      <c r="P214" s="139">
        <f>P215</f>
        <v>0</v>
      </c>
      <c r="R214" s="139">
        <f>R215</f>
        <v>0</v>
      </c>
      <c r="T214" s="140">
        <f>T215</f>
        <v>0</v>
      </c>
      <c r="AR214" s="134" t="s">
        <v>359</v>
      </c>
      <c r="AT214" s="141" t="s">
        <v>75</v>
      </c>
      <c r="AU214" s="141" t="s">
        <v>84</v>
      </c>
      <c r="AY214" s="134" t="s">
        <v>345</v>
      </c>
      <c r="BK214" s="142">
        <f>BK215</f>
        <v>0</v>
      </c>
    </row>
    <row r="215" spans="2:65" s="1" customFormat="1" ht="37.9" customHeight="1">
      <c r="B215" s="32"/>
      <c r="C215" s="145" t="s">
        <v>896</v>
      </c>
      <c r="D215" s="145" t="s">
        <v>347</v>
      </c>
      <c r="E215" s="146" t="s">
        <v>4099</v>
      </c>
      <c r="F215" s="147" t="s">
        <v>4100</v>
      </c>
      <c r="G215" s="148" t="s">
        <v>623</v>
      </c>
      <c r="H215" s="149">
        <v>1</v>
      </c>
      <c r="I215" s="150"/>
      <c r="J215" s="149">
        <f>ROUND(I215*H215,3)</f>
        <v>0</v>
      </c>
      <c r="K215" s="151"/>
      <c r="L215" s="32"/>
      <c r="M215" s="152" t="s">
        <v>1</v>
      </c>
      <c r="N215" s="153" t="s">
        <v>42</v>
      </c>
      <c r="P215" s="154">
        <f>O215*H215</f>
        <v>0</v>
      </c>
      <c r="Q215" s="154">
        <v>0</v>
      </c>
      <c r="R215" s="154">
        <f>Q215*H215</f>
        <v>0</v>
      </c>
      <c r="S215" s="154">
        <v>0</v>
      </c>
      <c r="T215" s="155">
        <f>S215*H215</f>
        <v>0</v>
      </c>
      <c r="AR215" s="156" t="s">
        <v>750</v>
      </c>
      <c r="AT215" s="156" t="s">
        <v>347</v>
      </c>
      <c r="AU215" s="156" t="s">
        <v>98</v>
      </c>
      <c r="AY215" s="17" t="s">
        <v>345</v>
      </c>
      <c r="BE215" s="157">
        <f>IF(N215="základná",J215,0)</f>
        <v>0</v>
      </c>
      <c r="BF215" s="157">
        <f>IF(N215="znížená",J215,0)</f>
        <v>0</v>
      </c>
      <c r="BG215" s="157">
        <f>IF(N215="zákl. prenesená",J215,0)</f>
        <v>0</v>
      </c>
      <c r="BH215" s="157">
        <f>IF(N215="zníž. prenesená",J215,0)</f>
        <v>0</v>
      </c>
      <c r="BI215" s="157">
        <f>IF(N215="nulová",J215,0)</f>
        <v>0</v>
      </c>
      <c r="BJ215" s="17" t="s">
        <v>98</v>
      </c>
      <c r="BK215" s="158">
        <f>ROUND(I215*H215,3)</f>
        <v>0</v>
      </c>
      <c r="BL215" s="17" t="s">
        <v>750</v>
      </c>
      <c r="BM215" s="156" t="s">
        <v>1460</v>
      </c>
    </row>
    <row r="216" spans="2:65" s="11" customFormat="1" ht="25.9" customHeight="1">
      <c r="B216" s="133"/>
      <c r="D216" s="134" t="s">
        <v>75</v>
      </c>
      <c r="E216" s="135" t="s">
        <v>343</v>
      </c>
      <c r="F216" s="135" t="s">
        <v>3356</v>
      </c>
      <c r="I216" s="136"/>
      <c r="J216" s="137">
        <f>BK216</f>
        <v>0</v>
      </c>
      <c r="L216" s="133"/>
      <c r="M216" s="138"/>
      <c r="P216" s="139">
        <f>P217+P221</f>
        <v>0</v>
      </c>
      <c r="R216" s="139">
        <f>R217+R221</f>
        <v>1.8634500000000001</v>
      </c>
      <c r="T216" s="140">
        <f>T217+T221</f>
        <v>0</v>
      </c>
      <c r="AR216" s="134" t="s">
        <v>84</v>
      </c>
      <c r="AT216" s="141" t="s">
        <v>75</v>
      </c>
      <c r="AU216" s="141" t="s">
        <v>76</v>
      </c>
      <c r="AY216" s="134" t="s">
        <v>345</v>
      </c>
      <c r="BK216" s="142">
        <f>BK217+BK221</f>
        <v>0</v>
      </c>
    </row>
    <row r="217" spans="2:65" s="11" customFormat="1" ht="22.9" customHeight="1">
      <c r="B217" s="133"/>
      <c r="D217" s="134" t="s">
        <v>75</v>
      </c>
      <c r="E217" s="143" t="s">
        <v>388</v>
      </c>
      <c r="F217" s="143" t="s">
        <v>3383</v>
      </c>
      <c r="I217" s="136"/>
      <c r="J217" s="144">
        <f>BK217</f>
        <v>0</v>
      </c>
      <c r="L217" s="133"/>
      <c r="M217" s="138"/>
      <c r="P217" s="139">
        <f>SUM(P218:P220)</f>
        <v>0</v>
      </c>
      <c r="R217" s="139">
        <f>SUM(R218:R220)</f>
        <v>1.8634500000000001</v>
      </c>
      <c r="T217" s="140">
        <f>SUM(T218:T220)</f>
        <v>0</v>
      </c>
      <c r="AR217" s="134" t="s">
        <v>84</v>
      </c>
      <c r="AT217" s="141" t="s">
        <v>75</v>
      </c>
      <c r="AU217" s="141" t="s">
        <v>84</v>
      </c>
      <c r="AY217" s="134" t="s">
        <v>345</v>
      </c>
      <c r="BK217" s="142">
        <f>SUM(BK218:BK220)</f>
        <v>0</v>
      </c>
    </row>
    <row r="218" spans="2:65" s="1" customFormat="1" ht="24.2" customHeight="1">
      <c r="B218" s="32"/>
      <c r="C218" s="145" t="s">
        <v>900</v>
      </c>
      <c r="D218" s="145" t="s">
        <v>347</v>
      </c>
      <c r="E218" s="146" t="s">
        <v>4318</v>
      </c>
      <c r="F218" s="147" t="s">
        <v>4319</v>
      </c>
      <c r="G218" s="148" t="s">
        <v>350</v>
      </c>
      <c r="H218" s="149">
        <v>10</v>
      </c>
      <c r="I218" s="150"/>
      <c r="J218" s="149">
        <f>ROUND(I218*H218,3)</f>
        <v>0</v>
      </c>
      <c r="K218" s="151"/>
      <c r="L218" s="32"/>
      <c r="M218" s="152" t="s">
        <v>1</v>
      </c>
      <c r="N218" s="153" t="s">
        <v>42</v>
      </c>
      <c r="P218" s="154">
        <f>O218*H218</f>
        <v>0</v>
      </c>
      <c r="Q218" s="154">
        <v>4.4670000000000001E-2</v>
      </c>
      <c r="R218" s="154">
        <f>Q218*H218</f>
        <v>0.44669999999999999</v>
      </c>
      <c r="S218" s="154">
        <v>0</v>
      </c>
      <c r="T218" s="155">
        <f>S218*H218</f>
        <v>0</v>
      </c>
      <c r="AR218" s="156" t="s">
        <v>351</v>
      </c>
      <c r="AT218" s="156" t="s">
        <v>347</v>
      </c>
      <c r="AU218" s="156" t="s">
        <v>98</v>
      </c>
      <c r="AY218" s="17" t="s">
        <v>345</v>
      </c>
      <c r="BE218" s="157">
        <f>IF(N218="základná",J218,0)</f>
        <v>0</v>
      </c>
      <c r="BF218" s="157">
        <f>IF(N218="znížená",J218,0)</f>
        <v>0</v>
      </c>
      <c r="BG218" s="157">
        <f>IF(N218="zákl. prenesená",J218,0)</f>
        <v>0</v>
      </c>
      <c r="BH218" s="157">
        <f>IF(N218="zníž. prenesená",J218,0)</f>
        <v>0</v>
      </c>
      <c r="BI218" s="157">
        <f>IF(N218="nulová",J218,0)</f>
        <v>0</v>
      </c>
      <c r="BJ218" s="17" t="s">
        <v>98</v>
      </c>
      <c r="BK218" s="158">
        <f>ROUND(I218*H218,3)</f>
        <v>0</v>
      </c>
      <c r="BL218" s="17" t="s">
        <v>351</v>
      </c>
      <c r="BM218" s="156" t="s">
        <v>1469</v>
      </c>
    </row>
    <row r="219" spans="2:65" s="1" customFormat="1" ht="24.2" customHeight="1">
      <c r="B219" s="32"/>
      <c r="C219" s="145" t="s">
        <v>904</v>
      </c>
      <c r="D219" s="145" t="s">
        <v>347</v>
      </c>
      <c r="E219" s="146" t="s">
        <v>4320</v>
      </c>
      <c r="F219" s="147" t="s">
        <v>4321</v>
      </c>
      <c r="G219" s="148" t="s">
        <v>350</v>
      </c>
      <c r="H219" s="149">
        <v>25</v>
      </c>
      <c r="I219" s="150"/>
      <c r="J219" s="149">
        <f>ROUND(I219*H219,3)</f>
        <v>0</v>
      </c>
      <c r="K219" s="151"/>
      <c r="L219" s="32"/>
      <c r="M219" s="152" t="s">
        <v>1</v>
      </c>
      <c r="N219" s="153" t="s">
        <v>42</v>
      </c>
      <c r="P219" s="154">
        <f>O219*H219</f>
        <v>0</v>
      </c>
      <c r="Q219" s="154">
        <v>4.4670000000000001E-2</v>
      </c>
      <c r="R219" s="154">
        <f>Q219*H219</f>
        <v>1.1167500000000001</v>
      </c>
      <c r="S219" s="154">
        <v>0</v>
      </c>
      <c r="T219" s="155">
        <f>S219*H219</f>
        <v>0</v>
      </c>
      <c r="AR219" s="156" t="s">
        <v>351</v>
      </c>
      <c r="AT219" s="156" t="s">
        <v>347</v>
      </c>
      <c r="AU219" s="156" t="s">
        <v>98</v>
      </c>
      <c r="AY219" s="17" t="s">
        <v>345</v>
      </c>
      <c r="BE219" s="157">
        <f>IF(N219="základná",J219,0)</f>
        <v>0</v>
      </c>
      <c r="BF219" s="157">
        <f>IF(N219="znížená",J219,0)</f>
        <v>0</v>
      </c>
      <c r="BG219" s="157">
        <f>IF(N219="zákl. prenesená",J219,0)</f>
        <v>0</v>
      </c>
      <c r="BH219" s="157">
        <f>IF(N219="zníž. prenesená",J219,0)</f>
        <v>0</v>
      </c>
      <c r="BI219" s="157">
        <f>IF(N219="nulová",J219,0)</f>
        <v>0</v>
      </c>
      <c r="BJ219" s="17" t="s">
        <v>98</v>
      </c>
      <c r="BK219" s="158">
        <f>ROUND(I219*H219,3)</f>
        <v>0</v>
      </c>
      <c r="BL219" s="17" t="s">
        <v>351</v>
      </c>
      <c r="BM219" s="156" t="s">
        <v>1479</v>
      </c>
    </row>
    <row r="220" spans="2:65" s="1" customFormat="1" ht="16.5" customHeight="1">
      <c r="B220" s="32"/>
      <c r="C220" s="187" t="s">
        <v>908</v>
      </c>
      <c r="D220" s="187" t="s">
        <v>641</v>
      </c>
      <c r="E220" s="188" t="s">
        <v>4322</v>
      </c>
      <c r="F220" s="189" t="s">
        <v>4323</v>
      </c>
      <c r="G220" s="190" t="s">
        <v>623</v>
      </c>
      <c r="H220" s="191">
        <v>10</v>
      </c>
      <c r="I220" s="192"/>
      <c r="J220" s="191">
        <f>ROUND(I220*H220,3)</f>
        <v>0</v>
      </c>
      <c r="K220" s="193"/>
      <c r="L220" s="194"/>
      <c r="M220" s="195" t="s">
        <v>1</v>
      </c>
      <c r="N220" s="196" t="s">
        <v>42</v>
      </c>
      <c r="P220" s="154">
        <f>O220*H220</f>
        <v>0</v>
      </c>
      <c r="Q220" s="154">
        <v>0.03</v>
      </c>
      <c r="R220" s="154">
        <f>Q220*H220</f>
        <v>0.3</v>
      </c>
      <c r="S220" s="154">
        <v>0</v>
      </c>
      <c r="T220" s="155">
        <f>S220*H220</f>
        <v>0</v>
      </c>
      <c r="AR220" s="156" t="s">
        <v>407</v>
      </c>
      <c r="AT220" s="156" t="s">
        <v>641</v>
      </c>
      <c r="AU220" s="156" t="s">
        <v>98</v>
      </c>
      <c r="AY220" s="17" t="s">
        <v>345</v>
      </c>
      <c r="BE220" s="157">
        <f>IF(N220="základná",J220,0)</f>
        <v>0</v>
      </c>
      <c r="BF220" s="157">
        <f>IF(N220="znížená",J220,0)</f>
        <v>0</v>
      </c>
      <c r="BG220" s="157">
        <f>IF(N220="zákl. prenesená",J220,0)</f>
        <v>0</v>
      </c>
      <c r="BH220" s="157">
        <f>IF(N220="zníž. prenesená",J220,0)</f>
        <v>0</v>
      </c>
      <c r="BI220" s="157">
        <f>IF(N220="nulová",J220,0)</f>
        <v>0</v>
      </c>
      <c r="BJ220" s="17" t="s">
        <v>98</v>
      </c>
      <c r="BK220" s="158">
        <f>ROUND(I220*H220,3)</f>
        <v>0</v>
      </c>
      <c r="BL220" s="17" t="s">
        <v>351</v>
      </c>
      <c r="BM220" s="156" t="s">
        <v>1490</v>
      </c>
    </row>
    <row r="221" spans="2:65" s="11" customFormat="1" ht="22.9" customHeight="1">
      <c r="B221" s="133"/>
      <c r="D221" s="134" t="s">
        <v>75</v>
      </c>
      <c r="E221" s="143" t="s">
        <v>417</v>
      </c>
      <c r="F221" s="143" t="s">
        <v>3395</v>
      </c>
      <c r="I221" s="136"/>
      <c r="J221" s="144">
        <f>BK221</f>
        <v>0</v>
      </c>
      <c r="L221" s="133"/>
      <c r="M221" s="138"/>
      <c r="P221" s="139">
        <f>SUM(P222:P226)</f>
        <v>0</v>
      </c>
      <c r="R221" s="139">
        <f>SUM(R222:R226)</f>
        <v>0</v>
      </c>
      <c r="T221" s="140">
        <f>SUM(T222:T226)</f>
        <v>0</v>
      </c>
      <c r="AR221" s="134" t="s">
        <v>84</v>
      </c>
      <c r="AT221" s="141" t="s">
        <v>75</v>
      </c>
      <c r="AU221" s="141" t="s">
        <v>84</v>
      </c>
      <c r="AY221" s="134" t="s">
        <v>345</v>
      </c>
      <c r="BK221" s="142">
        <f>SUM(BK222:BK226)</f>
        <v>0</v>
      </c>
    </row>
    <row r="222" spans="2:65" s="1" customFormat="1" ht="24.2" customHeight="1">
      <c r="B222" s="32"/>
      <c r="C222" s="145" t="s">
        <v>912</v>
      </c>
      <c r="D222" s="145" t="s">
        <v>347</v>
      </c>
      <c r="E222" s="146" t="s">
        <v>4324</v>
      </c>
      <c r="F222" s="147" t="s">
        <v>4325</v>
      </c>
      <c r="G222" s="148" t="s">
        <v>623</v>
      </c>
      <c r="H222" s="149">
        <v>265</v>
      </c>
      <c r="I222" s="150"/>
      <c r="J222" s="149">
        <f>ROUND(I222*H222,3)</f>
        <v>0</v>
      </c>
      <c r="K222" s="151"/>
      <c r="L222" s="32"/>
      <c r="M222" s="152" t="s">
        <v>1</v>
      </c>
      <c r="N222" s="153" t="s">
        <v>42</v>
      </c>
      <c r="P222" s="154">
        <f>O222*H222</f>
        <v>0</v>
      </c>
      <c r="Q222" s="154">
        <v>0</v>
      </c>
      <c r="R222" s="154">
        <f>Q222*H222</f>
        <v>0</v>
      </c>
      <c r="S222" s="154">
        <v>0</v>
      </c>
      <c r="T222" s="155">
        <f>S222*H222</f>
        <v>0</v>
      </c>
      <c r="AR222" s="156" t="s">
        <v>351</v>
      </c>
      <c r="AT222" s="156" t="s">
        <v>347</v>
      </c>
      <c r="AU222" s="156" t="s">
        <v>98</v>
      </c>
      <c r="AY222" s="17" t="s">
        <v>345</v>
      </c>
      <c r="BE222" s="157">
        <f>IF(N222="základná",J222,0)</f>
        <v>0</v>
      </c>
      <c r="BF222" s="157">
        <f>IF(N222="znížená",J222,0)</f>
        <v>0</v>
      </c>
      <c r="BG222" s="157">
        <f>IF(N222="zákl. prenesená",J222,0)</f>
        <v>0</v>
      </c>
      <c r="BH222" s="157">
        <f>IF(N222="zníž. prenesená",J222,0)</f>
        <v>0</v>
      </c>
      <c r="BI222" s="157">
        <f>IF(N222="nulová",J222,0)</f>
        <v>0</v>
      </c>
      <c r="BJ222" s="17" t="s">
        <v>98</v>
      </c>
      <c r="BK222" s="158">
        <f>ROUND(I222*H222,3)</f>
        <v>0</v>
      </c>
      <c r="BL222" s="17" t="s">
        <v>351</v>
      </c>
      <c r="BM222" s="156" t="s">
        <v>1500</v>
      </c>
    </row>
    <row r="223" spans="2:65" s="1" customFormat="1" ht="37.9" customHeight="1">
      <c r="B223" s="32"/>
      <c r="C223" s="145" t="s">
        <v>919</v>
      </c>
      <c r="D223" s="145" t="s">
        <v>347</v>
      </c>
      <c r="E223" s="146" t="s">
        <v>4326</v>
      </c>
      <c r="F223" s="147" t="s">
        <v>4327</v>
      </c>
      <c r="G223" s="148" t="s">
        <v>597</v>
      </c>
      <c r="H223" s="149">
        <v>1200</v>
      </c>
      <c r="I223" s="150"/>
      <c r="J223" s="149">
        <f>ROUND(I223*H223,3)</f>
        <v>0</v>
      </c>
      <c r="K223" s="151"/>
      <c r="L223" s="32"/>
      <c r="M223" s="152" t="s">
        <v>1</v>
      </c>
      <c r="N223" s="153" t="s">
        <v>42</v>
      </c>
      <c r="P223" s="154">
        <f>O223*H223</f>
        <v>0</v>
      </c>
      <c r="Q223" s="154">
        <v>0</v>
      </c>
      <c r="R223" s="154">
        <f>Q223*H223</f>
        <v>0</v>
      </c>
      <c r="S223" s="154">
        <v>0</v>
      </c>
      <c r="T223" s="155">
        <f>S223*H223</f>
        <v>0</v>
      </c>
      <c r="AR223" s="156" t="s">
        <v>351</v>
      </c>
      <c r="AT223" s="156" t="s">
        <v>347</v>
      </c>
      <c r="AU223" s="156" t="s">
        <v>98</v>
      </c>
      <c r="AY223" s="17" t="s">
        <v>345</v>
      </c>
      <c r="BE223" s="157">
        <f>IF(N223="základná",J223,0)</f>
        <v>0</v>
      </c>
      <c r="BF223" s="157">
        <f>IF(N223="znížená",J223,0)</f>
        <v>0</v>
      </c>
      <c r="BG223" s="157">
        <f>IF(N223="zákl. prenesená",J223,0)</f>
        <v>0</v>
      </c>
      <c r="BH223" s="157">
        <f>IF(N223="zníž. prenesená",J223,0)</f>
        <v>0</v>
      </c>
      <c r="BI223" s="157">
        <f>IF(N223="nulová",J223,0)</f>
        <v>0</v>
      </c>
      <c r="BJ223" s="17" t="s">
        <v>98</v>
      </c>
      <c r="BK223" s="158">
        <f>ROUND(I223*H223,3)</f>
        <v>0</v>
      </c>
      <c r="BL223" s="17" t="s">
        <v>351</v>
      </c>
      <c r="BM223" s="156" t="s">
        <v>1521</v>
      </c>
    </row>
    <row r="224" spans="2:65" s="1" customFormat="1" ht="37.9" customHeight="1">
      <c r="B224" s="32"/>
      <c r="C224" s="145" t="s">
        <v>923</v>
      </c>
      <c r="D224" s="145" t="s">
        <v>347</v>
      </c>
      <c r="E224" s="146" t="s">
        <v>4328</v>
      </c>
      <c r="F224" s="147" t="s">
        <v>4329</v>
      </c>
      <c r="G224" s="148" t="s">
        <v>597</v>
      </c>
      <c r="H224" s="149">
        <v>950</v>
      </c>
      <c r="I224" s="150"/>
      <c r="J224" s="149">
        <f>ROUND(I224*H224,3)</f>
        <v>0</v>
      </c>
      <c r="K224" s="151"/>
      <c r="L224" s="32"/>
      <c r="M224" s="152" t="s">
        <v>1</v>
      </c>
      <c r="N224" s="153" t="s">
        <v>42</v>
      </c>
      <c r="P224" s="154">
        <f>O224*H224</f>
        <v>0</v>
      </c>
      <c r="Q224" s="154">
        <v>0</v>
      </c>
      <c r="R224" s="154">
        <f>Q224*H224</f>
        <v>0</v>
      </c>
      <c r="S224" s="154">
        <v>0</v>
      </c>
      <c r="T224" s="155">
        <f>S224*H224</f>
        <v>0</v>
      </c>
      <c r="AR224" s="156" t="s">
        <v>351</v>
      </c>
      <c r="AT224" s="156" t="s">
        <v>347</v>
      </c>
      <c r="AU224" s="156" t="s">
        <v>98</v>
      </c>
      <c r="AY224" s="17" t="s">
        <v>345</v>
      </c>
      <c r="BE224" s="157">
        <f>IF(N224="základná",J224,0)</f>
        <v>0</v>
      </c>
      <c r="BF224" s="157">
        <f>IF(N224="znížená",J224,0)</f>
        <v>0</v>
      </c>
      <c r="BG224" s="157">
        <f>IF(N224="zákl. prenesená",J224,0)</f>
        <v>0</v>
      </c>
      <c r="BH224" s="157">
        <f>IF(N224="zníž. prenesená",J224,0)</f>
        <v>0</v>
      </c>
      <c r="BI224" s="157">
        <f>IF(N224="nulová",J224,0)</f>
        <v>0</v>
      </c>
      <c r="BJ224" s="17" t="s">
        <v>98</v>
      </c>
      <c r="BK224" s="158">
        <f>ROUND(I224*H224,3)</f>
        <v>0</v>
      </c>
      <c r="BL224" s="17" t="s">
        <v>351</v>
      </c>
      <c r="BM224" s="156" t="s">
        <v>1535</v>
      </c>
    </row>
    <row r="225" spans="2:65" s="1" customFormat="1" ht="24.2" customHeight="1">
      <c r="B225" s="32"/>
      <c r="C225" s="145" t="s">
        <v>930</v>
      </c>
      <c r="D225" s="145" t="s">
        <v>347</v>
      </c>
      <c r="E225" s="146" t="s">
        <v>1997</v>
      </c>
      <c r="F225" s="147" t="s">
        <v>4330</v>
      </c>
      <c r="G225" s="148" t="s">
        <v>4331</v>
      </c>
      <c r="H225" s="149">
        <v>25</v>
      </c>
      <c r="I225" s="150"/>
      <c r="J225" s="149">
        <f>ROUND(I225*H225,3)</f>
        <v>0</v>
      </c>
      <c r="K225" s="151"/>
      <c r="L225" s="32"/>
      <c r="M225" s="152" t="s">
        <v>1</v>
      </c>
      <c r="N225" s="153" t="s">
        <v>42</v>
      </c>
      <c r="P225" s="154">
        <f>O225*H225</f>
        <v>0</v>
      </c>
      <c r="Q225" s="154">
        <v>0</v>
      </c>
      <c r="R225" s="154">
        <f>Q225*H225</f>
        <v>0</v>
      </c>
      <c r="S225" s="154">
        <v>0</v>
      </c>
      <c r="T225" s="155">
        <f>S225*H225</f>
        <v>0</v>
      </c>
      <c r="AR225" s="156" t="s">
        <v>351</v>
      </c>
      <c r="AT225" s="156" t="s">
        <v>347</v>
      </c>
      <c r="AU225" s="156" t="s">
        <v>98</v>
      </c>
      <c r="AY225" s="17" t="s">
        <v>345</v>
      </c>
      <c r="BE225" s="157">
        <f>IF(N225="základná",J225,0)</f>
        <v>0</v>
      </c>
      <c r="BF225" s="157">
        <f>IF(N225="znížená",J225,0)</f>
        <v>0</v>
      </c>
      <c r="BG225" s="157">
        <f>IF(N225="zákl. prenesená",J225,0)</f>
        <v>0</v>
      </c>
      <c r="BH225" s="157">
        <f>IF(N225="zníž. prenesená",J225,0)</f>
        <v>0</v>
      </c>
      <c r="BI225" s="157">
        <f>IF(N225="nulová",J225,0)</f>
        <v>0</v>
      </c>
      <c r="BJ225" s="17" t="s">
        <v>98</v>
      </c>
      <c r="BK225" s="158">
        <f>ROUND(I225*H225,3)</f>
        <v>0</v>
      </c>
      <c r="BL225" s="17" t="s">
        <v>351</v>
      </c>
      <c r="BM225" s="156" t="s">
        <v>1552</v>
      </c>
    </row>
    <row r="226" spans="2:65" s="1" customFormat="1" ht="24.2" customHeight="1">
      <c r="B226" s="32"/>
      <c r="C226" s="145" t="s">
        <v>940</v>
      </c>
      <c r="D226" s="145" t="s">
        <v>347</v>
      </c>
      <c r="E226" s="146" t="s">
        <v>4332</v>
      </c>
      <c r="F226" s="147" t="s">
        <v>4333</v>
      </c>
      <c r="G226" s="148" t="s">
        <v>460</v>
      </c>
      <c r="H226" s="149">
        <v>0.5</v>
      </c>
      <c r="I226" s="150"/>
      <c r="J226" s="149">
        <f>ROUND(I226*H226,3)</f>
        <v>0</v>
      </c>
      <c r="K226" s="151"/>
      <c r="L226" s="32"/>
      <c r="M226" s="152" t="s">
        <v>1</v>
      </c>
      <c r="N226" s="153" t="s">
        <v>42</v>
      </c>
      <c r="P226" s="154">
        <f>O226*H226</f>
        <v>0</v>
      </c>
      <c r="Q226" s="154">
        <v>0</v>
      </c>
      <c r="R226" s="154">
        <f>Q226*H226</f>
        <v>0</v>
      </c>
      <c r="S226" s="154">
        <v>0</v>
      </c>
      <c r="T226" s="155">
        <f>S226*H226</f>
        <v>0</v>
      </c>
      <c r="AR226" s="156" t="s">
        <v>351</v>
      </c>
      <c r="AT226" s="156" t="s">
        <v>347</v>
      </c>
      <c r="AU226" s="156" t="s">
        <v>98</v>
      </c>
      <c r="AY226" s="17" t="s">
        <v>345</v>
      </c>
      <c r="BE226" s="157">
        <f>IF(N226="základná",J226,0)</f>
        <v>0</v>
      </c>
      <c r="BF226" s="157">
        <f>IF(N226="znížená",J226,0)</f>
        <v>0</v>
      </c>
      <c r="BG226" s="157">
        <f>IF(N226="zákl. prenesená",J226,0)</f>
        <v>0</v>
      </c>
      <c r="BH226" s="157">
        <f>IF(N226="zníž. prenesená",J226,0)</f>
        <v>0</v>
      </c>
      <c r="BI226" s="157">
        <f>IF(N226="nulová",J226,0)</f>
        <v>0</v>
      </c>
      <c r="BJ226" s="17" t="s">
        <v>98</v>
      </c>
      <c r="BK226" s="158">
        <f>ROUND(I226*H226,3)</f>
        <v>0</v>
      </c>
      <c r="BL226" s="17" t="s">
        <v>351</v>
      </c>
      <c r="BM226" s="156" t="s">
        <v>1567</v>
      </c>
    </row>
    <row r="227" spans="2:65" s="11" customFormat="1" ht="25.9" customHeight="1">
      <c r="B227" s="133"/>
      <c r="D227" s="134" t="s">
        <v>75</v>
      </c>
      <c r="E227" s="135" t="s">
        <v>3328</v>
      </c>
      <c r="F227" s="135" t="s">
        <v>4101</v>
      </c>
      <c r="I227" s="136"/>
      <c r="J227" s="137">
        <f>BK227</f>
        <v>0</v>
      </c>
      <c r="L227" s="133"/>
      <c r="M227" s="138"/>
      <c r="P227" s="139">
        <f>SUM(P228:P230)</f>
        <v>0</v>
      </c>
      <c r="R227" s="139">
        <f>SUM(R228:R230)</f>
        <v>0</v>
      </c>
      <c r="T227" s="140">
        <f>SUM(T228:T230)</f>
        <v>0</v>
      </c>
      <c r="AR227" s="134" t="s">
        <v>380</v>
      </c>
      <c r="AT227" s="141" t="s">
        <v>75</v>
      </c>
      <c r="AU227" s="141" t="s">
        <v>76</v>
      </c>
      <c r="AY227" s="134" t="s">
        <v>345</v>
      </c>
      <c r="BK227" s="142">
        <f>SUM(BK228:BK230)</f>
        <v>0</v>
      </c>
    </row>
    <row r="228" spans="2:65" s="1" customFormat="1" ht="24.2" customHeight="1">
      <c r="B228" s="32"/>
      <c r="C228" s="145" t="s">
        <v>944</v>
      </c>
      <c r="D228" s="145" t="s">
        <v>347</v>
      </c>
      <c r="E228" s="146" t="s">
        <v>4102</v>
      </c>
      <c r="F228" s="147" t="s">
        <v>4103</v>
      </c>
      <c r="G228" s="148" t="s">
        <v>4104</v>
      </c>
      <c r="H228" s="149">
        <v>1</v>
      </c>
      <c r="I228" s="150"/>
      <c r="J228" s="149">
        <f>ROUND(I228*H228,3)</f>
        <v>0</v>
      </c>
      <c r="K228" s="151"/>
      <c r="L228" s="32"/>
      <c r="M228" s="152" t="s">
        <v>1</v>
      </c>
      <c r="N228" s="153" t="s">
        <v>42</v>
      </c>
      <c r="P228" s="154">
        <f>O228*H228</f>
        <v>0</v>
      </c>
      <c r="Q228" s="154">
        <v>0</v>
      </c>
      <c r="R228" s="154">
        <f>Q228*H228</f>
        <v>0</v>
      </c>
      <c r="S228" s="154">
        <v>0</v>
      </c>
      <c r="T228" s="155">
        <f>S228*H228</f>
        <v>0</v>
      </c>
      <c r="AR228" s="156" t="s">
        <v>351</v>
      </c>
      <c r="AT228" s="156" t="s">
        <v>347</v>
      </c>
      <c r="AU228" s="156" t="s">
        <v>84</v>
      </c>
      <c r="AY228" s="17" t="s">
        <v>345</v>
      </c>
      <c r="BE228" s="157">
        <f>IF(N228="základná",J228,0)</f>
        <v>0</v>
      </c>
      <c r="BF228" s="157">
        <f>IF(N228="znížená",J228,0)</f>
        <v>0</v>
      </c>
      <c r="BG228" s="157">
        <f>IF(N228="zákl. prenesená",J228,0)</f>
        <v>0</v>
      </c>
      <c r="BH228" s="157">
        <f>IF(N228="zníž. prenesená",J228,0)</f>
        <v>0</v>
      </c>
      <c r="BI228" s="157">
        <f>IF(N228="nulová",J228,0)</f>
        <v>0</v>
      </c>
      <c r="BJ228" s="17" t="s">
        <v>98</v>
      </c>
      <c r="BK228" s="158">
        <f>ROUND(I228*H228,3)</f>
        <v>0</v>
      </c>
      <c r="BL228" s="17" t="s">
        <v>351</v>
      </c>
      <c r="BM228" s="156" t="s">
        <v>1596</v>
      </c>
    </row>
    <row r="229" spans="2:65" s="1" customFormat="1" ht="16.5" customHeight="1">
      <c r="B229" s="32"/>
      <c r="C229" s="145" t="s">
        <v>948</v>
      </c>
      <c r="D229" s="145" t="s">
        <v>347</v>
      </c>
      <c r="E229" s="146" t="s">
        <v>4105</v>
      </c>
      <c r="F229" s="147" t="s">
        <v>4106</v>
      </c>
      <c r="G229" s="148" t="s">
        <v>2069</v>
      </c>
      <c r="H229" s="150"/>
      <c r="I229" s="150"/>
      <c r="J229" s="149">
        <f>ROUND(I229*H229,3)</f>
        <v>0</v>
      </c>
      <c r="K229" s="151"/>
      <c r="L229" s="32"/>
      <c r="M229" s="152" t="s">
        <v>1</v>
      </c>
      <c r="N229" s="153" t="s">
        <v>42</v>
      </c>
      <c r="P229" s="154">
        <f>O229*H229</f>
        <v>0</v>
      </c>
      <c r="Q229" s="154">
        <v>0</v>
      </c>
      <c r="R229" s="154">
        <f>Q229*H229</f>
        <v>0</v>
      </c>
      <c r="S229" s="154">
        <v>0</v>
      </c>
      <c r="T229" s="155">
        <f>S229*H229</f>
        <v>0</v>
      </c>
      <c r="AR229" s="156" t="s">
        <v>351</v>
      </c>
      <c r="AT229" s="156" t="s">
        <v>347</v>
      </c>
      <c r="AU229" s="156" t="s">
        <v>84</v>
      </c>
      <c r="AY229" s="17" t="s">
        <v>345</v>
      </c>
      <c r="BE229" s="157">
        <f>IF(N229="základná",J229,0)</f>
        <v>0</v>
      </c>
      <c r="BF229" s="157">
        <f>IF(N229="znížená",J229,0)</f>
        <v>0</v>
      </c>
      <c r="BG229" s="157">
        <f>IF(N229="zákl. prenesená",J229,0)</f>
        <v>0</v>
      </c>
      <c r="BH229" s="157">
        <f>IF(N229="zníž. prenesená",J229,0)</f>
        <v>0</v>
      </c>
      <c r="BI229" s="157">
        <f>IF(N229="nulová",J229,0)</f>
        <v>0</v>
      </c>
      <c r="BJ229" s="17" t="s">
        <v>98</v>
      </c>
      <c r="BK229" s="158">
        <f>ROUND(I229*H229,3)</f>
        <v>0</v>
      </c>
      <c r="BL229" s="17" t="s">
        <v>351</v>
      </c>
      <c r="BM229" s="156" t="s">
        <v>1629</v>
      </c>
    </row>
    <row r="230" spans="2:65" s="1" customFormat="1" ht="16.5" customHeight="1">
      <c r="B230" s="32"/>
      <c r="C230" s="145" t="s">
        <v>952</v>
      </c>
      <c r="D230" s="145" t="s">
        <v>347</v>
      </c>
      <c r="E230" s="146" t="s">
        <v>4107</v>
      </c>
      <c r="F230" s="147" t="s">
        <v>4108</v>
      </c>
      <c r="G230" s="148" t="s">
        <v>2069</v>
      </c>
      <c r="H230" s="150"/>
      <c r="I230" s="150"/>
      <c r="J230" s="149">
        <f>ROUND(I230*H230,3)</f>
        <v>0</v>
      </c>
      <c r="K230" s="151"/>
      <c r="L230" s="32"/>
      <c r="M230" s="197" t="s">
        <v>1</v>
      </c>
      <c r="N230" s="198" t="s">
        <v>42</v>
      </c>
      <c r="O230" s="199"/>
      <c r="P230" s="200">
        <f>O230*H230</f>
        <v>0</v>
      </c>
      <c r="Q230" s="200">
        <v>0</v>
      </c>
      <c r="R230" s="200">
        <f>Q230*H230</f>
        <v>0</v>
      </c>
      <c r="S230" s="200">
        <v>0</v>
      </c>
      <c r="T230" s="201">
        <f>S230*H230</f>
        <v>0</v>
      </c>
      <c r="AR230" s="156" t="s">
        <v>351</v>
      </c>
      <c r="AT230" s="156" t="s">
        <v>347</v>
      </c>
      <c r="AU230" s="156" t="s">
        <v>84</v>
      </c>
      <c r="AY230" s="17" t="s">
        <v>345</v>
      </c>
      <c r="BE230" s="157">
        <f>IF(N230="základná",J230,0)</f>
        <v>0</v>
      </c>
      <c r="BF230" s="157">
        <f>IF(N230="znížená",J230,0)</f>
        <v>0</v>
      </c>
      <c r="BG230" s="157">
        <f>IF(N230="zákl. prenesená",J230,0)</f>
        <v>0</v>
      </c>
      <c r="BH230" s="157">
        <f>IF(N230="zníž. prenesená",J230,0)</f>
        <v>0</v>
      </c>
      <c r="BI230" s="157">
        <f>IF(N230="nulová",J230,0)</f>
        <v>0</v>
      </c>
      <c r="BJ230" s="17" t="s">
        <v>98</v>
      </c>
      <c r="BK230" s="158">
        <f>ROUND(I230*H230,3)</f>
        <v>0</v>
      </c>
      <c r="BL230" s="17" t="s">
        <v>351</v>
      </c>
      <c r="BM230" s="156" t="s">
        <v>1654</v>
      </c>
    </row>
    <row r="231" spans="2:65" s="1" customFormat="1" ht="6.95" customHeight="1">
      <c r="B231" s="46"/>
      <c r="C231" s="47"/>
      <c r="D231" s="47"/>
      <c r="E231" s="47"/>
      <c r="F231" s="47"/>
      <c r="G231" s="47"/>
      <c r="H231" s="47"/>
      <c r="I231" s="47"/>
      <c r="J231" s="47"/>
      <c r="K231" s="47"/>
      <c r="L231" s="32"/>
    </row>
  </sheetData>
  <sheetProtection sheet="1" objects="1" scenarios="1" formatColumns="0" formatRows="0" autoFilter="0"/>
  <autoFilter ref="C126:K230" xr:uid="{00000000-0009-0000-0000-000006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8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7" t="s">
        <v>108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134</v>
      </c>
      <c r="L4" s="20"/>
      <c r="M4" s="95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55" t="str">
        <f>'Rekapitulácia stavby'!K6</f>
        <v>Rekonštrukcia bytovky DD a DSS</v>
      </c>
      <c r="F7" s="256"/>
      <c r="G7" s="256"/>
      <c r="H7" s="256"/>
      <c r="L7" s="20"/>
    </row>
    <row r="8" spans="2:46" ht="12" customHeight="1">
      <c r="B8" s="20"/>
      <c r="D8" s="27" t="s">
        <v>143</v>
      </c>
      <c r="L8" s="20"/>
    </row>
    <row r="9" spans="2:46" s="1" customFormat="1" ht="16.5" customHeight="1">
      <c r="B9" s="32"/>
      <c r="E9" s="255" t="s">
        <v>4054</v>
      </c>
      <c r="F9" s="254"/>
      <c r="G9" s="254"/>
      <c r="H9" s="254"/>
      <c r="L9" s="32"/>
    </row>
    <row r="10" spans="2:46" s="1" customFormat="1" ht="12" customHeight="1">
      <c r="B10" s="32"/>
      <c r="D10" s="27" t="s">
        <v>4055</v>
      </c>
      <c r="L10" s="32"/>
    </row>
    <row r="11" spans="2:46" s="1" customFormat="1" ht="16.5" customHeight="1">
      <c r="B11" s="32"/>
      <c r="E11" s="214" t="s">
        <v>4334</v>
      </c>
      <c r="F11" s="254"/>
      <c r="G11" s="254"/>
      <c r="H11" s="254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16</v>
      </c>
      <c r="F13" s="25" t="s">
        <v>1</v>
      </c>
      <c r="I13" s="27" t="s">
        <v>17</v>
      </c>
      <c r="J13" s="25" t="s">
        <v>1</v>
      </c>
      <c r="L13" s="32"/>
    </row>
    <row r="14" spans="2:46" s="1" customFormat="1" ht="12" customHeight="1">
      <c r="B14" s="32"/>
      <c r="D14" s="27" t="s">
        <v>18</v>
      </c>
      <c r="F14" s="25" t="s">
        <v>19</v>
      </c>
      <c r="I14" s="27" t="s">
        <v>20</v>
      </c>
      <c r="J14" s="54" t="str">
        <f>'Rekapitulácia stavby'!AN8</f>
        <v>12. 8. 2021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7" t="str">
        <f>'Rekapitulácia stavby'!E14</f>
        <v>Vyplň údaj</v>
      </c>
      <c r="F20" s="225"/>
      <c r="G20" s="225"/>
      <c r="H20" s="225"/>
      <c r="I20" s="27" t="s">
        <v>25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4057</v>
      </c>
      <c r="I26" s="27" t="s">
        <v>25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83.25" customHeight="1">
      <c r="B29" s="96"/>
      <c r="E29" s="230" t="s">
        <v>183</v>
      </c>
      <c r="F29" s="230"/>
      <c r="G29" s="230"/>
      <c r="H29" s="230"/>
      <c r="L29" s="96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5"/>
      <c r="E31" s="55"/>
      <c r="F31" s="55"/>
      <c r="G31" s="55"/>
      <c r="H31" s="55"/>
      <c r="I31" s="55"/>
      <c r="J31" s="55"/>
      <c r="K31" s="55"/>
      <c r="L31" s="32"/>
    </row>
    <row r="32" spans="2:12" s="1" customFormat="1" ht="25.35" customHeight="1">
      <c r="B32" s="32"/>
      <c r="D32" s="98" t="s">
        <v>36</v>
      </c>
      <c r="J32" s="67">
        <f>ROUND(J125, 2)</f>
        <v>0</v>
      </c>
      <c r="L32" s="32"/>
    </row>
    <row r="33" spans="2:12" s="1" customFormat="1" ht="6.95" customHeight="1">
      <c r="B33" s="32"/>
      <c r="D33" s="55"/>
      <c r="E33" s="55"/>
      <c r="F33" s="55"/>
      <c r="G33" s="55"/>
      <c r="H33" s="55"/>
      <c r="I33" s="55"/>
      <c r="J33" s="55"/>
      <c r="K33" s="55"/>
      <c r="L33" s="32"/>
    </row>
    <row r="34" spans="2:12" s="1" customFormat="1" ht="14.45" customHeight="1">
      <c r="B34" s="32"/>
      <c r="F34" s="99" t="s">
        <v>38</v>
      </c>
      <c r="I34" s="99" t="s">
        <v>37</v>
      </c>
      <c r="J34" s="99" t="s">
        <v>39</v>
      </c>
      <c r="L34" s="32"/>
    </row>
    <row r="35" spans="2:12" s="1" customFormat="1" ht="14.45" customHeight="1">
      <c r="B35" s="32"/>
      <c r="D35" s="100" t="s">
        <v>40</v>
      </c>
      <c r="E35" s="36" t="s">
        <v>41</v>
      </c>
      <c r="F35" s="101">
        <f>ROUND((SUM(BE125:BE180)),  2)</f>
        <v>0</v>
      </c>
      <c r="G35" s="102"/>
      <c r="H35" s="102"/>
      <c r="I35" s="103">
        <v>0.2</v>
      </c>
      <c r="J35" s="101">
        <f>ROUND(((SUM(BE125:BE180))*I35),  2)</f>
        <v>0</v>
      </c>
      <c r="L35" s="32"/>
    </row>
    <row r="36" spans="2:12" s="1" customFormat="1" ht="14.45" customHeight="1">
      <c r="B36" s="32"/>
      <c r="E36" s="36" t="s">
        <v>42</v>
      </c>
      <c r="F36" s="101">
        <f>ROUND((SUM(BF125:BF180)),  2)</f>
        <v>0</v>
      </c>
      <c r="G36" s="102"/>
      <c r="H36" s="102"/>
      <c r="I36" s="103">
        <v>0.2</v>
      </c>
      <c r="J36" s="101">
        <f>ROUND(((SUM(BF125:BF180))*I36),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7">
        <f>ROUND((SUM(BG125:BG180)),  2)</f>
        <v>0</v>
      </c>
      <c r="I37" s="104">
        <v>0.2</v>
      </c>
      <c r="J37" s="87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7">
        <f>ROUND((SUM(BH125:BH180)),  2)</f>
        <v>0</v>
      </c>
      <c r="I38" s="104">
        <v>0.2</v>
      </c>
      <c r="J38" s="87">
        <f>0</f>
        <v>0</v>
      </c>
      <c r="L38" s="32"/>
    </row>
    <row r="39" spans="2:12" s="1" customFormat="1" ht="14.45" hidden="1" customHeight="1">
      <c r="B39" s="32"/>
      <c r="E39" s="36" t="s">
        <v>45</v>
      </c>
      <c r="F39" s="101">
        <f>ROUND((SUM(BI125:BI180)),  2)</f>
        <v>0</v>
      </c>
      <c r="G39" s="102"/>
      <c r="H39" s="102"/>
      <c r="I39" s="103">
        <v>0</v>
      </c>
      <c r="J39" s="101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5"/>
      <c r="D41" s="106" t="s">
        <v>46</v>
      </c>
      <c r="E41" s="58"/>
      <c r="F41" s="58"/>
      <c r="G41" s="107" t="s">
        <v>47</v>
      </c>
      <c r="H41" s="108" t="s">
        <v>48</v>
      </c>
      <c r="I41" s="58"/>
      <c r="J41" s="109">
        <f>SUM(J32:J39)</f>
        <v>0</v>
      </c>
      <c r="K41" s="110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5" t="s">
        <v>51</v>
      </c>
      <c r="E61" s="34"/>
      <c r="F61" s="111" t="s">
        <v>52</v>
      </c>
      <c r="G61" s="45" t="s">
        <v>51</v>
      </c>
      <c r="H61" s="34"/>
      <c r="I61" s="34"/>
      <c r="J61" s="112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5" t="s">
        <v>51</v>
      </c>
      <c r="E76" s="34"/>
      <c r="F76" s="111" t="s">
        <v>52</v>
      </c>
      <c r="G76" s="45" t="s">
        <v>51</v>
      </c>
      <c r="H76" s="34"/>
      <c r="I76" s="34"/>
      <c r="J76" s="112" t="s">
        <v>52</v>
      </c>
      <c r="K76" s="34"/>
      <c r="L76" s="32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2"/>
    </row>
    <row r="81" spans="2:12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2"/>
    </row>
    <row r="82" spans="2:12" s="1" customFormat="1" ht="24.95" customHeight="1">
      <c r="B82" s="32"/>
      <c r="C82" s="21" t="s">
        <v>290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14</v>
      </c>
      <c r="L84" s="32"/>
    </row>
    <row r="85" spans="2:12" s="1" customFormat="1" ht="16.5" customHeight="1">
      <c r="B85" s="32"/>
      <c r="E85" s="255" t="str">
        <f>E7</f>
        <v>Rekonštrukcia bytovky DD a DSS</v>
      </c>
      <c r="F85" s="256"/>
      <c r="G85" s="256"/>
      <c r="H85" s="256"/>
      <c r="L85" s="32"/>
    </row>
    <row r="86" spans="2:12" ht="12" customHeight="1">
      <c r="B86" s="20"/>
      <c r="C86" s="27" t="s">
        <v>143</v>
      </c>
      <c r="L86" s="20"/>
    </row>
    <row r="87" spans="2:12" s="1" customFormat="1" ht="16.5" customHeight="1">
      <c r="B87" s="32"/>
      <c r="E87" s="255" t="s">
        <v>4054</v>
      </c>
      <c r="F87" s="254"/>
      <c r="G87" s="254"/>
      <c r="H87" s="254"/>
      <c r="L87" s="32"/>
    </row>
    <row r="88" spans="2:12" s="1" customFormat="1" ht="12" customHeight="1">
      <c r="B88" s="32"/>
      <c r="C88" s="27" t="s">
        <v>4055</v>
      </c>
      <c r="L88" s="32"/>
    </row>
    <row r="89" spans="2:12" s="1" customFormat="1" ht="16.5" customHeight="1">
      <c r="B89" s="32"/>
      <c r="E89" s="214" t="str">
        <f>E11</f>
        <v xml:space="preserve">VI.d - Bleskozvod a uzemnenie   </v>
      </c>
      <c r="F89" s="254"/>
      <c r="G89" s="254"/>
      <c r="H89" s="254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18</v>
      </c>
      <c r="F91" s="25" t="str">
        <f>F14</f>
        <v>A.H.Škultétyho 327/98, Veľký Krtíš</v>
      </c>
      <c r="I91" s="27" t="s">
        <v>20</v>
      </c>
      <c r="J91" s="54" t="str">
        <f>IF(J14="","",J14)</f>
        <v>12. 8. 2021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22</v>
      </c>
      <c r="F93" s="25" t="str">
        <f>E17</f>
        <v>DD a DDS Veľký Krtíš</v>
      </c>
      <c r="I93" s="27" t="s">
        <v>28</v>
      </c>
      <c r="J93" s="30" t="str">
        <f>E23</f>
        <v>Ing.Attila Farkaš</v>
      </c>
      <c r="L93" s="32"/>
    </row>
    <row r="94" spans="2:12" s="1" customFormat="1" ht="15.2" customHeight="1">
      <c r="B94" s="32"/>
      <c r="C94" s="27" t="s">
        <v>26</v>
      </c>
      <c r="F94" s="25" t="str">
        <f>IF(E20="","",E20)</f>
        <v>Vyplň údaj</v>
      </c>
      <c r="I94" s="27" t="s">
        <v>32</v>
      </c>
      <c r="J94" s="30" t="str">
        <f>E26</f>
        <v xml:space="preserve">Bc. Stanislav Varga,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3" t="s">
        <v>291</v>
      </c>
      <c r="D96" s="105"/>
      <c r="E96" s="105"/>
      <c r="F96" s="105"/>
      <c r="G96" s="105"/>
      <c r="H96" s="105"/>
      <c r="I96" s="105"/>
      <c r="J96" s="114" t="s">
        <v>292</v>
      </c>
      <c r="K96" s="105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5" t="s">
        <v>293</v>
      </c>
      <c r="J98" s="67">
        <f>J125</f>
        <v>0</v>
      </c>
      <c r="L98" s="32"/>
      <c r="AU98" s="17" t="s">
        <v>294</v>
      </c>
    </row>
    <row r="99" spans="2:47" s="8" customFormat="1" ht="24.95" customHeight="1">
      <c r="B99" s="116"/>
      <c r="D99" s="117" t="s">
        <v>3812</v>
      </c>
      <c r="E99" s="118"/>
      <c r="F99" s="118"/>
      <c r="G99" s="118"/>
      <c r="H99" s="118"/>
      <c r="I99" s="118"/>
      <c r="J99" s="119">
        <f>J126</f>
        <v>0</v>
      </c>
      <c r="L99" s="116"/>
    </row>
    <row r="100" spans="2:47" s="9" customFormat="1" ht="19.899999999999999" customHeight="1">
      <c r="B100" s="120"/>
      <c r="D100" s="121" t="s">
        <v>3813</v>
      </c>
      <c r="E100" s="122"/>
      <c r="F100" s="122"/>
      <c r="G100" s="122"/>
      <c r="H100" s="122"/>
      <c r="I100" s="122"/>
      <c r="J100" s="123">
        <f>J127</f>
        <v>0</v>
      </c>
      <c r="L100" s="120"/>
    </row>
    <row r="101" spans="2:47" s="9" customFormat="1" ht="19.899999999999999" customHeight="1">
      <c r="B101" s="120"/>
      <c r="D101" s="121" t="s">
        <v>4058</v>
      </c>
      <c r="E101" s="122"/>
      <c r="F101" s="122"/>
      <c r="G101" s="122"/>
      <c r="H101" s="122"/>
      <c r="I101" s="122"/>
      <c r="J101" s="123">
        <f>J171</f>
        <v>0</v>
      </c>
      <c r="L101" s="120"/>
    </row>
    <row r="102" spans="2:47" s="9" customFormat="1" ht="19.899999999999999" customHeight="1">
      <c r="B102" s="120"/>
      <c r="D102" s="121" t="s">
        <v>4059</v>
      </c>
      <c r="E102" s="122"/>
      <c r="F102" s="122"/>
      <c r="G102" s="122"/>
      <c r="H102" s="122"/>
      <c r="I102" s="122"/>
      <c r="J102" s="123">
        <f>J175</f>
        <v>0</v>
      </c>
      <c r="L102" s="120"/>
    </row>
    <row r="103" spans="2:47" s="8" customFormat="1" ht="24.95" customHeight="1">
      <c r="B103" s="116"/>
      <c r="D103" s="117" t="s">
        <v>4060</v>
      </c>
      <c r="E103" s="118"/>
      <c r="F103" s="118"/>
      <c r="G103" s="118"/>
      <c r="H103" s="118"/>
      <c r="I103" s="118"/>
      <c r="J103" s="119">
        <f>J177</f>
        <v>0</v>
      </c>
      <c r="L103" s="116"/>
    </row>
    <row r="104" spans="2:47" s="1" customFormat="1" ht="21.75" customHeight="1">
      <c r="B104" s="32"/>
      <c r="L104" s="32"/>
    </row>
    <row r="105" spans="2:47" s="1" customFormat="1" ht="6.95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9" spans="2:47" s="1" customFormat="1" ht="6.95" customHeight="1"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32"/>
    </row>
    <row r="110" spans="2:47" s="1" customFormat="1" ht="24.95" customHeight="1">
      <c r="B110" s="32"/>
      <c r="C110" s="21" t="s">
        <v>331</v>
      </c>
      <c r="L110" s="32"/>
    </row>
    <row r="111" spans="2:47" s="1" customFormat="1" ht="6.95" customHeight="1">
      <c r="B111" s="32"/>
      <c r="L111" s="32"/>
    </row>
    <row r="112" spans="2:47" s="1" customFormat="1" ht="12" customHeight="1">
      <c r="B112" s="32"/>
      <c r="C112" s="27" t="s">
        <v>14</v>
      </c>
      <c r="L112" s="32"/>
    </row>
    <row r="113" spans="2:65" s="1" customFormat="1" ht="16.5" customHeight="1">
      <c r="B113" s="32"/>
      <c r="E113" s="255" t="str">
        <f>E7</f>
        <v>Rekonštrukcia bytovky DD a DSS</v>
      </c>
      <c r="F113" s="256"/>
      <c r="G113" s="256"/>
      <c r="H113" s="256"/>
      <c r="L113" s="32"/>
    </row>
    <row r="114" spans="2:65" ht="12" customHeight="1">
      <c r="B114" s="20"/>
      <c r="C114" s="27" t="s">
        <v>143</v>
      </c>
      <c r="L114" s="20"/>
    </row>
    <row r="115" spans="2:65" s="1" customFormat="1" ht="16.5" customHeight="1">
      <c r="B115" s="32"/>
      <c r="E115" s="255" t="s">
        <v>4054</v>
      </c>
      <c r="F115" s="254"/>
      <c r="G115" s="254"/>
      <c r="H115" s="254"/>
      <c r="L115" s="32"/>
    </row>
    <row r="116" spans="2:65" s="1" customFormat="1" ht="12" customHeight="1">
      <c r="B116" s="32"/>
      <c r="C116" s="27" t="s">
        <v>4055</v>
      </c>
      <c r="L116" s="32"/>
    </row>
    <row r="117" spans="2:65" s="1" customFormat="1" ht="16.5" customHeight="1">
      <c r="B117" s="32"/>
      <c r="E117" s="214" t="str">
        <f>E11</f>
        <v xml:space="preserve">VI.d - Bleskozvod a uzemnenie   </v>
      </c>
      <c r="F117" s="254"/>
      <c r="G117" s="254"/>
      <c r="H117" s="254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18</v>
      </c>
      <c r="F119" s="25" t="str">
        <f>F14</f>
        <v>A.H.Škultétyho 327/98, Veľký Krtíš</v>
      </c>
      <c r="I119" s="27" t="s">
        <v>20</v>
      </c>
      <c r="J119" s="54" t="str">
        <f>IF(J14="","",J14)</f>
        <v>12. 8. 2021</v>
      </c>
      <c r="L119" s="32"/>
    </row>
    <row r="120" spans="2:65" s="1" customFormat="1" ht="6.95" customHeight="1">
      <c r="B120" s="32"/>
      <c r="L120" s="32"/>
    </row>
    <row r="121" spans="2:65" s="1" customFormat="1" ht="15.2" customHeight="1">
      <c r="B121" s="32"/>
      <c r="C121" s="27" t="s">
        <v>22</v>
      </c>
      <c r="F121" s="25" t="str">
        <f>E17</f>
        <v>DD a DDS Veľký Krtíš</v>
      </c>
      <c r="I121" s="27" t="s">
        <v>28</v>
      </c>
      <c r="J121" s="30" t="str">
        <f>E23</f>
        <v>Ing.Attila Farkaš</v>
      </c>
      <c r="L121" s="32"/>
    </row>
    <row r="122" spans="2:65" s="1" customFormat="1" ht="15.2" customHeight="1">
      <c r="B122" s="32"/>
      <c r="C122" s="27" t="s">
        <v>26</v>
      </c>
      <c r="F122" s="25" t="str">
        <f>IF(E20="","",E20)</f>
        <v>Vyplň údaj</v>
      </c>
      <c r="I122" s="27" t="s">
        <v>32</v>
      </c>
      <c r="J122" s="30" t="str">
        <f>E26</f>
        <v xml:space="preserve">Bc. Stanislav Varga, 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24"/>
      <c r="C124" s="125" t="s">
        <v>332</v>
      </c>
      <c r="D124" s="126" t="s">
        <v>61</v>
      </c>
      <c r="E124" s="126" t="s">
        <v>57</v>
      </c>
      <c r="F124" s="126" t="s">
        <v>58</v>
      </c>
      <c r="G124" s="126" t="s">
        <v>333</v>
      </c>
      <c r="H124" s="126" t="s">
        <v>334</v>
      </c>
      <c r="I124" s="126" t="s">
        <v>335</v>
      </c>
      <c r="J124" s="127" t="s">
        <v>292</v>
      </c>
      <c r="K124" s="128" t="s">
        <v>336</v>
      </c>
      <c r="L124" s="124"/>
      <c r="M124" s="60" t="s">
        <v>1</v>
      </c>
      <c r="N124" s="61" t="s">
        <v>40</v>
      </c>
      <c r="O124" s="61" t="s">
        <v>337</v>
      </c>
      <c r="P124" s="61" t="s">
        <v>338</v>
      </c>
      <c r="Q124" s="61" t="s">
        <v>339</v>
      </c>
      <c r="R124" s="61" t="s">
        <v>340</v>
      </c>
      <c r="S124" s="61" t="s">
        <v>341</v>
      </c>
      <c r="T124" s="62" t="s">
        <v>342</v>
      </c>
    </row>
    <row r="125" spans="2:65" s="1" customFormat="1" ht="22.9" customHeight="1">
      <c r="B125" s="32"/>
      <c r="C125" s="65" t="s">
        <v>293</v>
      </c>
      <c r="J125" s="129">
        <f>BK125</f>
        <v>0</v>
      </c>
      <c r="L125" s="32"/>
      <c r="M125" s="63"/>
      <c r="N125" s="55"/>
      <c r="O125" s="55"/>
      <c r="P125" s="130">
        <f>P126+P177</f>
        <v>0</v>
      </c>
      <c r="Q125" s="55"/>
      <c r="R125" s="130">
        <f>R126+R177</f>
        <v>0.40817000000000009</v>
      </c>
      <c r="S125" s="55"/>
      <c r="T125" s="131">
        <f>T126+T177</f>
        <v>0</v>
      </c>
      <c r="AT125" s="17" t="s">
        <v>75</v>
      </c>
      <c r="AU125" s="17" t="s">
        <v>294</v>
      </c>
      <c r="BK125" s="132">
        <f>BK126+BK177</f>
        <v>0</v>
      </c>
    </row>
    <row r="126" spans="2:65" s="11" customFormat="1" ht="25.9" customHeight="1">
      <c r="B126" s="133"/>
      <c r="D126" s="134" t="s">
        <v>75</v>
      </c>
      <c r="E126" s="135" t="s">
        <v>641</v>
      </c>
      <c r="F126" s="135" t="s">
        <v>4030</v>
      </c>
      <c r="I126" s="136"/>
      <c r="J126" s="137">
        <f>BK126</f>
        <v>0</v>
      </c>
      <c r="L126" s="133"/>
      <c r="M126" s="138"/>
      <c r="P126" s="139">
        <f>P127+P171+P175</f>
        <v>0</v>
      </c>
      <c r="R126" s="139">
        <f>R127+R171+R175</f>
        <v>0.40817000000000009</v>
      </c>
      <c r="T126" s="140">
        <f>T127+T171+T175</f>
        <v>0</v>
      </c>
      <c r="AR126" s="134" t="s">
        <v>359</v>
      </c>
      <c r="AT126" s="141" t="s">
        <v>75</v>
      </c>
      <c r="AU126" s="141" t="s">
        <v>76</v>
      </c>
      <c r="AY126" s="134" t="s">
        <v>345</v>
      </c>
      <c r="BK126" s="142">
        <f>BK127+BK171+BK175</f>
        <v>0</v>
      </c>
    </row>
    <row r="127" spans="2:65" s="11" customFormat="1" ht="22.9" customHeight="1">
      <c r="B127" s="133"/>
      <c r="D127" s="134" t="s">
        <v>75</v>
      </c>
      <c r="E127" s="143" t="s">
        <v>3300</v>
      </c>
      <c r="F127" s="143" t="s">
        <v>4031</v>
      </c>
      <c r="I127" s="136"/>
      <c r="J127" s="144">
        <f>BK127</f>
        <v>0</v>
      </c>
      <c r="L127" s="133"/>
      <c r="M127" s="138"/>
      <c r="P127" s="139">
        <f>SUM(P128:P170)</f>
        <v>0</v>
      </c>
      <c r="R127" s="139">
        <f>SUM(R128:R170)</f>
        <v>0.40817000000000009</v>
      </c>
      <c r="T127" s="140">
        <f>SUM(T128:T170)</f>
        <v>0</v>
      </c>
      <c r="AR127" s="134" t="s">
        <v>359</v>
      </c>
      <c r="AT127" s="141" t="s">
        <v>75</v>
      </c>
      <c r="AU127" s="141" t="s">
        <v>84</v>
      </c>
      <c r="AY127" s="134" t="s">
        <v>345</v>
      </c>
      <c r="BK127" s="142">
        <f>SUM(BK128:BK170)</f>
        <v>0</v>
      </c>
    </row>
    <row r="128" spans="2:65" s="1" customFormat="1" ht="24.2" customHeight="1">
      <c r="B128" s="32"/>
      <c r="C128" s="145" t="s">
        <v>84</v>
      </c>
      <c r="D128" s="145" t="s">
        <v>347</v>
      </c>
      <c r="E128" s="146" t="s">
        <v>4335</v>
      </c>
      <c r="F128" s="147" t="s">
        <v>4336</v>
      </c>
      <c r="G128" s="148" t="s">
        <v>623</v>
      </c>
      <c r="H128" s="149">
        <v>6</v>
      </c>
      <c r="I128" s="150"/>
      <c r="J128" s="149">
        <f t="shared" ref="J128:J170" si="0">ROUND(I128*H128,3)</f>
        <v>0</v>
      </c>
      <c r="K128" s="151"/>
      <c r="L128" s="32"/>
      <c r="M128" s="152" t="s">
        <v>1</v>
      </c>
      <c r="N128" s="153" t="s">
        <v>42</v>
      </c>
      <c r="P128" s="154">
        <f t="shared" ref="P128:P170" si="1">O128*H128</f>
        <v>0</v>
      </c>
      <c r="Q128" s="154">
        <v>0</v>
      </c>
      <c r="R128" s="154">
        <f t="shared" ref="R128:R170" si="2">Q128*H128</f>
        <v>0</v>
      </c>
      <c r="S128" s="154">
        <v>0</v>
      </c>
      <c r="T128" s="155">
        <f t="shared" ref="T128:T170" si="3">S128*H128</f>
        <v>0</v>
      </c>
      <c r="AR128" s="156" t="s">
        <v>750</v>
      </c>
      <c r="AT128" s="156" t="s">
        <v>347</v>
      </c>
      <c r="AU128" s="156" t="s">
        <v>98</v>
      </c>
      <c r="AY128" s="17" t="s">
        <v>345</v>
      </c>
      <c r="BE128" s="157">
        <f t="shared" ref="BE128:BE170" si="4">IF(N128="základná",J128,0)</f>
        <v>0</v>
      </c>
      <c r="BF128" s="157">
        <f t="shared" ref="BF128:BF170" si="5">IF(N128="znížená",J128,0)</f>
        <v>0</v>
      </c>
      <c r="BG128" s="157">
        <f t="shared" ref="BG128:BG170" si="6">IF(N128="zákl. prenesená",J128,0)</f>
        <v>0</v>
      </c>
      <c r="BH128" s="157">
        <f t="shared" ref="BH128:BH170" si="7">IF(N128="zníž. prenesená",J128,0)</f>
        <v>0</v>
      </c>
      <c r="BI128" s="157">
        <f t="shared" ref="BI128:BI170" si="8">IF(N128="nulová",J128,0)</f>
        <v>0</v>
      </c>
      <c r="BJ128" s="17" t="s">
        <v>98</v>
      </c>
      <c r="BK128" s="158">
        <f t="shared" ref="BK128:BK170" si="9">ROUND(I128*H128,3)</f>
        <v>0</v>
      </c>
      <c r="BL128" s="17" t="s">
        <v>750</v>
      </c>
      <c r="BM128" s="156" t="s">
        <v>98</v>
      </c>
    </row>
    <row r="129" spans="2:65" s="1" customFormat="1" ht="24.2" customHeight="1">
      <c r="B129" s="32"/>
      <c r="C129" s="187" t="s">
        <v>98</v>
      </c>
      <c r="D129" s="187" t="s">
        <v>641</v>
      </c>
      <c r="E129" s="188" t="s">
        <v>4337</v>
      </c>
      <c r="F129" s="189" t="s">
        <v>4338</v>
      </c>
      <c r="G129" s="190" t="s">
        <v>623</v>
      </c>
      <c r="H129" s="191">
        <v>6</v>
      </c>
      <c r="I129" s="192"/>
      <c r="J129" s="191">
        <f t="shared" si="0"/>
        <v>0</v>
      </c>
      <c r="K129" s="193"/>
      <c r="L129" s="194"/>
      <c r="M129" s="195" t="s">
        <v>1</v>
      </c>
      <c r="N129" s="196" t="s">
        <v>42</v>
      </c>
      <c r="P129" s="154">
        <f t="shared" si="1"/>
        <v>0</v>
      </c>
      <c r="Q129" s="154">
        <v>5.9000000000000003E-4</v>
      </c>
      <c r="R129" s="154">
        <f t="shared" si="2"/>
        <v>3.5400000000000002E-3</v>
      </c>
      <c r="S129" s="154">
        <v>0</v>
      </c>
      <c r="T129" s="155">
        <f t="shared" si="3"/>
        <v>0</v>
      </c>
      <c r="AR129" s="156" t="s">
        <v>2175</v>
      </c>
      <c r="AT129" s="156" t="s">
        <v>641</v>
      </c>
      <c r="AU129" s="156" t="s">
        <v>98</v>
      </c>
      <c r="AY129" s="17" t="s">
        <v>345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7" t="s">
        <v>98</v>
      </c>
      <c r="BK129" s="158">
        <f t="shared" si="9"/>
        <v>0</v>
      </c>
      <c r="BL129" s="17" t="s">
        <v>750</v>
      </c>
      <c r="BM129" s="156" t="s">
        <v>351</v>
      </c>
    </row>
    <row r="130" spans="2:65" s="1" customFormat="1" ht="24.2" customHeight="1">
      <c r="B130" s="32"/>
      <c r="C130" s="145" t="s">
        <v>359</v>
      </c>
      <c r="D130" s="145" t="s">
        <v>347</v>
      </c>
      <c r="E130" s="146" t="s">
        <v>4122</v>
      </c>
      <c r="F130" s="147" t="s">
        <v>4123</v>
      </c>
      <c r="G130" s="148" t="s">
        <v>597</v>
      </c>
      <c r="H130" s="149">
        <v>40</v>
      </c>
      <c r="I130" s="150"/>
      <c r="J130" s="149">
        <f t="shared" si="0"/>
        <v>0</v>
      </c>
      <c r="K130" s="151"/>
      <c r="L130" s="32"/>
      <c r="M130" s="152" t="s">
        <v>1</v>
      </c>
      <c r="N130" s="153" t="s">
        <v>42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AR130" s="156" t="s">
        <v>750</v>
      </c>
      <c r="AT130" s="156" t="s">
        <v>347</v>
      </c>
      <c r="AU130" s="156" t="s">
        <v>98</v>
      </c>
      <c r="AY130" s="17" t="s">
        <v>345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7" t="s">
        <v>98</v>
      </c>
      <c r="BK130" s="158">
        <f t="shared" si="9"/>
        <v>0</v>
      </c>
      <c r="BL130" s="17" t="s">
        <v>750</v>
      </c>
      <c r="BM130" s="156" t="s">
        <v>388</v>
      </c>
    </row>
    <row r="131" spans="2:65" s="1" customFormat="1" ht="16.5" customHeight="1">
      <c r="B131" s="32"/>
      <c r="C131" s="187" t="s">
        <v>351</v>
      </c>
      <c r="D131" s="187" t="s">
        <v>641</v>
      </c>
      <c r="E131" s="188" t="s">
        <v>4124</v>
      </c>
      <c r="F131" s="189" t="s">
        <v>4125</v>
      </c>
      <c r="G131" s="190" t="s">
        <v>644</v>
      </c>
      <c r="H131" s="191">
        <v>25</v>
      </c>
      <c r="I131" s="192"/>
      <c r="J131" s="191">
        <f t="shared" si="0"/>
        <v>0</v>
      </c>
      <c r="K131" s="193"/>
      <c r="L131" s="194"/>
      <c r="M131" s="195" t="s">
        <v>1</v>
      </c>
      <c r="N131" s="196" t="s">
        <v>42</v>
      </c>
      <c r="P131" s="154">
        <f t="shared" si="1"/>
        <v>0</v>
      </c>
      <c r="Q131" s="154">
        <v>1E-3</v>
      </c>
      <c r="R131" s="154">
        <f t="shared" si="2"/>
        <v>2.5000000000000001E-2</v>
      </c>
      <c r="S131" s="154">
        <v>0</v>
      </c>
      <c r="T131" s="155">
        <f t="shared" si="3"/>
        <v>0</v>
      </c>
      <c r="AR131" s="156" t="s">
        <v>2175</v>
      </c>
      <c r="AT131" s="156" t="s">
        <v>641</v>
      </c>
      <c r="AU131" s="156" t="s">
        <v>98</v>
      </c>
      <c r="AY131" s="17" t="s">
        <v>345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98</v>
      </c>
      <c r="BK131" s="158">
        <f t="shared" si="9"/>
        <v>0</v>
      </c>
      <c r="BL131" s="17" t="s">
        <v>750</v>
      </c>
      <c r="BM131" s="156" t="s">
        <v>407</v>
      </c>
    </row>
    <row r="132" spans="2:65" s="1" customFormat="1" ht="16.5" customHeight="1">
      <c r="B132" s="32"/>
      <c r="C132" s="145" t="s">
        <v>380</v>
      </c>
      <c r="D132" s="145" t="s">
        <v>347</v>
      </c>
      <c r="E132" s="146" t="s">
        <v>4339</v>
      </c>
      <c r="F132" s="147" t="s">
        <v>4340</v>
      </c>
      <c r="G132" s="148" t="s">
        <v>623</v>
      </c>
      <c r="H132" s="149">
        <v>5</v>
      </c>
      <c r="I132" s="150"/>
      <c r="J132" s="149">
        <f t="shared" si="0"/>
        <v>0</v>
      </c>
      <c r="K132" s="151"/>
      <c r="L132" s="32"/>
      <c r="M132" s="152" t="s">
        <v>1</v>
      </c>
      <c r="N132" s="153" t="s">
        <v>42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AR132" s="156" t="s">
        <v>750</v>
      </c>
      <c r="AT132" s="156" t="s">
        <v>347</v>
      </c>
      <c r="AU132" s="156" t="s">
        <v>98</v>
      </c>
      <c r="AY132" s="17" t="s">
        <v>345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7" t="s">
        <v>98</v>
      </c>
      <c r="BK132" s="158">
        <f t="shared" si="9"/>
        <v>0</v>
      </c>
      <c r="BL132" s="17" t="s">
        <v>750</v>
      </c>
      <c r="BM132" s="156" t="s">
        <v>424</v>
      </c>
    </row>
    <row r="133" spans="2:65" s="1" customFormat="1" ht="16.5" customHeight="1">
      <c r="B133" s="32"/>
      <c r="C133" s="187" t="s">
        <v>388</v>
      </c>
      <c r="D133" s="187" t="s">
        <v>641</v>
      </c>
      <c r="E133" s="188" t="s">
        <v>4341</v>
      </c>
      <c r="F133" s="189" t="s">
        <v>4342</v>
      </c>
      <c r="G133" s="190" t="s">
        <v>623</v>
      </c>
      <c r="H133" s="191">
        <v>5</v>
      </c>
      <c r="I133" s="192"/>
      <c r="J133" s="191">
        <f t="shared" si="0"/>
        <v>0</v>
      </c>
      <c r="K133" s="193"/>
      <c r="L133" s="194"/>
      <c r="M133" s="195" t="s">
        <v>1</v>
      </c>
      <c r="N133" s="196" t="s">
        <v>42</v>
      </c>
      <c r="P133" s="154">
        <f t="shared" si="1"/>
        <v>0</v>
      </c>
      <c r="Q133" s="154">
        <v>3.0000000000000001E-5</v>
      </c>
      <c r="R133" s="154">
        <f t="shared" si="2"/>
        <v>1.5000000000000001E-4</v>
      </c>
      <c r="S133" s="154">
        <v>0</v>
      </c>
      <c r="T133" s="155">
        <f t="shared" si="3"/>
        <v>0</v>
      </c>
      <c r="AR133" s="156" t="s">
        <v>2175</v>
      </c>
      <c r="AT133" s="156" t="s">
        <v>641</v>
      </c>
      <c r="AU133" s="156" t="s">
        <v>98</v>
      </c>
      <c r="AY133" s="17" t="s">
        <v>345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98</v>
      </c>
      <c r="BK133" s="158">
        <f t="shared" si="9"/>
        <v>0</v>
      </c>
      <c r="BL133" s="17" t="s">
        <v>750</v>
      </c>
      <c r="BM133" s="156" t="s">
        <v>432</v>
      </c>
    </row>
    <row r="134" spans="2:65" s="1" customFormat="1" ht="16.5" customHeight="1">
      <c r="B134" s="32"/>
      <c r="C134" s="145" t="s">
        <v>398</v>
      </c>
      <c r="D134" s="145" t="s">
        <v>347</v>
      </c>
      <c r="E134" s="146" t="s">
        <v>4343</v>
      </c>
      <c r="F134" s="147" t="s">
        <v>4344</v>
      </c>
      <c r="G134" s="148" t="s">
        <v>597</v>
      </c>
      <c r="H134" s="149">
        <v>10</v>
      </c>
      <c r="I134" s="150"/>
      <c r="J134" s="149">
        <f t="shared" si="0"/>
        <v>0</v>
      </c>
      <c r="K134" s="151"/>
      <c r="L134" s="32"/>
      <c r="M134" s="152" t="s">
        <v>1</v>
      </c>
      <c r="N134" s="153" t="s">
        <v>42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AR134" s="156" t="s">
        <v>750</v>
      </c>
      <c r="AT134" s="156" t="s">
        <v>347</v>
      </c>
      <c r="AU134" s="156" t="s">
        <v>98</v>
      </c>
      <c r="AY134" s="17" t="s">
        <v>345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98</v>
      </c>
      <c r="BK134" s="158">
        <f t="shared" si="9"/>
        <v>0</v>
      </c>
      <c r="BL134" s="17" t="s">
        <v>750</v>
      </c>
      <c r="BM134" s="156" t="s">
        <v>442</v>
      </c>
    </row>
    <row r="135" spans="2:65" s="1" customFormat="1" ht="16.5" customHeight="1">
      <c r="B135" s="32"/>
      <c r="C135" s="187" t="s">
        <v>407</v>
      </c>
      <c r="D135" s="187" t="s">
        <v>641</v>
      </c>
      <c r="E135" s="188" t="s">
        <v>4345</v>
      </c>
      <c r="F135" s="189" t="s">
        <v>4346</v>
      </c>
      <c r="G135" s="190" t="s">
        <v>623</v>
      </c>
      <c r="H135" s="191">
        <v>2</v>
      </c>
      <c r="I135" s="192"/>
      <c r="J135" s="191">
        <f t="shared" si="0"/>
        <v>0</v>
      </c>
      <c r="K135" s="193"/>
      <c r="L135" s="194"/>
      <c r="M135" s="195" t="s">
        <v>1</v>
      </c>
      <c r="N135" s="196" t="s">
        <v>42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AR135" s="156" t="s">
        <v>2175</v>
      </c>
      <c r="AT135" s="156" t="s">
        <v>641</v>
      </c>
      <c r="AU135" s="156" t="s">
        <v>98</v>
      </c>
      <c r="AY135" s="17" t="s">
        <v>345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98</v>
      </c>
      <c r="BK135" s="158">
        <f t="shared" si="9"/>
        <v>0</v>
      </c>
      <c r="BL135" s="17" t="s">
        <v>750</v>
      </c>
      <c r="BM135" s="156" t="s">
        <v>453</v>
      </c>
    </row>
    <row r="136" spans="2:65" s="1" customFormat="1" ht="16.5" customHeight="1">
      <c r="B136" s="32"/>
      <c r="C136" s="145" t="s">
        <v>417</v>
      </c>
      <c r="D136" s="145" t="s">
        <v>347</v>
      </c>
      <c r="E136" s="146" t="s">
        <v>4347</v>
      </c>
      <c r="F136" s="147" t="s">
        <v>4348</v>
      </c>
      <c r="G136" s="148" t="s">
        <v>623</v>
      </c>
      <c r="H136" s="149">
        <v>85</v>
      </c>
      <c r="I136" s="150"/>
      <c r="J136" s="149">
        <f t="shared" si="0"/>
        <v>0</v>
      </c>
      <c r="K136" s="151"/>
      <c r="L136" s="32"/>
      <c r="M136" s="152" t="s">
        <v>1</v>
      </c>
      <c r="N136" s="153" t="s">
        <v>42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AR136" s="156" t="s">
        <v>750</v>
      </c>
      <c r="AT136" s="156" t="s">
        <v>347</v>
      </c>
      <c r="AU136" s="156" t="s">
        <v>98</v>
      </c>
      <c r="AY136" s="17" t="s">
        <v>345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98</v>
      </c>
      <c r="BK136" s="158">
        <f t="shared" si="9"/>
        <v>0</v>
      </c>
      <c r="BL136" s="17" t="s">
        <v>750</v>
      </c>
      <c r="BM136" s="156" t="s">
        <v>463</v>
      </c>
    </row>
    <row r="137" spans="2:65" s="1" customFormat="1" ht="24.2" customHeight="1">
      <c r="B137" s="32"/>
      <c r="C137" s="187" t="s">
        <v>424</v>
      </c>
      <c r="D137" s="187" t="s">
        <v>641</v>
      </c>
      <c r="E137" s="188" t="s">
        <v>4349</v>
      </c>
      <c r="F137" s="189" t="s">
        <v>4350</v>
      </c>
      <c r="G137" s="190" t="s">
        <v>623</v>
      </c>
      <c r="H137" s="191">
        <v>85</v>
      </c>
      <c r="I137" s="192"/>
      <c r="J137" s="191">
        <f t="shared" si="0"/>
        <v>0</v>
      </c>
      <c r="K137" s="193"/>
      <c r="L137" s="194"/>
      <c r="M137" s="195" t="s">
        <v>1</v>
      </c>
      <c r="N137" s="196" t="s">
        <v>42</v>
      </c>
      <c r="P137" s="154">
        <f t="shared" si="1"/>
        <v>0</v>
      </c>
      <c r="Q137" s="154">
        <v>1E-4</v>
      </c>
      <c r="R137" s="154">
        <f t="shared" si="2"/>
        <v>8.5000000000000006E-3</v>
      </c>
      <c r="S137" s="154">
        <v>0</v>
      </c>
      <c r="T137" s="155">
        <f t="shared" si="3"/>
        <v>0</v>
      </c>
      <c r="AR137" s="156" t="s">
        <v>2175</v>
      </c>
      <c r="AT137" s="156" t="s">
        <v>641</v>
      </c>
      <c r="AU137" s="156" t="s">
        <v>98</v>
      </c>
      <c r="AY137" s="17" t="s">
        <v>345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98</v>
      </c>
      <c r="BK137" s="158">
        <f t="shared" si="9"/>
        <v>0</v>
      </c>
      <c r="BL137" s="17" t="s">
        <v>750</v>
      </c>
      <c r="BM137" s="156" t="s">
        <v>7</v>
      </c>
    </row>
    <row r="138" spans="2:65" s="1" customFormat="1" ht="24.2" customHeight="1">
      <c r="B138" s="32"/>
      <c r="C138" s="187" t="s">
        <v>428</v>
      </c>
      <c r="D138" s="187" t="s">
        <v>641</v>
      </c>
      <c r="E138" s="188" t="s">
        <v>4351</v>
      </c>
      <c r="F138" s="189" t="s">
        <v>4352</v>
      </c>
      <c r="G138" s="190" t="s">
        <v>623</v>
      </c>
      <c r="H138" s="191">
        <v>85</v>
      </c>
      <c r="I138" s="192"/>
      <c r="J138" s="191">
        <f t="shared" si="0"/>
        <v>0</v>
      </c>
      <c r="K138" s="193"/>
      <c r="L138" s="194"/>
      <c r="M138" s="195" t="s">
        <v>1</v>
      </c>
      <c r="N138" s="196" t="s">
        <v>42</v>
      </c>
      <c r="P138" s="154">
        <f t="shared" si="1"/>
        <v>0</v>
      </c>
      <c r="Q138" s="154">
        <v>1.09E-3</v>
      </c>
      <c r="R138" s="154">
        <f t="shared" si="2"/>
        <v>9.265000000000001E-2</v>
      </c>
      <c r="S138" s="154">
        <v>0</v>
      </c>
      <c r="T138" s="155">
        <f t="shared" si="3"/>
        <v>0</v>
      </c>
      <c r="AR138" s="156" t="s">
        <v>2175</v>
      </c>
      <c r="AT138" s="156" t="s">
        <v>641</v>
      </c>
      <c r="AU138" s="156" t="s">
        <v>98</v>
      </c>
      <c r="AY138" s="17" t="s">
        <v>345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98</v>
      </c>
      <c r="BK138" s="158">
        <f t="shared" si="9"/>
        <v>0</v>
      </c>
      <c r="BL138" s="17" t="s">
        <v>750</v>
      </c>
      <c r="BM138" s="156" t="s">
        <v>487</v>
      </c>
    </row>
    <row r="139" spans="2:65" s="1" customFormat="1" ht="24.2" customHeight="1">
      <c r="B139" s="32"/>
      <c r="C139" s="187" t="s">
        <v>432</v>
      </c>
      <c r="D139" s="187" t="s">
        <v>641</v>
      </c>
      <c r="E139" s="188" t="s">
        <v>4353</v>
      </c>
      <c r="F139" s="189" t="s">
        <v>4354</v>
      </c>
      <c r="G139" s="190" t="s">
        <v>623</v>
      </c>
      <c r="H139" s="191">
        <v>85</v>
      </c>
      <c r="I139" s="192"/>
      <c r="J139" s="191">
        <f t="shared" si="0"/>
        <v>0</v>
      </c>
      <c r="K139" s="193"/>
      <c r="L139" s="194"/>
      <c r="M139" s="195" t="s">
        <v>1</v>
      </c>
      <c r="N139" s="196" t="s">
        <v>42</v>
      </c>
      <c r="P139" s="154">
        <f t="shared" si="1"/>
        <v>0</v>
      </c>
      <c r="Q139" s="154">
        <v>2.0000000000000001E-4</v>
      </c>
      <c r="R139" s="154">
        <f t="shared" si="2"/>
        <v>1.7000000000000001E-2</v>
      </c>
      <c r="S139" s="154">
        <v>0</v>
      </c>
      <c r="T139" s="155">
        <f t="shared" si="3"/>
        <v>0</v>
      </c>
      <c r="AR139" s="156" t="s">
        <v>2175</v>
      </c>
      <c r="AT139" s="156" t="s">
        <v>641</v>
      </c>
      <c r="AU139" s="156" t="s">
        <v>98</v>
      </c>
      <c r="AY139" s="17" t="s">
        <v>345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98</v>
      </c>
      <c r="BK139" s="158">
        <f t="shared" si="9"/>
        <v>0</v>
      </c>
      <c r="BL139" s="17" t="s">
        <v>750</v>
      </c>
      <c r="BM139" s="156" t="s">
        <v>498</v>
      </c>
    </row>
    <row r="140" spans="2:65" s="1" customFormat="1" ht="21.75" customHeight="1">
      <c r="B140" s="32"/>
      <c r="C140" s="145" t="s">
        <v>437</v>
      </c>
      <c r="D140" s="145" t="s">
        <v>347</v>
      </c>
      <c r="E140" s="146" t="s">
        <v>4355</v>
      </c>
      <c r="F140" s="147" t="s">
        <v>4356</v>
      </c>
      <c r="G140" s="148" t="s">
        <v>623</v>
      </c>
      <c r="H140" s="149">
        <v>140</v>
      </c>
      <c r="I140" s="150"/>
      <c r="J140" s="149">
        <f t="shared" si="0"/>
        <v>0</v>
      </c>
      <c r="K140" s="151"/>
      <c r="L140" s="32"/>
      <c r="M140" s="152" t="s">
        <v>1</v>
      </c>
      <c r="N140" s="153" t="s">
        <v>42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AR140" s="156" t="s">
        <v>750</v>
      </c>
      <c r="AT140" s="156" t="s">
        <v>347</v>
      </c>
      <c r="AU140" s="156" t="s">
        <v>98</v>
      </c>
      <c r="AY140" s="17" t="s">
        <v>345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98</v>
      </c>
      <c r="BK140" s="158">
        <f t="shared" si="9"/>
        <v>0</v>
      </c>
      <c r="BL140" s="17" t="s">
        <v>750</v>
      </c>
      <c r="BM140" s="156" t="s">
        <v>513</v>
      </c>
    </row>
    <row r="141" spans="2:65" s="1" customFormat="1" ht="24.2" customHeight="1">
      <c r="B141" s="32"/>
      <c r="C141" s="187" t="s">
        <v>442</v>
      </c>
      <c r="D141" s="187" t="s">
        <v>641</v>
      </c>
      <c r="E141" s="188" t="s">
        <v>4357</v>
      </c>
      <c r="F141" s="189" t="s">
        <v>4358</v>
      </c>
      <c r="G141" s="190" t="s">
        <v>623</v>
      </c>
      <c r="H141" s="191">
        <v>140</v>
      </c>
      <c r="I141" s="192"/>
      <c r="J141" s="191">
        <f t="shared" si="0"/>
        <v>0</v>
      </c>
      <c r="K141" s="193"/>
      <c r="L141" s="194"/>
      <c r="M141" s="195" t="s">
        <v>1</v>
      </c>
      <c r="N141" s="196" t="s">
        <v>42</v>
      </c>
      <c r="P141" s="154">
        <f t="shared" si="1"/>
        <v>0</v>
      </c>
      <c r="Q141" s="154">
        <v>1.9000000000000001E-4</v>
      </c>
      <c r="R141" s="154">
        <f t="shared" si="2"/>
        <v>2.6600000000000002E-2</v>
      </c>
      <c r="S141" s="154">
        <v>0</v>
      </c>
      <c r="T141" s="155">
        <f t="shared" si="3"/>
        <v>0</v>
      </c>
      <c r="AR141" s="156" t="s">
        <v>2175</v>
      </c>
      <c r="AT141" s="156" t="s">
        <v>641</v>
      </c>
      <c r="AU141" s="156" t="s">
        <v>98</v>
      </c>
      <c r="AY141" s="17" t="s">
        <v>345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7" t="s">
        <v>98</v>
      </c>
      <c r="BK141" s="158">
        <f t="shared" si="9"/>
        <v>0</v>
      </c>
      <c r="BL141" s="17" t="s">
        <v>750</v>
      </c>
      <c r="BM141" s="156" t="s">
        <v>525</v>
      </c>
    </row>
    <row r="142" spans="2:65" s="1" customFormat="1" ht="21.75" customHeight="1">
      <c r="B142" s="32"/>
      <c r="C142" s="145" t="s">
        <v>448</v>
      </c>
      <c r="D142" s="145" t="s">
        <v>347</v>
      </c>
      <c r="E142" s="146" t="s">
        <v>4359</v>
      </c>
      <c r="F142" s="147" t="s">
        <v>4360</v>
      </c>
      <c r="G142" s="148" t="s">
        <v>623</v>
      </c>
      <c r="H142" s="149">
        <v>6</v>
      </c>
      <c r="I142" s="150"/>
      <c r="J142" s="149">
        <f t="shared" si="0"/>
        <v>0</v>
      </c>
      <c r="K142" s="151"/>
      <c r="L142" s="32"/>
      <c r="M142" s="152" t="s">
        <v>1</v>
      </c>
      <c r="N142" s="153" t="s">
        <v>42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AR142" s="156" t="s">
        <v>750</v>
      </c>
      <c r="AT142" s="156" t="s">
        <v>347</v>
      </c>
      <c r="AU142" s="156" t="s">
        <v>98</v>
      </c>
      <c r="AY142" s="17" t="s">
        <v>345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98</v>
      </c>
      <c r="BK142" s="158">
        <f t="shared" si="9"/>
        <v>0</v>
      </c>
      <c r="BL142" s="17" t="s">
        <v>750</v>
      </c>
      <c r="BM142" s="156" t="s">
        <v>535</v>
      </c>
    </row>
    <row r="143" spans="2:65" s="1" customFormat="1" ht="16.5" customHeight="1">
      <c r="B143" s="32"/>
      <c r="C143" s="187" t="s">
        <v>453</v>
      </c>
      <c r="D143" s="187" t="s">
        <v>641</v>
      </c>
      <c r="E143" s="188" t="s">
        <v>4361</v>
      </c>
      <c r="F143" s="189" t="s">
        <v>4362</v>
      </c>
      <c r="G143" s="190" t="s">
        <v>623</v>
      </c>
      <c r="H143" s="191">
        <v>6</v>
      </c>
      <c r="I143" s="192"/>
      <c r="J143" s="191">
        <f t="shared" si="0"/>
        <v>0</v>
      </c>
      <c r="K143" s="193"/>
      <c r="L143" s="194"/>
      <c r="M143" s="195" t="s">
        <v>1</v>
      </c>
      <c r="N143" s="196" t="s">
        <v>42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AR143" s="156" t="s">
        <v>2175</v>
      </c>
      <c r="AT143" s="156" t="s">
        <v>641</v>
      </c>
      <c r="AU143" s="156" t="s">
        <v>98</v>
      </c>
      <c r="AY143" s="17" t="s">
        <v>345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98</v>
      </c>
      <c r="BK143" s="158">
        <f t="shared" si="9"/>
        <v>0</v>
      </c>
      <c r="BL143" s="17" t="s">
        <v>750</v>
      </c>
      <c r="BM143" s="156" t="s">
        <v>544</v>
      </c>
    </row>
    <row r="144" spans="2:65" s="1" customFormat="1" ht="24.2" customHeight="1">
      <c r="B144" s="32"/>
      <c r="C144" s="187" t="s">
        <v>457</v>
      </c>
      <c r="D144" s="187" t="s">
        <v>641</v>
      </c>
      <c r="E144" s="188" t="s">
        <v>4363</v>
      </c>
      <c r="F144" s="189" t="s">
        <v>4364</v>
      </c>
      <c r="G144" s="190" t="s">
        <v>623</v>
      </c>
      <c r="H144" s="191">
        <v>6</v>
      </c>
      <c r="I144" s="192"/>
      <c r="J144" s="191">
        <f t="shared" si="0"/>
        <v>0</v>
      </c>
      <c r="K144" s="193"/>
      <c r="L144" s="194"/>
      <c r="M144" s="195" t="s">
        <v>1</v>
      </c>
      <c r="N144" s="196" t="s">
        <v>42</v>
      </c>
      <c r="P144" s="154">
        <f t="shared" si="1"/>
        <v>0</v>
      </c>
      <c r="Q144" s="154">
        <v>1E-4</v>
      </c>
      <c r="R144" s="154">
        <f t="shared" si="2"/>
        <v>6.0000000000000006E-4</v>
      </c>
      <c r="S144" s="154">
        <v>0</v>
      </c>
      <c r="T144" s="155">
        <f t="shared" si="3"/>
        <v>0</v>
      </c>
      <c r="AR144" s="156" t="s">
        <v>2175</v>
      </c>
      <c r="AT144" s="156" t="s">
        <v>641</v>
      </c>
      <c r="AU144" s="156" t="s">
        <v>98</v>
      </c>
      <c r="AY144" s="17" t="s">
        <v>345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7" t="s">
        <v>98</v>
      </c>
      <c r="BK144" s="158">
        <f t="shared" si="9"/>
        <v>0</v>
      </c>
      <c r="BL144" s="17" t="s">
        <v>750</v>
      </c>
      <c r="BM144" s="156" t="s">
        <v>554</v>
      </c>
    </row>
    <row r="145" spans="2:65" s="1" customFormat="1" ht="16.5" customHeight="1">
      <c r="B145" s="32"/>
      <c r="C145" s="145" t="s">
        <v>463</v>
      </c>
      <c r="D145" s="145" t="s">
        <v>347</v>
      </c>
      <c r="E145" s="146" t="s">
        <v>4365</v>
      </c>
      <c r="F145" s="147" t="s">
        <v>4366</v>
      </c>
      <c r="G145" s="148" t="s">
        <v>623</v>
      </c>
      <c r="H145" s="149">
        <v>5</v>
      </c>
      <c r="I145" s="150"/>
      <c r="J145" s="149">
        <f t="shared" si="0"/>
        <v>0</v>
      </c>
      <c r="K145" s="151"/>
      <c r="L145" s="32"/>
      <c r="M145" s="152" t="s">
        <v>1</v>
      </c>
      <c r="N145" s="153" t="s">
        <v>42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AR145" s="156" t="s">
        <v>750</v>
      </c>
      <c r="AT145" s="156" t="s">
        <v>347</v>
      </c>
      <c r="AU145" s="156" t="s">
        <v>98</v>
      </c>
      <c r="AY145" s="17" t="s">
        <v>345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7" t="s">
        <v>98</v>
      </c>
      <c r="BK145" s="158">
        <f t="shared" si="9"/>
        <v>0</v>
      </c>
      <c r="BL145" s="17" t="s">
        <v>750</v>
      </c>
      <c r="BM145" s="156" t="s">
        <v>579</v>
      </c>
    </row>
    <row r="146" spans="2:65" s="1" customFormat="1" ht="24.2" customHeight="1">
      <c r="B146" s="32"/>
      <c r="C146" s="187" t="s">
        <v>471</v>
      </c>
      <c r="D146" s="187" t="s">
        <v>641</v>
      </c>
      <c r="E146" s="188" t="s">
        <v>4367</v>
      </c>
      <c r="F146" s="189" t="s">
        <v>4368</v>
      </c>
      <c r="G146" s="190" t="s">
        <v>623</v>
      </c>
      <c r="H146" s="191">
        <v>5</v>
      </c>
      <c r="I146" s="192"/>
      <c r="J146" s="191">
        <f t="shared" si="0"/>
        <v>0</v>
      </c>
      <c r="K146" s="193"/>
      <c r="L146" s="194"/>
      <c r="M146" s="195" t="s">
        <v>1</v>
      </c>
      <c r="N146" s="196" t="s">
        <v>42</v>
      </c>
      <c r="P146" s="154">
        <f t="shared" si="1"/>
        <v>0</v>
      </c>
      <c r="Q146" s="154">
        <v>1.99E-3</v>
      </c>
      <c r="R146" s="154">
        <f t="shared" si="2"/>
        <v>9.9500000000000005E-3</v>
      </c>
      <c r="S146" s="154">
        <v>0</v>
      </c>
      <c r="T146" s="155">
        <f t="shared" si="3"/>
        <v>0</v>
      </c>
      <c r="AR146" s="156" t="s">
        <v>2175</v>
      </c>
      <c r="AT146" s="156" t="s">
        <v>641</v>
      </c>
      <c r="AU146" s="156" t="s">
        <v>98</v>
      </c>
      <c r="AY146" s="17" t="s">
        <v>345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7" t="s">
        <v>98</v>
      </c>
      <c r="BK146" s="158">
        <f t="shared" si="9"/>
        <v>0</v>
      </c>
      <c r="BL146" s="17" t="s">
        <v>750</v>
      </c>
      <c r="BM146" s="156" t="s">
        <v>594</v>
      </c>
    </row>
    <row r="147" spans="2:65" s="1" customFormat="1" ht="16.5" customHeight="1">
      <c r="B147" s="32"/>
      <c r="C147" s="145" t="s">
        <v>7</v>
      </c>
      <c r="D147" s="145" t="s">
        <v>347</v>
      </c>
      <c r="E147" s="146" t="s">
        <v>4369</v>
      </c>
      <c r="F147" s="147" t="s">
        <v>4370</v>
      </c>
      <c r="G147" s="148" t="s">
        <v>623</v>
      </c>
      <c r="H147" s="149">
        <v>5</v>
      </c>
      <c r="I147" s="150"/>
      <c r="J147" s="149">
        <f t="shared" si="0"/>
        <v>0</v>
      </c>
      <c r="K147" s="151"/>
      <c r="L147" s="32"/>
      <c r="M147" s="152" t="s">
        <v>1</v>
      </c>
      <c r="N147" s="153" t="s">
        <v>42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AR147" s="156" t="s">
        <v>750</v>
      </c>
      <c r="AT147" s="156" t="s">
        <v>347</v>
      </c>
      <c r="AU147" s="156" t="s">
        <v>98</v>
      </c>
      <c r="AY147" s="17" t="s">
        <v>345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7" t="s">
        <v>98</v>
      </c>
      <c r="BK147" s="158">
        <f t="shared" si="9"/>
        <v>0</v>
      </c>
      <c r="BL147" s="17" t="s">
        <v>750</v>
      </c>
      <c r="BM147" s="156" t="s">
        <v>615</v>
      </c>
    </row>
    <row r="148" spans="2:65" s="1" customFormat="1" ht="24.2" customHeight="1">
      <c r="B148" s="32"/>
      <c r="C148" s="187" t="s">
        <v>482</v>
      </c>
      <c r="D148" s="187" t="s">
        <v>641</v>
      </c>
      <c r="E148" s="188" t="s">
        <v>4371</v>
      </c>
      <c r="F148" s="189" t="s">
        <v>4372</v>
      </c>
      <c r="G148" s="190" t="s">
        <v>623</v>
      </c>
      <c r="H148" s="191">
        <v>5</v>
      </c>
      <c r="I148" s="192"/>
      <c r="J148" s="191">
        <f t="shared" si="0"/>
        <v>0</v>
      </c>
      <c r="K148" s="193"/>
      <c r="L148" s="194"/>
      <c r="M148" s="195" t="s">
        <v>1</v>
      </c>
      <c r="N148" s="196" t="s">
        <v>42</v>
      </c>
      <c r="P148" s="154">
        <f t="shared" si="1"/>
        <v>0</v>
      </c>
      <c r="Q148" s="154">
        <v>1.4E-2</v>
      </c>
      <c r="R148" s="154">
        <f t="shared" si="2"/>
        <v>7.0000000000000007E-2</v>
      </c>
      <c r="S148" s="154">
        <v>0</v>
      </c>
      <c r="T148" s="155">
        <f t="shared" si="3"/>
        <v>0</v>
      </c>
      <c r="AR148" s="156" t="s">
        <v>2175</v>
      </c>
      <c r="AT148" s="156" t="s">
        <v>641</v>
      </c>
      <c r="AU148" s="156" t="s">
        <v>98</v>
      </c>
      <c r="AY148" s="17" t="s">
        <v>345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7" t="s">
        <v>98</v>
      </c>
      <c r="BK148" s="158">
        <f t="shared" si="9"/>
        <v>0</v>
      </c>
      <c r="BL148" s="17" t="s">
        <v>750</v>
      </c>
      <c r="BM148" s="156" t="s">
        <v>628</v>
      </c>
    </row>
    <row r="149" spans="2:65" s="1" customFormat="1" ht="24.2" customHeight="1">
      <c r="B149" s="32"/>
      <c r="C149" s="187" t="s">
        <v>487</v>
      </c>
      <c r="D149" s="187" t="s">
        <v>641</v>
      </c>
      <c r="E149" s="188" t="s">
        <v>4373</v>
      </c>
      <c r="F149" s="189" t="s">
        <v>4374</v>
      </c>
      <c r="G149" s="190" t="s">
        <v>623</v>
      </c>
      <c r="H149" s="191">
        <v>5</v>
      </c>
      <c r="I149" s="192"/>
      <c r="J149" s="191">
        <f t="shared" si="0"/>
        <v>0</v>
      </c>
      <c r="K149" s="193"/>
      <c r="L149" s="194"/>
      <c r="M149" s="195" t="s">
        <v>1</v>
      </c>
      <c r="N149" s="196" t="s">
        <v>42</v>
      </c>
      <c r="P149" s="154">
        <f t="shared" si="1"/>
        <v>0</v>
      </c>
      <c r="Q149" s="154">
        <v>5.0000000000000002E-5</v>
      </c>
      <c r="R149" s="154">
        <f t="shared" si="2"/>
        <v>2.5000000000000001E-4</v>
      </c>
      <c r="S149" s="154">
        <v>0</v>
      </c>
      <c r="T149" s="155">
        <f t="shared" si="3"/>
        <v>0</v>
      </c>
      <c r="AR149" s="156" t="s">
        <v>2175</v>
      </c>
      <c r="AT149" s="156" t="s">
        <v>641</v>
      </c>
      <c r="AU149" s="156" t="s">
        <v>98</v>
      </c>
      <c r="AY149" s="17" t="s">
        <v>345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7" t="s">
        <v>98</v>
      </c>
      <c r="BK149" s="158">
        <f t="shared" si="9"/>
        <v>0</v>
      </c>
      <c r="BL149" s="17" t="s">
        <v>750</v>
      </c>
      <c r="BM149" s="156" t="s">
        <v>647</v>
      </c>
    </row>
    <row r="150" spans="2:65" s="1" customFormat="1" ht="16.5" customHeight="1">
      <c r="B150" s="32"/>
      <c r="C150" s="187" t="s">
        <v>494</v>
      </c>
      <c r="D150" s="187" t="s">
        <v>641</v>
      </c>
      <c r="E150" s="188" t="s">
        <v>4375</v>
      </c>
      <c r="F150" s="189" t="s">
        <v>4376</v>
      </c>
      <c r="G150" s="190" t="s">
        <v>623</v>
      </c>
      <c r="H150" s="191">
        <v>5</v>
      </c>
      <c r="I150" s="192"/>
      <c r="J150" s="191">
        <f t="shared" si="0"/>
        <v>0</v>
      </c>
      <c r="K150" s="193"/>
      <c r="L150" s="194"/>
      <c r="M150" s="195" t="s">
        <v>1</v>
      </c>
      <c r="N150" s="196" t="s">
        <v>42</v>
      </c>
      <c r="P150" s="154">
        <f t="shared" si="1"/>
        <v>0</v>
      </c>
      <c r="Q150" s="154">
        <v>3.0000000000000001E-5</v>
      </c>
      <c r="R150" s="154">
        <f t="shared" si="2"/>
        <v>1.5000000000000001E-4</v>
      </c>
      <c r="S150" s="154">
        <v>0</v>
      </c>
      <c r="T150" s="155">
        <f t="shared" si="3"/>
        <v>0</v>
      </c>
      <c r="AR150" s="156" t="s">
        <v>2175</v>
      </c>
      <c r="AT150" s="156" t="s">
        <v>641</v>
      </c>
      <c r="AU150" s="156" t="s">
        <v>98</v>
      </c>
      <c r="AY150" s="17" t="s">
        <v>345</v>
      </c>
      <c r="BE150" s="157">
        <f t="shared" si="4"/>
        <v>0</v>
      </c>
      <c r="BF150" s="157">
        <f t="shared" si="5"/>
        <v>0</v>
      </c>
      <c r="BG150" s="157">
        <f t="shared" si="6"/>
        <v>0</v>
      </c>
      <c r="BH150" s="157">
        <f t="shared" si="7"/>
        <v>0</v>
      </c>
      <c r="BI150" s="157">
        <f t="shared" si="8"/>
        <v>0</v>
      </c>
      <c r="BJ150" s="17" t="s">
        <v>98</v>
      </c>
      <c r="BK150" s="158">
        <f t="shared" si="9"/>
        <v>0</v>
      </c>
      <c r="BL150" s="17" t="s">
        <v>750</v>
      </c>
      <c r="BM150" s="156" t="s">
        <v>657</v>
      </c>
    </row>
    <row r="151" spans="2:65" s="1" customFormat="1" ht="16.5" customHeight="1">
      <c r="B151" s="32"/>
      <c r="C151" s="145" t="s">
        <v>498</v>
      </c>
      <c r="D151" s="145" t="s">
        <v>347</v>
      </c>
      <c r="E151" s="146" t="s">
        <v>4377</v>
      </c>
      <c r="F151" s="147" t="s">
        <v>4378</v>
      </c>
      <c r="G151" s="148" t="s">
        <v>623</v>
      </c>
      <c r="H151" s="149">
        <v>5</v>
      </c>
      <c r="I151" s="150"/>
      <c r="J151" s="149">
        <f t="shared" si="0"/>
        <v>0</v>
      </c>
      <c r="K151" s="151"/>
      <c r="L151" s="32"/>
      <c r="M151" s="152" t="s">
        <v>1</v>
      </c>
      <c r="N151" s="153" t="s">
        <v>42</v>
      </c>
      <c r="P151" s="154">
        <f t="shared" si="1"/>
        <v>0</v>
      </c>
      <c r="Q151" s="154">
        <v>0</v>
      </c>
      <c r="R151" s="154">
        <f t="shared" si="2"/>
        <v>0</v>
      </c>
      <c r="S151" s="154">
        <v>0</v>
      </c>
      <c r="T151" s="155">
        <f t="shared" si="3"/>
        <v>0</v>
      </c>
      <c r="AR151" s="156" t="s">
        <v>750</v>
      </c>
      <c r="AT151" s="156" t="s">
        <v>347</v>
      </c>
      <c r="AU151" s="156" t="s">
        <v>98</v>
      </c>
      <c r="AY151" s="17" t="s">
        <v>345</v>
      </c>
      <c r="BE151" s="157">
        <f t="shared" si="4"/>
        <v>0</v>
      </c>
      <c r="BF151" s="157">
        <f t="shared" si="5"/>
        <v>0</v>
      </c>
      <c r="BG151" s="157">
        <f t="shared" si="6"/>
        <v>0</v>
      </c>
      <c r="BH151" s="157">
        <f t="shared" si="7"/>
        <v>0</v>
      </c>
      <c r="BI151" s="157">
        <f t="shared" si="8"/>
        <v>0</v>
      </c>
      <c r="BJ151" s="17" t="s">
        <v>98</v>
      </c>
      <c r="BK151" s="158">
        <f t="shared" si="9"/>
        <v>0</v>
      </c>
      <c r="BL151" s="17" t="s">
        <v>750</v>
      </c>
      <c r="BM151" s="156" t="s">
        <v>667</v>
      </c>
    </row>
    <row r="152" spans="2:65" s="1" customFormat="1" ht="16.5" customHeight="1">
      <c r="B152" s="32"/>
      <c r="C152" s="187" t="s">
        <v>509</v>
      </c>
      <c r="D152" s="187" t="s">
        <v>641</v>
      </c>
      <c r="E152" s="188" t="s">
        <v>4379</v>
      </c>
      <c r="F152" s="189" t="s">
        <v>4380</v>
      </c>
      <c r="G152" s="190" t="s">
        <v>623</v>
      </c>
      <c r="H152" s="191">
        <v>5</v>
      </c>
      <c r="I152" s="192"/>
      <c r="J152" s="191">
        <f t="shared" si="0"/>
        <v>0</v>
      </c>
      <c r="K152" s="193"/>
      <c r="L152" s="194"/>
      <c r="M152" s="195" t="s">
        <v>1</v>
      </c>
      <c r="N152" s="196" t="s">
        <v>42</v>
      </c>
      <c r="P152" s="154">
        <f t="shared" si="1"/>
        <v>0</v>
      </c>
      <c r="Q152" s="154">
        <v>1.7000000000000001E-4</v>
      </c>
      <c r="R152" s="154">
        <f t="shared" si="2"/>
        <v>8.5000000000000006E-4</v>
      </c>
      <c r="S152" s="154">
        <v>0</v>
      </c>
      <c r="T152" s="155">
        <f t="shared" si="3"/>
        <v>0</v>
      </c>
      <c r="AR152" s="156" t="s">
        <v>2175</v>
      </c>
      <c r="AT152" s="156" t="s">
        <v>641</v>
      </c>
      <c r="AU152" s="156" t="s">
        <v>98</v>
      </c>
      <c r="AY152" s="17" t="s">
        <v>345</v>
      </c>
      <c r="BE152" s="157">
        <f t="shared" si="4"/>
        <v>0</v>
      </c>
      <c r="BF152" s="157">
        <f t="shared" si="5"/>
        <v>0</v>
      </c>
      <c r="BG152" s="157">
        <f t="shared" si="6"/>
        <v>0</v>
      </c>
      <c r="BH152" s="157">
        <f t="shared" si="7"/>
        <v>0</v>
      </c>
      <c r="BI152" s="157">
        <f t="shared" si="8"/>
        <v>0</v>
      </c>
      <c r="BJ152" s="17" t="s">
        <v>98</v>
      </c>
      <c r="BK152" s="158">
        <f t="shared" si="9"/>
        <v>0</v>
      </c>
      <c r="BL152" s="17" t="s">
        <v>750</v>
      </c>
      <c r="BM152" s="156" t="s">
        <v>677</v>
      </c>
    </row>
    <row r="153" spans="2:65" s="1" customFormat="1" ht="21.75" customHeight="1">
      <c r="B153" s="32"/>
      <c r="C153" s="145" t="s">
        <v>513</v>
      </c>
      <c r="D153" s="145" t="s">
        <v>347</v>
      </c>
      <c r="E153" s="146" t="s">
        <v>4381</v>
      </c>
      <c r="F153" s="147" t="s">
        <v>4382</v>
      </c>
      <c r="G153" s="148" t="s">
        <v>623</v>
      </c>
      <c r="H153" s="149">
        <v>5</v>
      </c>
      <c r="I153" s="150"/>
      <c r="J153" s="149">
        <f t="shared" si="0"/>
        <v>0</v>
      </c>
      <c r="K153" s="151"/>
      <c r="L153" s="32"/>
      <c r="M153" s="152" t="s">
        <v>1</v>
      </c>
      <c r="N153" s="153" t="s">
        <v>42</v>
      </c>
      <c r="P153" s="154">
        <f t="shared" si="1"/>
        <v>0</v>
      </c>
      <c r="Q153" s="154">
        <v>0</v>
      </c>
      <c r="R153" s="154">
        <f t="shared" si="2"/>
        <v>0</v>
      </c>
      <c r="S153" s="154">
        <v>0</v>
      </c>
      <c r="T153" s="155">
        <f t="shared" si="3"/>
        <v>0</v>
      </c>
      <c r="AR153" s="156" t="s">
        <v>750</v>
      </c>
      <c r="AT153" s="156" t="s">
        <v>347</v>
      </c>
      <c r="AU153" s="156" t="s">
        <v>98</v>
      </c>
      <c r="AY153" s="17" t="s">
        <v>345</v>
      </c>
      <c r="BE153" s="157">
        <f t="shared" si="4"/>
        <v>0</v>
      </c>
      <c r="BF153" s="157">
        <f t="shared" si="5"/>
        <v>0</v>
      </c>
      <c r="BG153" s="157">
        <f t="shared" si="6"/>
        <v>0</v>
      </c>
      <c r="BH153" s="157">
        <f t="shared" si="7"/>
        <v>0</v>
      </c>
      <c r="BI153" s="157">
        <f t="shared" si="8"/>
        <v>0</v>
      </c>
      <c r="BJ153" s="17" t="s">
        <v>98</v>
      </c>
      <c r="BK153" s="158">
        <f t="shared" si="9"/>
        <v>0</v>
      </c>
      <c r="BL153" s="17" t="s">
        <v>750</v>
      </c>
      <c r="BM153" s="156" t="s">
        <v>687</v>
      </c>
    </row>
    <row r="154" spans="2:65" s="1" customFormat="1" ht="21.75" customHeight="1">
      <c r="B154" s="32"/>
      <c r="C154" s="187" t="s">
        <v>519</v>
      </c>
      <c r="D154" s="187" t="s">
        <v>641</v>
      </c>
      <c r="E154" s="188" t="s">
        <v>4383</v>
      </c>
      <c r="F154" s="189" t="s">
        <v>4384</v>
      </c>
      <c r="G154" s="190" t="s">
        <v>623</v>
      </c>
      <c r="H154" s="191">
        <v>5</v>
      </c>
      <c r="I154" s="192"/>
      <c r="J154" s="191">
        <f t="shared" si="0"/>
        <v>0</v>
      </c>
      <c r="K154" s="193"/>
      <c r="L154" s="194"/>
      <c r="M154" s="195" t="s">
        <v>1</v>
      </c>
      <c r="N154" s="196" t="s">
        <v>42</v>
      </c>
      <c r="P154" s="154">
        <f t="shared" si="1"/>
        <v>0</v>
      </c>
      <c r="Q154" s="154">
        <v>4.0000000000000002E-4</v>
      </c>
      <c r="R154" s="154">
        <f t="shared" si="2"/>
        <v>2E-3</v>
      </c>
      <c r="S154" s="154">
        <v>0</v>
      </c>
      <c r="T154" s="155">
        <f t="shared" si="3"/>
        <v>0</v>
      </c>
      <c r="AR154" s="156" t="s">
        <v>2175</v>
      </c>
      <c r="AT154" s="156" t="s">
        <v>641</v>
      </c>
      <c r="AU154" s="156" t="s">
        <v>98</v>
      </c>
      <c r="AY154" s="17" t="s">
        <v>345</v>
      </c>
      <c r="BE154" s="157">
        <f t="shared" si="4"/>
        <v>0</v>
      </c>
      <c r="BF154" s="157">
        <f t="shared" si="5"/>
        <v>0</v>
      </c>
      <c r="BG154" s="157">
        <f t="shared" si="6"/>
        <v>0</v>
      </c>
      <c r="BH154" s="157">
        <f t="shared" si="7"/>
        <v>0</v>
      </c>
      <c r="BI154" s="157">
        <f t="shared" si="8"/>
        <v>0</v>
      </c>
      <c r="BJ154" s="17" t="s">
        <v>98</v>
      </c>
      <c r="BK154" s="158">
        <f t="shared" si="9"/>
        <v>0</v>
      </c>
      <c r="BL154" s="17" t="s">
        <v>750</v>
      </c>
      <c r="BM154" s="156" t="s">
        <v>699</v>
      </c>
    </row>
    <row r="155" spans="2:65" s="1" customFormat="1" ht="21.75" customHeight="1">
      <c r="B155" s="32"/>
      <c r="C155" s="145" t="s">
        <v>525</v>
      </c>
      <c r="D155" s="145" t="s">
        <v>347</v>
      </c>
      <c r="E155" s="146" t="s">
        <v>4385</v>
      </c>
      <c r="F155" s="147" t="s">
        <v>4386</v>
      </c>
      <c r="G155" s="148" t="s">
        <v>623</v>
      </c>
      <c r="H155" s="149">
        <v>12</v>
      </c>
      <c r="I155" s="150"/>
      <c r="J155" s="149">
        <f t="shared" si="0"/>
        <v>0</v>
      </c>
      <c r="K155" s="151"/>
      <c r="L155" s="32"/>
      <c r="M155" s="152" t="s">
        <v>1</v>
      </c>
      <c r="N155" s="153" t="s">
        <v>42</v>
      </c>
      <c r="P155" s="154">
        <f t="shared" si="1"/>
        <v>0</v>
      </c>
      <c r="Q155" s="154">
        <v>0</v>
      </c>
      <c r="R155" s="154">
        <f t="shared" si="2"/>
        <v>0</v>
      </c>
      <c r="S155" s="154">
        <v>0</v>
      </c>
      <c r="T155" s="155">
        <f t="shared" si="3"/>
        <v>0</v>
      </c>
      <c r="AR155" s="156" t="s">
        <v>750</v>
      </c>
      <c r="AT155" s="156" t="s">
        <v>347</v>
      </c>
      <c r="AU155" s="156" t="s">
        <v>98</v>
      </c>
      <c r="AY155" s="17" t="s">
        <v>345</v>
      </c>
      <c r="BE155" s="157">
        <f t="shared" si="4"/>
        <v>0</v>
      </c>
      <c r="BF155" s="157">
        <f t="shared" si="5"/>
        <v>0</v>
      </c>
      <c r="BG155" s="157">
        <f t="shared" si="6"/>
        <v>0</v>
      </c>
      <c r="BH155" s="157">
        <f t="shared" si="7"/>
        <v>0</v>
      </c>
      <c r="BI155" s="157">
        <f t="shared" si="8"/>
        <v>0</v>
      </c>
      <c r="BJ155" s="17" t="s">
        <v>98</v>
      </c>
      <c r="BK155" s="158">
        <f t="shared" si="9"/>
        <v>0</v>
      </c>
      <c r="BL155" s="17" t="s">
        <v>750</v>
      </c>
      <c r="BM155" s="156" t="s">
        <v>711</v>
      </c>
    </row>
    <row r="156" spans="2:65" s="1" customFormat="1" ht="21.75" customHeight="1">
      <c r="B156" s="32"/>
      <c r="C156" s="187" t="s">
        <v>530</v>
      </c>
      <c r="D156" s="187" t="s">
        <v>641</v>
      </c>
      <c r="E156" s="188" t="s">
        <v>4387</v>
      </c>
      <c r="F156" s="189" t="s">
        <v>4388</v>
      </c>
      <c r="G156" s="190" t="s">
        <v>623</v>
      </c>
      <c r="H156" s="191">
        <v>12</v>
      </c>
      <c r="I156" s="192"/>
      <c r="J156" s="191">
        <f t="shared" si="0"/>
        <v>0</v>
      </c>
      <c r="K156" s="193"/>
      <c r="L156" s="194"/>
      <c r="M156" s="195" t="s">
        <v>1</v>
      </c>
      <c r="N156" s="196" t="s">
        <v>42</v>
      </c>
      <c r="P156" s="154">
        <f t="shared" si="1"/>
        <v>0</v>
      </c>
      <c r="Q156" s="154">
        <v>4.0000000000000002E-4</v>
      </c>
      <c r="R156" s="154">
        <f t="shared" si="2"/>
        <v>4.8000000000000004E-3</v>
      </c>
      <c r="S156" s="154">
        <v>0</v>
      </c>
      <c r="T156" s="155">
        <f t="shared" si="3"/>
        <v>0</v>
      </c>
      <c r="AR156" s="156" t="s">
        <v>2175</v>
      </c>
      <c r="AT156" s="156" t="s">
        <v>641</v>
      </c>
      <c r="AU156" s="156" t="s">
        <v>98</v>
      </c>
      <c r="AY156" s="17" t="s">
        <v>345</v>
      </c>
      <c r="BE156" s="157">
        <f t="shared" si="4"/>
        <v>0</v>
      </c>
      <c r="BF156" s="157">
        <f t="shared" si="5"/>
        <v>0</v>
      </c>
      <c r="BG156" s="157">
        <f t="shared" si="6"/>
        <v>0</v>
      </c>
      <c r="BH156" s="157">
        <f t="shared" si="7"/>
        <v>0</v>
      </c>
      <c r="BI156" s="157">
        <f t="shared" si="8"/>
        <v>0</v>
      </c>
      <c r="BJ156" s="17" t="s">
        <v>98</v>
      </c>
      <c r="BK156" s="158">
        <f t="shared" si="9"/>
        <v>0</v>
      </c>
      <c r="BL156" s="17" t="s">
        <v>750</v>
      </c>
      <c r="BM156" s="156" t="s">
        <v>724</v>
      </c>
    </row>
    <row r="157" spans="2:65" s="1" customFormat="1" ht="16.5" customHeight="1">
      <c r="B157" s="32"/>
      <c r="C157" s="145" t="s">
        <v>535</v>
      </c>
      <c r="D157" s="145" t="s">
        <v>347</v>
      </c>
      <c r="E157" s="146" t="s">
        <v>4389</v>
      </c>
      <c r="F157" s="147" t="s">
        <v>4390</v>
      </c>
      <c r="G157" s="148" t="s">
        <v>623</v>
      </c>
      <c r="H157" s="149">
        <v>15</v>
      </c>
      <c r="I157" s="150"/>
      <c r="J157" s="149">
        <f t="shared" si="0"/>
        <v>0</v>
      </c>
      <c r="K157" s="151"/>
      <c r="L157" s="32"/>
      <c r="M157" s="152" t="s">
        <v>1</v>
      </c>
      <c r="N157" s="153" t="s">
        <v>42</v>
      </c>
      <c r="P157" s="154">
        <f t="shared" si="1"/>
        <v>0</v>
      </c>
      <c r="Q157" s="154">
        <v>0</v>
      </c>
      <c r="R157" s="154">
        <f t="shared" si="2"/>
        <v>0</v>
      </c>
      <c r="S157" s="154">
        <v>0</v>
      </c>
      <c r="T157" s="155">
        <f t="shared" si="3"/>
        <v>0</v>
      </c>
      <c r="AR157" s="156" t="s">
        <v>750</v>
      </c>
      <c r="AT157" s="156" t="s">
        <v>347</v>
      </c>
      <c r="AU157" s="156" t="s">
        <v>98</v>
      </c>
      <c r="AY157" s="17" t="s">
        <v>345</v>
      </c>
      <c r="BE157" s="157">
        <f t="shared" si="4"/>
        <v>0</v>
      </c>
      <c r="BF157" s="157">
        <f t="shared" si="5"/>
        <v>0</v>
      </c>
      <c r="BG157" s="157">
        <f t="shared" si="6"/>
        <v>0</v>
      </c>
      <c r="BH157" s="157">
        <f t="shared" si="7"/>
        <v>0</v>
      </c>
      <c r="BI157" s="157">
        <f t="shared" si="8"/>
        <v>0</v>
      </c>
      <c r="BJ157" s="17" t="s">
        <v>98</v>
      </c>
      <c r="BK157" s="158">
        <f t="shared" si="9"/>
        <v>0</v>
      </c>
      <c r="BL157" s="17" t="s">
        <v>750</v>
      </c>
      <c r="BM157" s="156" t="s">
        <v>734</v>
      </c>
    </row>
    <row r="158" spans="2:65" s="1" customFormat="1" ht="16.5" customHeight="1">
      <c r="B158" s="32"/>
      <c r="C158" s="187" t="s">
        <v>540</v>
      </c>
      <c r="D158" s="187" t="s">
        <v>641</v>
      </c>
      <c r="E158" s="188" t="s">
        <v>4391</v>
      </c>
      <c r="F158" s="189" t="s">
        <v>4392</v>
      </c>
      <c r="G158" s="190" t="s">
        <v>623</v>
      </c>
      <c r="H158" s="191">
        <v>15</v>
      </c>
      <c r="I158" s="192"/>
      <c r="J158" s="191">
        <f t="shared" si="0"/>
        <v>0</v>
      </c>
      <c r="K158" s="193"/>
      <c r="L158" s="194"/>
      <c r="M158" s="195" t="s">
        <v>1</v>
      </c>
      <c r="N158" s="196" t="s">
        <v>42</v>
      </c>
      <c r="P158" s="154">
        <f t="shared" si="1"/>
        <v>0</v>
      </c>
      <c r="Q158" s="154">
        <v>2.2000000000000001E-4</v>
      </c>
      <c r="R158" s="154">
        <f t="shared" si="2"/>
        <v>3.3E-3</v>
      </c>
      <c r="S158" s="154">
        <v>0</v>
      </c>
      <c r="T158" s="155">
        <f t="shared" si="3"/>
        <v>0</v>
      </c>
      <c r="AR158" s="156" t="s">
        <v>2175</v>
      </c>
      <c r="AT158" s="156" t="s">
        <v>641</v>
      </c>
      <c r="AU158" s="156" t="s">
        <v>98</v>
      </c>
      <c r="AY158" s="17" t="s">
        <v>345</v>
      </c>
      <c r="BE158" s="157">
        <f t="shared" si="4"/>
        <v>0</v>
      </c>
      <c r="BF158" s="157">
        <f t="shared" si="5"/>
        <v>0</v>
      </c>
      <c r="BG158" s="157">
        <f t="shared" si="6"/>
        <v>0</v>
      </c>
      <c r="BH158" s="157">
        <f t="shared" si="7"/>
        <v>0</v>
      </c>
      <c r="BI158" s="157">
        <f t="shared" si="8"/>
        <v>0</v>
      </c>
      <c r="BJ158" s="17" t="s">
        <v>98</v>
      </c>
      <c r="BK158" s="158">
        <f t="shared" si="9"/>
        <v>0</v>
      </c>
      <c r="BL158" s="17" t="s">
        <v>750</v>
      </c>
      <c r="BM158" s="156" t="s">
        <v>742</v>
      </c>
    </row>
    <row r="159" spans="2:65" s="1" customFormat="1" ht="16.5" customHeight="1">
      <c r="B159" s="32"/>
      <c r="C159" s="145" t="s">
        <v>544</v>
      </c>
      <c r="D159" s="145" t="s">
        <v>347</v>
      </c>
      <c r="E159" s="146" t="s">
        <v>4393</v>
      </c>
      <c r="F159" s="147" t="s">
        <v>4394</v>
      </c>
      <c r="G159" s="148" t="s">
        <v>623</v>
      </c>
      <c r="H159" s="149">
        <v>80</v>
      </c>
      <c r="I159" s="150"/>
      <c r="J159" s="149">
        <f t="shared" si="0"/>
        <v>0</v>
      </c>
      <c r="K159" s="151"/>
      <c r="L159" s="32"/>
      <c r="M159" s="152" t="s">
        <v>1</v>
      </c>
      <c r="N159" s="153" t="s">
        <v>42</v>
      </c>
      <c r="P159" s="154">
        <f t="shared" si="1"/>
        <v>0</v>
      </c>
      <c r="Q159" s="154">
        <v>0</v>
      </c>
      <c r="R159" s="154">
        <f t="shared" si="2"/>
        <v>0</v>
      </c>
      <c r="S159" s="154">
        <v>0</v>
      </c>
      <c r="T159" s="155">
        <f t="shared" si="3"/>
        <v>0</v>
      </c>
      <c r="AR159" s="156" t="s">
        <v>750</v>
      </c>
      <c r="AT159" s="156" t="s">
        <v>347</v>
      </c>
      <c r="AU159" s="156" t="s">
        <v>98</v>
      </c>
      <c r="AY159" s="17" t="s">
        <v>345</v>
      </c>
      <c r="BE159" s="157">
        <f t="shared" si="4"/>
        <v>0</v>
      </c>
      <c r="BF159" s="157">
        <f t="shared" si="5"/>
        <v>0</v>
      </c>
      <c r="BG159" s="157">
        <f t="shared" si="6"/>
        <v>0</v>
      </c>
      <c r="BH159" s="157">
        <f t="shared" si="7"/>
        <v>0</v>
      </c>
      <c r="BI159" s="157">
        <f t="shared" si="8"/>
        <v>0</v>
      </c>
      <c r="BJ159" s="17" t="s">
        <v>98</v>
      </c>
      <c r="BK159" s="158">
        <f t="shared" si="9"/>
        <v>0</v>
      </c>
      <c r="BL159" s="17" t="s">
        <v>750</v>
      </c>
      <c r="BM159" s="156" t="s">
        <v>750</v>
      </c>
    </row>
    <row r="160" spans="2:65" s="1" customFormat="1" ht="24.2" customHeight="1">
      <c r="B160" s="32"/>
      <c r="C160" s="187" t="s">
        <v>549</v>
      </c>
      <c r="D160" s="187" t="s">
        <v>641</v>
      </c>
      <c r="E160" s="188" t="s">
        <v>4395</v>
      </c>
      <c r="F160" s="189" t="s">
        <v>4396</v>
      </c>
      <c r="G160" s="190" t="s">
        <v>623</v>
      </c>
      <c r="H160" s="191">
        <v>80</v>
      </c>
      <c r="I160" s="192"/>
      <c r="J160" s="191">
        <f t="shared" si="0"/>
        <v>0</v>
      </c>
      <c r="K160" s="193"/>
      <c r="L160" s="194"/>
      <c r="M160" s="195" t="s">
        <v>1</v>
      </c>
      <c r="N160" s="196" t="s">
        <v>42</v>
      </c>
      <c r="P160" s="154">
        <f t="shared" si="1"/>
        <v>0</v>
      </c>
      <c r="Q160" s="154">
        <v>1.6000000000000001E-4</v>
      </c>
      <c r="R160" s="154">
        <f t="shared" si="2"/>
        <v>1.2800000000000001E-2</v>
      </c>
      <c r="S160" s="154">
        <v>0</v>
      </c>
      <c r="T160" s="155">
        <f t="shared" si="3"/>
        <v>0</v>
      </c>
      <c r="AR160" s="156" t="s">
        <v>2175</v>
      </c>
      <c r="AT160" s="156" t="s">
        <v>641</v>
      </c>
      <c r="AU160" s="156" t="s">
        <v>98</v>
      </c>
      <c r="AY160" s="17" t="s">
        <v>345</v>
      </c>
      <c r="BE160" s="157">
        <f t="shared" si="4"/>
        <v>0</v>
      </c>
      <c r="BF160" s="157">
        <f t="shared" si="5"/>
        <v>0</v>
      </c>
      <c r="BG160" s="157">
        <f t="shared" si="6"/>
        <v>0</v>
      </c>
      <c r="BH160" s="157">
        <f t="shared" si="7"/>
        <v>0</v>
      </c>
      <c r="BI160" s="157">
        <f t="shared" si="8"/>
        <v>0</v>
      </c>
      <c r="BJ160" s="17" t="s">
        <v>98</v>
      </c>
      <c r="BK160" s="158">
        <f t="shared" si="9"/>
        <v>0</v>
      </c>
      <c r="BL160" s="17" t="s">
        <v>750</v>
      </c>
      <c r="BM160" s="156" t="s">
        <v>765</v>
      </c>
    </row>
    <row r="161" spans="2:65" s="1" customFormat="1" ht="16.5" customHeight="1">
      <c r="B161" s="32"/>
      <c r="C161" s="145" t="s">
        <v>554</v>
      </c>
      <c r="D161" s="145" t="s">
        <v>347</v>
      </c>
      <c r="E161" s="146" t="s">
        <v>4397</v>
      </c>
      <c r="F161" s="147" t="s">
        <v>4398</v>
      </c>
      <c r="G161" s="148" t="s">
        <v>623</v>
      </c>
      <c r="H161" s="149">
        <v>6</v>
      </c>
      <c r="I161" s="150"/>
      <c r="J161" s="149">
        <f t="shared" si="0"/>
        <v>0</v>
      </c>
      <c r="K161" s="151"/>
      <c r="L161" s="32"/>
      <c r="M161" s="152" t="s">
        <v>1</v>
      </c>
      <c r="N161" s="153" t="s">
        <v>42</v>
      </c>
      <c r="P161" s="154">
        <f t="shared" si="1"/>
        <v>0</v>
      </c>
      <c r="Q161" s="154">
        <v>0</v>
      </c>
      <c r="R161" s="154">
        <f t="shared" si="2"/>
        <v>0</v>
      </c>
      <c r="S161" s="154">
        <v>0</v>
      </c>
      <c r="T161" s="155">
        <f t="shared" si="3"/>
        <v>0</v>
      </c>
      <c r="AR161" s="156" t="s">
        <v>750</v>
      </c>
      <c r="AT161" s="156" t="s">
        <v>347</v>
      </c>
      <c r="AU161" s="156" t="s">
        <v>98</v>
      </c>
      <c r="AY161" s="17" t="s">
        <v>345</v>
      </c>
      <c r="BE161" s="157">
        <f t="shared" si="4"/>
        <v>0</v>
      </c>
      <c r="BF161" s="157">
        <f t="shared" si="5"/>
        <v>0</v>
      </c>
      <c r="BG161" s="157">
        <f t="shared" si="6"/>
        <v>0</v>
      </c>
      <c r="BH161" s="157">
        <f t="shared" si="7"/>
        <v>0</v>
      </c>
      <c r="BI161" s="157">
        <f t="shared" si="8"/>
        <v>0</v>
      </c>
      <c r="BJ161" s="17" t="s">
        <v>98</v>
      </c>
      <c r="BK161" s="158">
        <f t="shared" si="9"/>
        <v>0</v>
      </c>
      <c r="BL161" s="17" t="s">
        <v>750</v>
      </c>
      <c r="BM161" s="156" t="s">
        <v>777</v>
      </c>
    </row>
    <row r="162" spans="2:65" s="1" customFormat="1" ht="16.5" customHeight="1">
      <c r="B162" s="32"/>
      <c r="C162" s="187" t="s">
        <v>567</v>
      </c>
      <c r="D162" s="187" t="s">
        <v>641</v>
      </c>
      <c r="E162" s="188" t="s">
        <v>4399</v>
      </c>
      <c r="F162" s="189" t="s">
        <v>4400</v>
      </c>
      <c r="G162" s="190" t="s">
        <v>623</v>
      </c>
      <c r="H162" s="191">
        <v>6</v>
      </c>
      <c r="I162" s="192"/>
      <c r="J162" s="191">
        <f t="shared" si="0"/>
        <v>0</v>
      </c>
      <c r="K162" s="193"/>
      <c r="L162" s="194"/>
      <c r="M162" s="195" t="s">
        <v>1</v>
      </c>
      <c r="N162" s="196" t="s">
        <v>42</v>
      </c>
      <c r="P162" s="154">
        <f t="shared" si="1"/>
        <v>0</v>
      </c>
      <c r="Q162" s="154">
        <v>1.7000000000000001E-4</v>
      </c>
      <c r="R162" s="154">
        <f t="shared" si="2"/>
        <v>1.0200000000000001E-3</v>
      </c>
      <c r="S162" s="154">
        <v>0</v>
      </c>
      <c r="T162" s="155">
        <f t="shared" si="3"/>
        <v>0</v>
      </c>
      <c r="AR162" s="156" t="s">
        <v>2175</v>
      </c>
      <c r="AT162" s="156" t="s">
        <v>641</v>
      </c>
      <c r="AU162" s="156" t="s">
        <v>98</v>
      </c>
      <c r="AY162" s="17" t="s">
        <v>345</v>
      </c>
      <c r="BE162" s="157">
        <f t="shared" si="4"/>
        <v>0</v>
      </c>
      <c r="BF162" s="157">
        <f t="shared" si="5"/>
        <v>0</v>
      </c>
      <c r="BG162" s="157">
        <f t="shared" si="6"/>
        <v>0</v>
      </c>
      <c r="BH162" s="157">
        <f t="shared" si="7"/>
        <v>0</v>
      </c>
      <c r="BI162" s="157">
        <f t="shared" si="8"/>
        <v>0</v>
      </c>
      <c r="BJ162" s="17" t="s">
        <v>98</v>
      </c>
      <c r="BK162" s="158">
        <f t="shared" si="9"/>
        <v>0</v>
      </c>
      <c r="BL162" s="17" t="s">
        <v>750</v>
      </c>
      <c r="BM162" s="156" t="s">
        <v>788</v>
      </c>
    </row>
    <row r="163" spans="2:65" s="1" customFormat="1" ht="16.5" customHeight="1">
      <c r="B163" s="32"/>
      <c r="C163" s="145" t="s">
        <v>579</v>
      </c>
      <c r="D163" s="145" t="s">
        <v>347</v>
      </c>
      <c r="E163" s="146" t="s">
        <v>4401</v>
      </c>
      <c r="F163" s="147" t="s">
        <v>4402</v>
      </c>
      <c r="G163" s="148" t="s">
        <v>597</v>
      </c>
      <c r="H163" s="149">
        <v>24</v>
      </c>
      <c r="I163" s="150"/>
      <c r="J163" s="149">
        <f t="shared" si="0"/>
        <v>0</v>
      </c>
      <c r="K163" s="151"/>
      <c r="L163" s="32"/>
      <c r="M163" s="152" t="s">
        <v>1</v>
      </c>
      <c r="N163" s="153" t="s">
        <v>42</v>
      </c>
      <c r="P163" s="154">
        <f t="shared" si="1"/>
        <v>0</v>
      </c>
      <c r="Q163" s="154">
        <v>0</v>
      </c>
      <c r="R163" s="154">
        <f t="shared" si="2"/>
        <v>0</v>
      </c>
      <c r="S163" s="154">
        <v>0</v>
      </c>
      <c r="T163" s="155">
        <f t="shared" si="3"/>
        <v>0</v>
      </c>
      <c r="AR163" s="156" t="s">
        <v>750</v>
      </c>
      <c r="AT163" s="156" t="s">
        <v>347</v>
      </c>
      <c r="AU163" s="156" t="s">
        <v>98</v>
      </c>
      <c r="AY163" s="17" t="s">
        <v>345</v>
      </c>
      <c r="BE163" s="157">
        <f t="shared" si="4"/>
        <v>0</v>
      </c>
      <c r="BF163" s="157">
        <f t="shared" si="5"/>
        <v>0</v>
      </c>
      <c r="BG163" s="157">
        <f t="shared" si="6"/>
        <v>0</v>
      </c>
      <c r="BH163" s="157">
        <f t="shared" si="7"/>
        <v>0</v>
      </c>
      <c r="BI163" s="157">
        <f t="shared" si="8"/>
        <v>0</v>
      </c>
      <c r="BJ163" s="17" t="s">
        <v>98</v>
      </c>
      <c r="BK163" s="158">
        <f t="shared" si="9"/>
        <v>0</v>
      </c>
      <c r="BL163" s="17" t="s">
        <v>750</v>
      </c>
      <c r="BM163" s="156" t="s">
        <v>797</v>
      </c>
    </row>
    <row r="164" spans="2:65" s="1" customFormat="1" ht="16.5" customHeight="1">
      <c r="B164" s="32"/>
      <c r="C164" s="187" t="s">
        <v>584</v>
      </c>
      <c r="D164" s="187" t="s">
        <v>641</v>
      </c>
      <c r="E164" s="188" t="s">
        <v>4403</v>
      </c>
      <c r="F164" s="189" t="s">
        <v>4404</v>
      </c>
      <c r="G164" s="190" t="s">
        <v>623</v>
      </c>
      <c r="H164" s="191">
        <v>12</v>
      </c>
      <c r="I164" s="192"/>
      <c r="J164" s="191">
        <f t="shared" si="0"/>
        <v>0</v>
      </c>
      <c r="K164" s="193"/>
      <c r="L164" s="194"/>
      <c r="M164" s="195" t="s">
        <v>1</v>
      </c>
      <c r="N164" s="196" t="s">
        <v>42</v>
      </c>
      <c r="P164" s="154">
        <f t="shared" si="1"/>
        <v>0</v>
      </c>
      <c r="Q164" s="154">
        <v>7.9299999999999995E-3</v>
      </c>
      <c r="R164" s="154">
        <f t="shared" si="2"/>
        <v>9.5159999999999995E-2</v>
      </c>
      <c r="S164" s="154">
        <v>0</v>
      </c>
      <c r="T164" s="155">
        <f t="shared" si="3"/>
        <v>0</v>
      </c>
      <c r="AR164" s="156" t="s">
        <v>2175</v>
      </c>
      <c r="AT164" s="156" t="s">
        <v>641</v>
      </c>
      <c r="AU164" s="156" t="s">
        <v>98</v>
      </c>
      <c r="AY164" s="17" t="s">
        <v>345</v>
      </c>
      <c r="BE164" s="157">
        <f t="shared" si="4"/>
        <v>0</v>
      </c>
      <c r="BF164" s="157">
        <f t="shared" si="5"/>
        <v>0</v>
      </c>
      <c r="BG164" s="157">
        <f t="shared" si="6"/>
        <v>0</v>
      </c>
      <c r="BH164" s="157">
        <f t="shared" si="7"/>
        <v>0</v>
      </c>
      <c r="BI164" s="157">
        <f t="shared" si="8"/>
        <v>0</v>
      </c>
      <c r="BJ164" s="17" t="s">
        <v>98</v>
      </c>
      <c r="BK164" s="158">
        <f t="shared" si="9"/>
        <v>0</v>
      </c>
      <c r="BL164" s="17" t="s">
        <v>750</v>
      </c>
      <c r="BM164" s="156" t="s">
        <v>811</v>
      </c>
    </row>
    <row r="165" spans="2:65" s="1" customFormat="1" ht="24.2" customHeight="1">
      <c r="B165" s="32"/>
      <c r="C165" s="145" t="s">
        <v>594</v>
      </c>
      <c r="D165" s="145" t="s">
        <v>347</v>
      </c>
      <c r="E165" s="146" t="s">
        <v>4405</v>
      </c>
      <c r="F165" s="147" t="s">
        <v>4406</v>
      </c>
      <c r="G165" s="148" t="s">
        <v>597</v>
      </c>
      <c r="H165" s="149">
        <v>130</v>
      </c>
      <c r="I165" s="150"/>
      <c r="J165" s="149">
        <f t="shared" si="0"/>
        <v>0</v>
      </c>
      <c r="K165" s="151"/>
      <c r="L165" s="32"/>
      <c r="M165" s="152" t="s">
        <v>1</v>
      </c>
      <c r="N165" s="153" t="s">
        <v>42</v>
      </c>
      <c r="P165" s="154">
        <f t="shared" si="1"/>
        <v>0</v>
      </c>
      <c r="Q165" s="154">
        <v>0</v>
      </c>
      <c r="R165" s="154">
        <f t="shared" si="2"/>
        <v>0</v>
      </c>
      <c r="S165" s="154">
        <v>0</v>
      </c>
      <c r="T165" s="155">
        <f t="shared" si="3"/>
        <v>0</v>
      </c>
      <c r="AR165" s="156" t="s">
        <v>750</v>
      </c>
      <c r="AT165" s="156" t="s">
        <v>347</v>
      </c>
      <c r="AU165" s="156" t="s">
        <v>98</v>
      </c>
      <c r="AY165" s="17" t="s">
        <v>345</v>
      </c>
      <c r="BE165" s="157">
        <f t="shared" si="4"/>
        <v>0</v>
      </c>
      <c r="BF165" s="157">
        <f t="shared" si="5"/>
        <v>0</v>
      </c>
      <c r="BG165" s="157">
        <f t="shared" si="6"/>
        <v>0</v>
      </c>
      <c r="BH165" s="157">
        <f t="shared" si="7"/>
        <v>0</v>
      </c>
      <c r="BI165" s="157">
        <f t="shared" si="8"/>
        <v>0</v>
      </c>
      <c r="BJ165" s="17" t="s">
        <v>98</v>
      </c>
      <c r="BK165" s="158">
        <f t="shared" si="9"/>
        <v>0</v>
      </c>
      <c r="BL165" s="17" t="s">
        <v>750</v>
      </c>
      <c r="BM165" s="156" t="s">
        <v>821</v>
      </c>
    </row>
    <row r="166" spans="2:65" s="1" customFormat="1" ht="16.5" customHeight="1">
      <c r="B166" s="32"/>
      <c r="C166" s="187" t="s">
        <v>601</v>
      </c>
      <c r="D166" s="187" t="s">
        <v>641</v>
      </c>
      <c r="E166" s="188" t="s">
        <v>4407</v>
      </c>
      <c r="F166" s="189" t="s">
        <v>4408</v>
      </c>
      <c r="G166" s="190" t="s">
        <v>644</v>
      </c>
      <c r="H166" s="191">
        <v>18.2</v>
      </c>
      <c r="I166" s="192"/>
      <c r="J166" s="191">
        <f t="shared" si="0"/>
        <v>0</v>
      </c>
      <c r="K166" s="193"/>
      <c r="L166" s="194"/>
      <c r="M166" s="195" t="s">
        <v>1</v>
      </c>
      <c r="N166" s="196" t="s">
        <v>42</v>
      </c>
      <c r="P166" s="154">
        <f t="shared" si="1"/>
        <v>0</v>
      </c>
      <c r="Q166" s="154">
        <v>1E-3</v>
      </c>
      <c r="R166" s="154">
        <f t="shared" si="2"/>
        <v>1.8200000000000001E-2</v>
      </c>
      <c r="S166" s="154">
        <v>0</v>
      </c>
      <c r="T166" s="155">
        <f t="shared" si="3"/>
        <v>0</v>
      </c>
      <c r="AR166" s="156" t="s">
        <v>2175</v>
      </c>
      <c r="AT166" s="156" t="s">
        <v>641</v>
      </c>
      <c r="AU166" s="156" t="s">
        <v>98</v>
      </c>
      <c r="AY166" s="17" t="s">
        <v>345</v>
      </c>
      <c r="BE166" s="157">
        <f t="shared" si="4"/>
        <v>0</v>
      </c>
      <c r="BF166" s="157">
        <f t="shared" si="5"/>
        <v>0</v>
      </c>
      <c r="BG166" s="157">
        <f t="shared" si="6"/>
        <v>0</v>
      </c>
      <c r="BH166" s="157">
        <f t="shared" si="7"/>
        <v>0</v>
      </c>
      <c r="BI166" s="157">
        <f t="shared" si="8"/>
        <v>0</v>
      </c>
      <c r="BJ166" s="17" t="s">
        <v>98</v>
      </c>
      <c r="BK166" s="158">
        <f t="shared" si="9"/>
        <v>0</v>
      </c>
      <c r="BL166" s="17" t="s">
        <v>750</v>
      </c>
      <c r="BM166" s="156" t="s">
        <v>830</v>
      </c>
    </row>
    <row r="167" spans="2:65" s="1" customFormat="1" ht="24.2" customHeight="1">
      <c r="B167" s="32"/>
      <c r="C167" s="145" t="s">
        <v>615</v>
      </c>
      <c r="D167" s="145" t="s">
        <v>347</v>
      </c>
      <c r="E167" s="146" t="s">
        <v>4409</v>
      </c>
      <c r="F167" s="147" t="s">
        <v>4410</v>
      </c>
      <c r="G167" s="148" t="s">
        <v>597</v>
      </c>
      <c r="H167" s="149">
        <v>50</v>
      </c>
      <c r="I167" s="150"/>
      <c r="J167" s="149">
        <f t="shared" si="0"/>
        <v>0</v>
      </c>
      <c r="K167" s="151"/>
      <c r="L167" s="32"/>
      <c r="M167" s="152" t="s">
        <v>1</v>
      </c>
      <c r="N167" s="153" t="s">
        <v>42</v>
      </c>
      <c r="P167" s="154">
        <f t="shared" si="1"/>
        <v>0</v>
      </c>
      <c r="Q167" s="154">
        <v>0</v>
      </c>
      <c r="R167" s="154">
        <f t="shared" si="2"/>
        <v>0</v>
      </c>
      <c r="S167" s="154">
        <v>0</v>
      </c>
      <c r="T167" s="155">
        <f t="shared" si="3"/>
        <v>0</v>
      </c>
      <c r="AR167" s="156" t="s">
        <v>750</v>
      </c>
      <c r="AT167" s="156" t="s">
        <v>347</v>
      </c>
      <c r="AU167" s="156" t="s">
        <v>98</v>
      </c>
      <c r="AY167" s="17" t="s">
        <v>345</v>
      </c>
      <c r="BE167" s="157">
        <f t="shared" si="4"/>
        <v>0</v>
      </c>
      <c r="BF167" s="157">
        <f t="shared" si="5"/>
        <v>0</v>
      </c>
      <c r="BG167" s="157">
        <f t="shared" si="6"/>
        <v>0</v>
      </c>
      <c r="BH167" s="157">
        <f t="shared" si="7"/>
        <v>0</v>
      </c>
      <c r="BI167" s="157">
        <f t="shared" si="8"/>
        <v>0</v>
      </c>
      <c r="BJ167" s="17" t="s">
        <v>98</v>
      </c>
      <c r="BK167" s="158">
        <f t="shared" si="9"/>
        <v>0</v>
      </c>
      <c r="BL167" s="17" t="s">
        <v>750</v>
      </c>
      <c r="BM167" s="156" t="s">
        <v>838</v>
      </c>
    </row>
    <row r="168" spans="2:65" s="1" customFormat="1" ht="24.2" customHeight="1">
      <c r="B168" s="32"/>
      <c r="C168" s="187" t="s">
        <v>620</v>
      </c>
      <c r="D168" s="187" t="s">
        <v>641</v>
      </c>
      <c r="E168" s="188" t="s">
        <v>4411</v>
      </c>
      <c r="F168" s="189" t="s">
        <v>4412</v>
      </c>
      <c r="G168" s="190" t="s">
        <v>597</v>
      </c>
      <c r="H168" s="191">
        <v>50</v>
      </c>
      <c r="I168" s="192"/>
      <c r="J168" s="191">
        <f t="shared" si="0"/>
        <v>0</v>
      </c>
      <c r="K168" s="193"/>
      <c r="L168" s="194"/>
      <c r="M168" s="195" t="s">
        <v>1</v>
      </c>
      <c r="N168" s="196" t="s">
        <v>42</v>
      </c>
      <c r="P168" s="154">
        <f t="shared" si="1"/>
        <v>0</v>
      </c>
      <c r="Q168" s="154">
        <v>1.7000000000000001E-4</v>
      </c>
      <c r="R168" s="154">
        <f t="shared" si="2"/>
        <v>8.5000000000000006E-3</v>
      </c>
      <c r="S168" s="154">
        <v>0</v>
      </c>
      <c r="T168" s="155">
        <f t="shared" si="3"/>
        <v>0</v>
      </c>
      <c r="AR168" s="156" t="s">
        <v>2175</v>
      </c>
      <c r="AT168" s="156" t="s">
        <v>641</v>
      </c>
      <c r="AU168" s="156" t="s">
        <v>98</v>
      </c>
      <c r="AY168" s="17" t="s">
        <v>345</v>
      </c>
      <c r="BE168" s="157">
        <f t="shared" si="4"/>
        <v>0</v>
      </c>
      <c r="BF168" s="157">
        <f t="shared" si="5"/>
        <v>0</v>
      </c>
      <c r="BG168" s="157">
        <f t="shared" si="6"/>
        <v>0</v>
      </c>
      <c r="BH168" s="157">
        <f t="shared" si="7"/>
        <v>0</v>
      </c>
      <c r="BI168" s="157">
        <f t="shared" si="8"/>
        <v>0</v>
      </c>
      <c r="BJ168" s="17" t="s">
        <v>98</v>
      </c>
      <c r="BK168" s="158">
        <f t="shared" si="9"/>
        <v>0</v>
      </c>
      <c r="BL168" s="17" t="s">
        <v>750</v>
      </c>
      <c r="BM168" s="156" t="s">
        <v>880</v>
      </c>
    </row>
    <row r="169" spans="2:65" s="1" customFormat="1" ht="24.2" customHeight="1">
      <c r="B169" s="32"/>
      <c r="C169" s="187" t="s">
        <v>628</v>
      </c>
      <c r="D169" s="187" t="s">
        <v>641</v>
      </c>
      <c r="E169" s="188" t="s">
        <v>4413</v>
      </c>
      <c r="F169" s="189" t="s">
        <v>4414</v>
      </c>
      <c r="G169" s="190" t="s">
        <v>623</v>
      </c>
      <c r="H169" s="191">
        <v>15</v>
      </c>
      <c r="I169" s="192"/>
      <c r="J169" s="191">
        <f t="shared" si="0"/>
        <v>0</v>
      </c>
      <c r="K169" s="193"/>
      <c r="L169" s="194"/>
      <c r="M169" s="195" t="s">
        <v>1</v>
      </c>
      <c r="N169" s="196" t="s">
        <v>42</v>
      </c>
      <c r="P169" s="154">
        <f t="shared" si="1"/>
        <v>0</v>
      </c>
      <c r="Q169" s="154">
        <v>1.0000000000000001E-5</v>
      </c>
      <c r="R169" s="154">
        <f t="shared" si="2"/>
        <v>1.5000000000000001E-4</v>
      </c>
      <c r="S169" s="154">
        <v>0</v>
      </c>
      <c r="T169" s="155">
        <f t="shared" si="3"/>
        <v>0</v>
      </c>
      <c r="AR169" s="156" t="s">
        <v>2175</v>
      </c>
      <c r="AT169" s="156" t="s">
        <v>641</v>
      </c>
      <c r="AU169" s="156" t="s">
        <v>98</v>
      </c>
      <c r="AY169" s="17" t="s">
        <v>345</v>
      </c>
      <c r="BE169" s="157">
        <f t="shared" si="4"/>
        <v>0</v>
      </c>
      <c r="BF169" s="157">
        <f t="shared" si="5"/>
        <v>0</v>
      </c>
      <c r="BG169" s="157">
        <f t="shared" si="6"/>
        <v>0</v>
      </c>
      <c r="BH169" s="157">
        <f t="shared" si="7"/>
        <v>0</v>
      </c>
      <c r="BI169" s="157">
        <f t="shared" si="8"/>
        <v>0</v>
      </c>
      <c r="BJ169" s="17" t="s">
        <v>98</v>
      </c>
      <c r="BK169" s="158">
        <f t="shared" si="9"/>
        <v>0</v>
      </c>
      <c r="BL169" s="17" t="s">
        <v>750</v>
      </c>
      <c r="BM169" s="156" t="s">
        <v>890</v>
      </c>
    </row>
    <row r="170" spans="2:65" s="1" customFormat="1" ht="16.5" customHeight="1">
      <c r="B170" s="32"/>
      <c r="C170" s="187" t="s">
        <v>640</v>
      </c>
      <c r="D170" s="187" t="s">
        <v>641</v>
      </c>
      <c r="E170" s="188" t="s">
        <v>4407</v>
      </c>
      <c r="F170" s="189" t="s">
        <v>4408</v>
      </c>
      <c r="G170" s="190" t="s">
        <v>644</v>
      </c>
      <c r="H170" s="191">
        <v>7</v>
      </c>
      <c r="I170" s="192"/>
      <c r="J170" s="191">
        <f t="shared" si="0"/>
        <v>0</v>
      </c>
      <c r="K170" s="193"/>
      <c r="L170" s="194"/>
      <c r="M170" s="195" t="s">
        <v>1</v>
      </c>
      <c r="N170" s="196" t="s">
        <v>42</v>
      </c>
      <c r="P170" s="154">
        <f t="shared" si="1"/>
        <v>0</v>
      </c>
      <c r="Q170" s="154">
        <v>1E-3</v>
      </c>
      <c r="R170" s="154">
        <f t="shared" si="2"/>
        <v>7.0000000000000001E-3</v>
      </c>
      <c r="S170" s="154">
        <v>0</v>
      </c>
      <c r="T170" s="155">
        <f t="shared" si="3"/>
        <v>0</v>
      </c>
      <c r="AR170" s="156" t="s">
        <v>2175</v>
      </c>
      <c r="AT170" s="156" t="s">
        <v>641</v>
      </c>
      <c r="AU170" s="156" t="s">
        <v>98</v>
      </c>
      <c r="AY170" s="17" t="s">
        <v>345</v>
      </c>
      <c r="BE170" s="157">
        <f t="shared" si="4"/>
        <v>0</v>
      </c>
      <c r="BF170" s="157">
        <f t="shared" si="5"/>
        <v>0</v>
      </c>
      <c r="BG170" s="157">
        <f t="shared" si="6"/>
        <v>0</v>
      </c>
      <c r="BH170" s="157">
        <f t="shared" si="7"/>
        <v>0</v>
      </c>
      <c r="BI170" s="157">
        <f t="shared" si="8"/>
        <v>0</v>
      </c>
      <c r="BJ170" s="17" t="s">
        <v>98</v>
      </c>
      <c r="BK170" s="158">
        <f t="shared" si="9"/>
        <v>0</v>
      </c>
      <c r="BL170" s="17" t="s">
        <v>750</v>
      </c>
      <c r="BM170" s="156" t="s">
        <v>900</v>
      </c>
    </row>
    <row r="171" spans="2:65" s="11" customFormat="1" ht="22.9" customHeight="1">
      <c r="B171" s="133"/>
      <c r="D171" s="134" t="s">
        <v>75</v>
      </c>
      <c r="E171" s="143" t="s">
        <v>4081</v>
      </c>
      <c r="F171" s="143" t="s">
        <v>4082</v>
      </c>
      <c r="I171" s="136"/>
      <c r="J171" s="144">
        <f>BK171</f>
        <v>0</v>
      </c>
      <c r="L171" s="133"/>
      <c r="M171" s="138"/>
      <c r="P171" s="139">
        <f>SUM(P172:P174)</f>
        <v>0</v>
      </c>
      <c r="R171" s="139">
        <f>SUM(R172:R174)</f>
        <v>0</v>
      </c>
      <c r="T171" s="140">
        <f>SUM(T172:T174)</f>
        <v>0</v>
      </c>
      <c r="AR171" s="134" t="s">
        <v>359</v>
      </c>
      <c r="AT171" s="141" t="s">
        <v>75</v>
      </c>
      <c r="AU171" s="141" t="s">
        <v>84</v>
      </c>
      <c r="AY171" s="134" t="s">
        <v>345</v>
      </c>
      <c r="BK171" s="142">
        <f>SUM(BK172:BK174)</f>
        <v>0</v>
      </c>
    </row>
    <row r="172" spans="2:65" s="1" customFormat="1" ht="24.2" customHeight="1">
      <c r="B172" s="32"/>
      <c r="C172" s="145" t="s">
        <v>647</v>
      </c>
      <c r="D172" s="145" t="s">
        <v>347</v>
      </c>
      <c r="E172" s="146" t="s">
        <v>4136</v>
      </c>
      <c r="F172" s="147" t="s">
        <v>4137</v>
      </c>
      <c r="G172" s="148" t="s">
        <v>597</v>
      </c>
      <c r="H172" s="149">
        <v>30</v>
      </c>
      <c r="I172" s="150"/>
      <c r="J172" s="149">
        <f>ROUND(I172*H172,3)</f>
        <v>0</v>
      </c>
      <c r="K172" s="151"/>
      <c r="L172" s="32"/>
      <c r="M172" s="152" t="s">
        <v>1</v>
      </c>
      <c r="N172" s="153" t="s">
        <v>42</v>
      </c>
      <c r="P172" s="154">
        <f>O172*H172</f>
        <v>0</v>
      </c>
      <c r="Q172" s="154">
        <v>0</v>
      </c>
      <c r="R172" s="154">
        <f>Q172*H172</f>
        <v>0</v>
      </c>
      <c r="S172" s="154">
        <v>0</v>
      </c>
      <c r="T172" s="155">
        <f>S172*H172</f>
        <v>0</v>
      </c>
      <c r="AR172" s="156" t="s">
        <v>750</v>
      </c>
      <c r="AT172" s="156" t="s">
        <v>347</v>
      </c>
      <c r="AU172" s="156" t="s">
        <v>98</v>
      </c>
      <c r="AY172" s="17" t="s">
        <v>345</v>
      </c>
      <c r="BE172" s="157">
        <f>IF(N172="základná",J172,0)</f>
        <v>0</v>
      </c>
      <c r="BF172" s="157">
        <f>IF(N172="znížená",J172,0)</f>
        <v>0</v>
      </c>
      <c r="BG172" s="157">
        <f>IF(N172="zákl. prenesená",J172,0)</f>
        <v>0</v>
      </c>
      <c r="BH172" s="157">
        <f>IF(N172="zníž. prenesená",J172,0)</f>
        <v>0</v>
      </c>
      <c r="BI172" s="157">
        <f>IF(N172="nulová",J172,0)</f>
        <v>0</v>
      </c>
      <c r="BJ172" s="17" t="s">
        <v>98</v>
      </c>
      <c r="BK172" s="158">
        <f>ROUND(I172*H172,3)</f>
        <v>0</v>
      </c>
      <c r="BL172" s="17" t="s">
        <v>750</v>
      </c>
      <c r="BM172" s="156" t="s">
        <v>908</v>
      </c>
    </row>
    <row r="173" spans="2:65" s="1" customFormat="1" ht="33" customHeight="1">
      <c r="B173" s="32"/>
      <c r="C173" s="145" t="s">
        <v>652</v>
      </c>
      <c r="D173" s="145" t="s">
        <v>347</v>
      </c>
      <c r="E173" s="146" t="s">
        <v>4142</v>
      </c>
      <c r="F173" s="147" t="s">
        <v>4143</v>
      </c>
      <c r="G173" s="148" t="s">
        <v>597</v>
      </c>
      <c r="H173" s="149">
        <v>30</v>
      </c>
      <c r="I173" s="150"/>
      <c r="J173" s="149">
        <f>ROUND(I173*H173,3)</f>
        <v>0</v>
      </c>
      <c r="K173" s="151"/>
      <c r="L173" s="32"/>
      <c r="M173" s="152" t="s">
        <v>1</v>
      </c>
      <c r="N173" s="153" t="s">
        <v>42</v>
      </c>
      <c r="P173" s="154">
        <f>O173*H173</f>
        <v>0</v>
      </c>
      <c r="Q173" s="154">
        <v>0</v>
      </c>
      <c r="R173" s="154">
        <f>Q173*H173</f>
        <v>0</v>
      </c>
      <c r="S173" s="154">
        <v>0</v>
      </c>
      <c r="T173" s="155">
        <f>S173*H173</f>
        <v>0</v>
      </c>
      <c r="AR173" s="156" t="s">
        <v>750</v>
      </c>
      <c r="AT173" s="156" t="s">
        <v>347</v>
      </c>
      <c r="AU173" s="156" t="s">
        <v>98</v>
      </c>
      <c r="AY173" s="17" t="s">
        <v>345</v>
      </c>
      <c r="BE173" s="157">
        <f>IF(N173="základná",J173,0)</f>
        <v>0</v>
      </c>
      <c r="BF173" s="157">
        <f>IF(N173="znížená",J173,0)</f>
        <v>0</v>
      </c>
      <c r="BG173" s="157">
        <f>IF(N173="zákl. prenesená",J173,0)</f>
        <v>0</v>
      </c>
      <c r="BH173" s="157">
        <f>IF(N173="zníž. prenesená",J173,0)</f>
        <v>0</v>
      </c>
      <c r="BI173" s="157">
        <f>IF(N173="nulová",J173,0)</f>
        <v>0</v>
      </c>
      <c r="BJ173" s="17" t="s">
        <v>98</v>
      </c>
      <c r="BK173" s="158">
        <f>ROUND(I173*H173,3)</f>
        <v>0</v>
      </c>
      <c r="BL173" s="17" t="s">
        <v>750</v>
      </c>
      <c r="BM173" s="156" t="s">
        <v>919</v>
      </c>
    </row>
    <row r="174" spans="2:65" s="1" customFormat="1" ht="33" customHeight="1">
      <c r="B174" s="32"/>
      <c r="C174" s="145" t="s">
        <v>657</v>
      </c>
      <c r="D174" s="145" t="s">
        <v>347</v>
      </c>
      <c r="E174" s="146" t="s">
        <v>4095</v>
      </c>
      <c r="F174" s="147" t="s">
        <v>4096</v>
      </c>
      <c r="G174" s="148" t="s">
        <v>350</v>
      </c>
      <c r="H174" s="149">
        <v>21</v>
      </c>
      <c r="I174" s="150"/>
      <c r="J174" s="149">
        <f>ROUND(I174*H174,3)</f>
        <v>0</v>
      </c>
      <c r="K174" s="151"/>
      <c r="L174" s="32"/>
      <c r="M174" s="152" t="s">
        <v>1</v>
      </c>
      <c r="N174" s="153" t="s">
        <v>42</v>
      </c>
      <c r="P174" s="154">
        <f>O174*H174</f>
        <v>0</v>
      </c>
      <c r="Q174" s="154">
        <v>0</v>
      </c>
      <c r="R174" s="154">
        <f>Q174*H174</f>
        <v>0</v>
      </c>
      <c r="S174" s="154">
        <v>0</v>
      </c>
      <c r="T174" s="155">
        <f>S174*H174</f>
        <v>0</v>
      </c>
      <c r="AR174" s="156" t="s">
        <v>750</v>
      </c>
      <c r="AT174" s="156" t="s">
        <v>347</v>
      </c>
      <c r="AU174" s="156" t="s">
        <v>98</v>
      </c>
      <c r="AY174" s="17" t="s">
        <v>345</v>
      </c>
      <c r="BE174" s="157">
        <f>IF(N174="základná",J174,0)</f>
        <v>0</v>
      </c>
      <c r="BF174" s="157">
        <f>IF(N174="znížená",J174,0)</f>
        <v>0</v>
      </c>
      <c r="BG174" s="157">
        <f>IF(N174="zákl. prenesená",J174,0)</f>
        <v>0</v>
      </c>
      <c r="BH174" s="157">
        <f>IF(N174="zníž. prenesená",J174,0)</f>
        <v>0</v>
      </c>
      <c r="BI174" s="157">
        <f>IF(N174="nulová",J174,0)</f>
        <v>0</v>
      </c>
      <c r="BJ174" s="17" t="s">
        <v>98</v>
      </c>
      <c r="BK174" s="158">
        <f>ROUND(I174*H174,3)</f>
        <v>0</v>
      </c>
      <c r="BL174" s="17" t="s">
        <v>750</v>
      </c>
      <c r="BM174" s="156" t="s">
        <v>930</v>
      </c>
    </row>
    <row r="175" spans="2:65" s="11" customFormat="1" ht="22.9" customHeight="1">
      <c r="B175" s="133"/>
      <c r="D175" s="134" t="s">
        <v>75</v>
      </c>
      <c r="E175" s="143" t="s">
        <v>4097</v>
      </c>
      <c r="F175" s="143" t="s">
        <v>4098</v>
      </c>
      <c r="I175" s="136"/>
      <c r="J175" s="144">
        <f>BK175</f>
        <v>0</v>
      </c>
      <c r="L175" s="133"/>
      <c r="M175" s="138"/>
      <c r="P175" s="139">
        <f>P176</f>
        <v>0</v>
      </c>
      <c r="R175" s="139">
        <f>R176</f>
        <v>0</v>
      </c>
      <c r="T175" s="140">
        <f>T176</f>
        <v>0</v>
      </c>
      <c r="AR175" s="134" t="s">
        <v>359</v>
      </c>
      <c r="AT175" s="141" t="s">
        <v>75</v>
      </c>
      <c r="AU175" s="141" t="s">
        <v>84</v>
      </c>
      <c r="AY175" s="134" t="s">
        <v>345</v>
      </c>
      <c r="BK175" s="142">
        <f>BK176</f>
        <v>0</v>
      </c>
    </row>
    <row r="176" spans="2:65" s="1" customFormat="1" ht="21.75" customHeight="1">
      <c r="B176" s="32"/>
      <c r="C176" s="145" t="s">
        <v>662</v>
      </c>
      <c r="D176" s="145" t="s">
        <v>347</v>
      </c>
      <c r="E176" s="146" t="s">
        <v>4415</v>
      </c>
      <c r="F176" s="147" t="s">
        <v>4416</v>
      </c>
      <c r="G176" s="148" t="s">
        <v>4417</v>
      </c>
      <c r="H176" s="149">
        <v>5</v>
      </c>
      <c r="I176" s="150"/>
      <c r="J176" s="149">
        <f>ROUND(I176*H176,3)</f>
        <v>0</v>
      </c>
      <c r="K176" s="151"/>
      <c r="L176" s="32"/>
      <c r="M176" s="152" t="s">
        <v>1</v>
      </c>
      <c r="N176" s="153" t="s">
        <v>42</v>
      </c>
      <c r="P176" s="154">
        <f>O176*H176</f>
        <v>0</v>
      </c>
      <c r="Q176" s="154">
        <v>0</v>
      </c>
      <c r="R176" s="154">
        <f>Q176*H176</f>
        <v>0</v>
      </c>
      <c r="S176" s="154">
        <v>0</v>
      </c>
      <c r="T176" s="155">
        <f>S176*H176</f>
        <v>0</v>
      </c>
      <c r="AR176" s="156" t="s">
        <v>750</v>
      </c>
      <c r="AT176" s="156" t="s">
        <v>347</v>
      </c>
      <c r="AU176" s="156" t="s">
        <v>98</v>
      </c>
      <c r="AY176" s="17" t="s">
        <v>345</v>
      </c>
      <c r="BE176" s="157">
        <f>IF(N176="základná",J176,0)</f>
        <v>0</v>
      </c>
      <c r="BF176" s="157">
        <f>IF(N176="znížená",J176,0)</f>
        <v>0</v>
      </c>
      <c r="BG176" s="157">
        <f>IF(N176="zákl. prenesená",J176,0)</f>
        <v>0</v>
      </c>
      <c r="BH176" s="157">
        <f>IF(N176="zníž. prenesená",J176,0)</f>
        <v>0</v>
      </c>
      <c r="BI176" s="157">
        <f>IF(N176="nulová",J176,0)</f>
        <v>0</v>
      </c>
      <c r="BJ176" s="17" t="s">
        <v>98</v>
      </c>
      <c r="BK176" s="158">
        <f>ROUND(I176*H176,3)</f>
        <v>0</v>
      </c>
      <c r="BL176" s="17" t="s">
        <v>750</v>
      </c>
      <c r="BM176" s="156" t="s">
        <v>944</v>
      </c>
    </row>
    <row r="177" spans="2:65" s="11" customFormat="1" ht="25.9" customHeight="1">
      <c r="B177" s="133"/>
      <c r="D177" s="134" t="s">
        <v>75</v>
      </c>
      <c r="E177" s="135" t="s">
        <v>3328</v>
      </c>
      <c r="F177" s="135" t="s">
        <v>4101</v>
      </c>
      <c r="I177" s="136"/>
      <c r="J177" s="137">
        <f>BK177</f>
        <v>0</v>
      </c>
      <c r="L177" s="133"/>
      <c r="M177" s="138"/>
      <c r="P177" s="139">
        <f>SUM(P178:P180)</f>
        <v>0</v>
      </c>
      <c r="R177" s="139">
        <f>SUM(R178:R180)</f>
        <v>0</v>
      </c>
      <c r="T177" s="140">
        <f>SUM(T178:T180)</f>
        <v>0</v>
      </c>
      <c r="AR177" s="134" t="s">
        <v>380</v>
      </c>
      <c r="AT177" s="141" t="s">
        <v>75</v>
      </c>
      <c r="AU177" s="141" t="s">
        <v>76</v>
      </c>
      <c r="AY177" s="134" t="s">
        <v>345</v>
      </c>
      <c r="BK177" s="142">
        <f>SUM(BK178:BK180)</f>
        <v>0</v>
      </c>
    </row>
    <row r="178" spans="2:65" s="1" customFormat="1" ht="24.2" customHeight="1">
      <c r="B178" s="32"/>
      <c r="C178" s="145" t="s">
        <v>667</v>
      </c>
      <c r="D178" s="145" t="s">
        <v>347</v>
      </c>
      <c r="E178" s="146" t="s">
        <v>4102</v>
      </c>
      <c r="F178" s="147" t="s">
        <v>4103</v>
      </c>
      <c r="G178" s="148" t="s">
        <v>4104</v>
      </c>
      <c r="H178" s="149">
        <v>1</v>
      </c>
      <c r="I178" s="150"/>
      <c r="J178" s="149">
        <f>ROUND(I178*H178,3)</f>
        <v>0</v>
      </c>
      <c r="K178" s="151"/>
      <c r="L178" s="32"/>
      <c r="M178" s="152" t="s">
        <v>1</v>
      </c>
      <c r="N178" s="153" t="s">
        <v>42</v>
      </c>
      <c r="P178" s="154">
        <f>O178*H178</f>
        <v>0</v>
      </c>
      <c r="Q178" s="154">
        <v>0</v>
      </c>
      <c r="R178" s="154">
        <f>Q178*H178</f>
        <v>0</v>
      </c>
      <c r="S178" s="154">
        <v>0</v>
      </c>
      <c r="T178" s="155">
        <f>S178*H178</f>
        <v>0</v>
      </c>
      <c r="AR178" s="156" t="s">
        <v>351</v>
      </c>
      <c r="AT178" s="156" t="s">
        <v>347</v>
      </c>
      <c r="AU178" s="156" t="s">
        <v>84</v>
      </c>
      <c r="AY178" s="17" t="s">
        <v>345</v>
      </c>
      <c r="BE178" s="157">
        <f>IF(N178="základná",J178,0)</f>
        <v>0</v>
      </c>
      <c r="BF178" s="157">
        <f>IF(N178="znížená",J178,0)</f>
        <v>0</v>
      </c>
      <c r="BG178" s="157">
        <f>IF(N178="zákl. prenesená",J178,0)</f>
        <v>0</v>
      </c>
      <c r="BH178" s="157">
        <f>IF(N178="zníž. prenesená",J178,0)</f>
        <v>0</v>
      </c>
      <c r="BI178" s="157">
        <f>IF(N178="nulová",J178,0)</f>
        <v>0</v>
      </c>
      <c r="BJ178" s="17" t="s">
        <v>98</v>
      </c>
      <c r="BK178" s="158">
        <f>ROUND(I178*H178,3)</f>
        <v>0</v>
      </c>
      <c r="BL178" s="17" t="s">
        <v>351</v>
      </c>
      <c r="BM178" s="156" t="s">
        <v>952</v>
      </c>
    </row>
    <row r="179" spans="2:65" s="1" customFormat="1" ht="16.5" customHeight="1">
      <c r="B179" s="32"/>
      <c r="C179" s="145" t="s">
        <v>672</v>
      </c>
      <c r="D179" s="145" t="s">
        <v>347</v>
      </c>
      <c r="E179" s="146" t="s">
        <v>4105</v>
      </c>
      <c r="F179" s="147" t="s">
        <v>4106</v>
      </c>
      <c r="G179" s="148" t="s">
        <v>2069</v>
      </c>
      <c r="H179" s="150"/>
      <c r="I179" s="150"/>
      <c r="J179" s="149">
        <f>ROUND(I179*H179,3)</f>
        <v>0</v>
      </c>
      <c r="K179" s="151"/>
      <c r="L179" s="32"/>
      <c r="M179" s="152" t="s">
        <v>1</v>
      </c>
      <c r="N179" s="153" t="s">
        <v>42</v>
      </c>
      <c r="P179" s="154">
        <f>O179*H179</f>
        <v>0</v>
      </c>
      <c r="Q179" s="154">
        <v>0</v>
      </c>
      <c r="R179" s="154">
        <f>Q179*H179</f>
        <v>0</v>
      </c>
      <c r="S179" s="154">
        <v>0</v>
      </c>
      <c r="T179" s="155">
        <f>S179*H179</f>
        <v>0</v>
      </c>
      <c r="AR179" s="156" t="s">
        <v>351</v>
      </c>
      <c r="AT179" s="156" t="s">
        <v>347</v>
      </c>
      <c r="AU179" s="156" t="s">
        <v>84</v>
      </c>
      <c r="AY179" s="17" t="s">
        <v>345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7" t="s">
        <v>98</v>
      </c>
      <c r="BK179" s="158">
        <f>ROUND(I179*H179,3)</f>
        <v>0</v>
      </c>
      <c r="BL179" s="17" t="s">
        <v>351</v>
      </c>
      <c r="BM179" s="156" t="s">
        <v>978</v>
      </c>
    </row>
    <row r="180" spans="2:65" s="1" customFormat="1" ht="16.5" customHeight="1">
      <c r="B180" s="32"/>
      <c r="C180" s="145" t="s">
        <v>677</v>
      </c>
      <c r="D180" s="145" t="s">
        <v>347</v>
      </c>
      <c r="E180" s="146" t="s">
        <v>4107</v>
      </c>
      <c r="F180" s="147" t="s">
        <v>4108</v>
      </c>
      <c r="G180" s="148" t="s">
        <v>2069</v>
      </c>
      <c r="H180" s="150"/>
      <c r="I180" s="150"/>
      <c r="J180" s="149">
        <f>ROUND(I180*H180,3)</f>
        <v>0</v>
      </c>
      <c r="K180" s="151"/>
      <c r="L180" s="32"/>
      <c r="M180" s="197" t="s">
        <v>1</v>
      </c>
      <c r="N180" s="198" t="s">
        <v>42</v>
      </c>
      <c r="O180" s="199"/>
      <c r="P180" s="200">
        <f>O180*H180</f>
        <v>0</v>
      </c>
      <c r="Q180" s="200">
        <v>0</v>
      </c>
      <c r="R180" s="200">
        <f>Q180*H180</f>
        <v>0</v>
      </c>
      <c r="S180" s="200">
        <v>0</v>
      </c>
      <c r="T180" s="201">
        <f>S180*H180</f>
        <v>0</v>
      </c>
      <c r="AR180" s="156" t="s">
        <v>351</v>
      </c>
      <c r="AT180" s="156" t="s">
        <v>347</v>
      </c>
      <c r="AU180" s="156" t="s">
        <v>84</v>
      </c>
      <c r="AY180" s="17" t="s">
        <v>345</v>
      </c>
      <c r="BE180" s="157">
        <f>IF(N180="základná",J180,0)</f>
        <v>0</v>
      </c>
      <c r="BF180" s="157">
        <f>IF(N180="znížená",J180,0)</f>
        <v>0</v>
      </c>
      <c r="BG180" s="157">
        <f>IF(N180="zákl. prenesená",J180,0)</f>
        <v>0</v>
      </c>
      <c r="BH180" s="157">
        <f>IF(N180="zníž. prenesená",J180,0)</f>
        <v>0</v>
      </c>
      <c r="BI180" s="157">
        <f>IF(N180="nulová",J180,0)</f>
        <v>0</v>
      </c>
      <c r="BJ180" s="17" t="s">
        <v>98</v>
      </c>
      <c r="BK180" s="158">
        <f>ROUND(I180*H180,3)</f>
        <v>0</v>
      </c>
      <c r="BL180" s="17" t="s">
        <v>351</v>
      </c>
      <c r="BM180" s="156" t="s">
        <v>988</v>
      </c>
    </row>
    <row r="181" spans="2:65" s="1" customFormat="1" ht="6.95" customHeight="1">
      <c r="B181" s="46"/>
      <c r="C181" s="47"/>
      <c r="D181" s="47"/>
      <c r="E181" s="47"/>
      <c r="F181" s="47"/>
      <c r="G181" s="47"/>
      <c r="H181" s="47"/>
      <c r="I181" s="47"/>
      <c r="J181" s="47"/>
      <c r="K181" s="47"/>
      <c r="L181" s="32"/>
    </row>
  </sheetData>
  <sheetProtection sheet="1" objects="1" scenarios="1" formatColumns="0" formatRows="0" autoFilter="0"/>
  <autoFilter ref="C124:K180" xr:uid="{00000000-0009-0000-0000-000007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94"/>
  <sheetViews>
    <sheetView showGridLines="0" topLeftCell="A203" workbookViewId="0">
      <selection activeCell="W222" sqref="W22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8.66406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7" t="s">
        <v>111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134</v>
      </c>
      <c r="L4" s="20"/>
      <c r="M4" s="95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55" t="str">
        <f>'Rekapitulácia stavby'!K6</f>
        <v>Rekonštrukcia bytovky DD a DSS</v>
      </c>
      <c r="F7" s="256"/>
      <c r="G7" s="256"/>
      <c r="H7" s="256"/>
      <c r="L7" s="20"/>
    </row>
    <row r="8" spans="2:46" s="1" customFormat="1" ht="12" customHeight="1">
      <c r="B8" s="32"/>
      <c r="D8" s="27" t="s">
        <v>143</v>
      </c>
      <c r="L8" s="32"/>
    </row>
    <row r="9" spans="2:46" s="1" customFormat="1" ht="16.5" customHeight="1">
      <c r="B9" s="32"/>
      <c r="E9" s="214" t="s">
        <v>4418</v>
      </c>
      <c r="F9" s="254"/>
      <c r="G9" s="254"/>
      <c r="H9" s="254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16</v>
      </c>
      <c r="F11" s="25" t="s">
        <v>1</v>
      </c>
      <c r="I11" s="27" t="s">
        <v>17</v>
      </c>
      <c r="J11" s="25" t="s">
        <v>1</v>
      </c>
      <c r="L11" s="32"/>
    </row>
    <row r="12" spans="2:46" s="1" customFormat="1" ht="12" customHeight="1">
      <c r="B12" s="32"/>
      <c r="D12" s="27" t="s">
        <v>18</v>
      </c>
      <c r="F12" s="25" t="s">
        <v>19</v>
      </c>
      <c r="I12" s="27" t="s">
        <v>20</v>
      </c>
      <c r="J12" s="54" t="str">
        <f>'Rekapitulácia stavby'!AN8</f>
        <v>12. 8. 2021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7" t="str">
        <f>'Rekapitulácia stavby'!E14</f>
        <v>Vyplň údaj</v>
      </c>
      <c r="F18" s="225"/>
      <c r="G18" s="225"/>
      <c r="H18" s="225"/>
      <c r="I18" s="27" t="s">
        <v>25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4419</v>
      </c>
      <c r="I24" s="27" t="s">
        <v>25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83.25" customHeight="1">
      <c r="B27" s="96"/>
      <c r="E27" s="230" t="s">
        <v>183</v>
      </c>
      <c r="F27" s="230"/>
      <c r="G27" s="230"/>
      <c r="H27" s="230"/>
      <c r="L27" s="9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5"/>
      <c r="E29" s="55"/>
      <c r="F29" s="55"/>
      <c r="G29" s="55"/>
      <c r="H29" s="55"/>
      <c r="I29" s="55"/>
      <c r="J29" s="55"/>
      <c r="K29" s="55"/>
      <c r="L29" s="32"/>
    </row>
    <row r="30" spans="2:12" s="1" customFormat="1" ht="25.35" customHeight="1">
      <c r="B30" s="32"/>
      <c r="D30" s="98" t="s">
        <v>36</v>
      </c>
      <c r="J30" s="67">
        <f>ROUND(J141, 2)</f>
        <v>0</v>
      </c>
      <c r="L30" s="32"/>
    </row>
    <row r="31" spans="2:12" s="1" customFormat="1" ht="6.95" customHeight="1">
      <c r="B31" s="32"/>
      <c r="D31" s="55"/>
      <c r="E31" s="55"/>
      <c r="F31" s="55"/>
      <c r="G31" s="55"/>
      <c r="H31" s="55"/>
      <c r="I31" s="55"/>
      <c r="J31" s="55"/>
      <c r="K31" s="55"/>
      <c r="L31" s="32"/>
    </row>
    <row r="32" spans="2:12" s="1" customFormat="1" ht="14.45" customHeight="1">
      <c r="B32" s="32"/>
      <c r="F32" s="99" t="s">
        <v>38</v>
      </c>
      <c r="I32" s="99" t="s">
        <v>37</v>
      </c>
      <c r="J32" s="99" t="s">
        <v>39</v>
      </c>
      <c r="L32" s="32"/>
    </row>
    <row r="33" spans="2:12" s="1" customFormat="1" ht="14.45" customHeight="1">
      <c r="B33" s="32"/>
      <c r="D33" s="100" t="s">
        <v>40</v>
      </c>
      <c r="E33" s="36" t="s">
        <v>41</v>
      </c>
      <c r="F33" s="101">
        <f>ROUND((SUM(BE141:BE293)),  2)</f>
        <v>0</v>
      </c>
      <c r="G33" s="102"/>
      <c r="H33" s="102"/>
      <c r="I33" s="103">
        <v>0.2</v>
      </c>
      <c r="J33" s="101">
        <f>ROUND(((SUM(BE141:BE293))*I33),  2)</f>
        <v>0</v>
      </c>
      <c r="L33" s="32"/>
    </row>
    <row r="34" spans="2:12" s="1" customFormat="1" ht="14.45" customHeight="1">
      <c r="B34" s="32"/>
      <c r="E34" s="36" t="s">
        <v>42</v>
      </c>
      <c r="F34" s="101">
        <f>ROUND((SUM(BF141:BF293)),  2)</f>
        <v>0</v>
      </c>
      <c r="G34" s="102"/>
      <c r="H34" s="102"/>
      <c r="I34" s="103">
        <v>0.2</v>
      </c>
      <c r="J34" s="101">
        <f>ROUND(((SUM(BF141:BF293))*I34),  2)</f>
        <v>0</v>
      </c>
      <c r="L34" s="32"/>
    </row>
    <row r="35" spans="2:12" s="1" customFormat="1" ht="14.45" hidden="1" customHeight="1">
      <c r="B35" s="32"/>
      <c r="E35" s="27" t="s">
        <v>43</v>
      </c>
      <c r="F35" s="87">
        <f>ROUND((SUM(BG141:BG293)),  2)</f>
        <v>0</v>
      </c>
      <c r="I35" s="104">
        <v>0.2</v>
      </c>
      <c r="J35" s="87">
        <f>0</f>
        <v>0</v>
      </c>
      <c r="L35" s="32"/>
    </row>
    <row r="36" spans="2:12" s="1" customFormat="1" ht="14.45" hidden="1" customHeight="1">
      <c r="B36" s="32"/>
      <c r="E36" s="27" t="s">
        <v>44</v>
      </c>
      <c r="F36" s="87">
        <f>ROUND((SUM(BH141:BH293)),  2)</f>
        <v>0</v>
      </c>
      <c r="I36" s="104">
        <v>0.2</v>
      </c>
      <c r="J36" s="87">
        <f>0</f>
        <v>0</v>
      </c>
      <c r="L36" s="32"/>
    </row>
    <row r="37" spans="2:12" s="1" customFormat="1" ht="14.45" hidden="1" customHeight="1">
      <c r="B37" s="32"/>
      <c r="E37" s="36" t="s">
        <v>45</v>
      </c>
      <c r="F37" s="101">
        <f>ROUND((SUM(BI141:BI293)),  2)</f>
        <v>0</v>
      </c>
      <c r="G37" s="102"/>
      <c r="H37" s="102"/>
      <c r="I37" s="103">
        <v>0</v>
      </c>
      <c r="J37" s="10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5"/>
      <c r="D39" s="106" t="s">
        <v>46</v>
      </c>
      <c r="E39" s="58"/>
      <c r="F39" s="58"/>
      <c r="G39" s="107" t="s">
        <v>47</v>
      </c>
      <c r="H39" s="108" t="s">
        <v>48</v>
      </c>
      <c r="I39" s="58"/>
      <c r="J39" s="109">
        <f>SUM(J30:J37)</f>
        <v>0</v>
      </c>
      <c r="K39" s="110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5" t="s">
        <v>51</v>
      </c>
      <c r="E61" s="34"/>
      <c r="F61" s="111" t="s">
        <v>52</v>
      </c>
      <c r="G61" s="45" t="s">
        <v>51</v>
      </c>
      <c r="H61" s="34"/>
      <c r="I61" s="34"/>
      <c r="J61" s="112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3" t="s">
        <v>53</v>
      </c>
      <c r="E65" s="44"/>
      <c r="F65" s="44"/>
      <c r="G65" s="43" t="s">
        <v>54</v>
      </c>
      <c r="H65" s="44"/>
      <c r="I65" s="44"/>
      <c r="J65" s="44"/>
      <c r="K65" s="44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5" t="s">
        <v>51</v>
      </c>
      <c r="E76" s="34"/>
      <c r="F76" s="111" t="s">
        <v>52</v>
      </c>
      <c r="G76" s="45" t="s">
        <v>51</v>
      </c>
      <c r="H76" s="34"/>
      <c r="I76" s="34"/>
      <c r="J76" s="112" t="s">
        <v>52</v>
      </c>
      <c r="K76" s="34"/>
      <c r="L76" s="32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2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2"/>
    </row>
    <row r="82" spans="2:47" s="1" customFormat="1" ht="24.95" customHeight="1">
      <c r="B82" s="32"/>
      <c r="C82" s="21" t="s">
        <v>290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14</v>
      </c>
      <c r="L84" s="32"/>
    </row>
    <row r="85" spans="2:47" s="1" customFormat="1" ht="16.5" customHeight="1">
      <c r="B85" s="32"/>
      <c r="E85" s="255" t="str">
        <f>E7</f>
        <v>Rekonštrukcia bytovky DD a DSS</v>
      </c>
      <c r="F85" s="256"/>
      <c r="G85" s="256"/>
      <c r="H85" s="256"/>
      <c r="L85" s="32"/>
    </row>
    <row r="86" spans="2:47" s="1" customFormat="1" ht="12" customHeight="1">
      <c r="B86" s="32"/>
      <c r="C86" s="27" t="s">
        <v>143</v>
      </c>
      <c r="L86" s="32"/>
    </row>
    <row r="87" spans="2:47" s="1" customFormat="1" ht="16.5" customHeight="1">
      <c r="B87" s="32"/>
      <c r="E87" s="214" t="str">
        <f>E9</f>
        <v>VII. - Vnútorné slaboprúdové rozvody</v>
      </c>
      <c r="F87" s="254"/>
      <c r="G87" s="254"/>
      <c r="H87" s="254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18</v>
      </c>
      <c r="F89" s="25" t="str">
        <f>F12</f>
        <v>A.H.Škultétyho 327/98, Veľký Krtíš</v>
      </c>
      <c r="I89" s="27" t="s">
        <v>20</v>
      </c>
      <c r="J89" s="54" t="str">
        <f>IF(J12="","",J12)</f>
        <v>12. 8. 2021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22</v>
      </c>
      <c r="F91" s="25" t="str">
        <f>E15</f>
        <v>DD a DDS Veľký Krtíš</v>
      </c>
      <c r="I91" s="27" t="s">
        <v>28</v>
      </c>
      <c r="J91" s="30" t="str">
        <f>E21</f>
        <v>Ing.Attila Farkaš</v>
      </c>
      <c r="L91" s="32"/>
    </row>
    <row r="92" spans="2:47" s="1" customFormat="1" ht="15.2" customHeight="1">
      <c r="B92" s="32"/>
      <c r="C92" s="27" t="s">
        <v>26</v>
      </c>
      <c r="F92" s="25" t="str">
        <f>IF(E18="","",E18)</f>
        <v>Vyplň údaj</v>
      </c>
      <c r="I92" s="27" t="s">
        <v>32</v>
      </c>
      <c r="J92" s="30" t="str">
        <f>E24</f>
        <v>.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3" t="s">
        <v>291</v>
      </c>
      <c r="D94" s="105"/>
      <c r="E94" s="105"/>
      <c r="F94" s="105"/>
      <c r="G94" s="105"/>
      <c r="H94" s="105"/>
      <c r="I94" s="105"/>
      <c r="J94" s="114" t="s">
        <v>292</v>
      </c>
      <c r="K94" s="105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5" t="s">
        <v>293</v>
      </c>
      <c r="J96" s="67">
        <f>J141</f>
        <v>0</v>
      </c>
      <c r="L96" s="32"/>
      <c r="AU96" s="17" t="s">
        <v>294</v>
      </c>
    </row>
    <row r="97" spans="2:12" s="8" customFormat="1" ht="24.95" customHeight="1">
      <c r="B97" s="116"/>
      <c r="D97" s="117" t="s">
        <v>4420</v>
      </c>
      <c r="E97" s="118"/>
      <c r="F97" s="118"/>
      <c r="G97" s="118"/>
      <c r="H97" s="118"/>
      <c r="I97" s="118"/>
      <c r="J97" s="119">
        <f>J142</f>
        <v>0</v>
      </c>
      <c r="L97" s="116"/>
    </row>
    <row r="98" spans="2:12" s="9" customFormat="1" ht="19.899999999999999" customHeight="1">
      <c r="B98" s="120"/>
      <c r="D98" s="121" t="s">
        <v>4421</v>
      </c>
      <c r="E98" s="122"/>
      <c r="F98" s="122"/>
      <c r="G98" s="122"/>
      <c r="H98" s="122"/>
      <c r="I98" s="122"/>
      <c r="J98" s="123">
        <f>J143</f>
        <v>0</v>
      </c>
      <c r="L98" s="120"/>
    </row>
    <row r="99" spans="2:12" s="9" customFormat="1" ht="19.899999999999999" customHeight="1">
      <c r="B99" s="120"/>
      <c r="D99" s="121" t="s">
        <v>4422</v>
      </c>
      <c r="E99" s="122"/>
      <c r="F99" s="122"/>
      <c r="G99" s="122"/>
      <c r="H99" s="122"/>
      <c r="I99" s="122"/>
      <c r="J99" s="123">
        <f>J150</f>
        <v>0</v>
      </c>
      <c r="L99" s="120"/>
    </row>
    <row r="100" spans="2:12" s="9" customFormat="1" ht="19.899999999999999" customHeight="1">
      <c r="B100" s="120"/>
      <c r="D100" s="121" t="s">
        <v>4423</v>
      </c>
      <c r="E100" s="122"/>
      <c r="F100" s="122"/>
      <c r="G100" s="122"/>
      <c r="H100" s="122"/>
      <c r="I100" s="122"/>
      <c r="J100" s="123">
        <f>J157</f>
        <v>0</v>
      </c>
      <c r="L100" s="120"/>
    </row>
    <row r="101" spans="2:12" s="8" customFormat="1" ht="24.95" customHeight="1">
      <c r="B101" s="116"/>
      <c r="D101" s="117" t="s">
        <v>4424</v>
      </c>
      <c r="E101" s="118"/>
      <c r="F101" s="118"/>
      <c r="G101" s="118"/>
      <c r="H101" s="118"/>
      <c r="I101" s="118"/>
      <c r="J101" s="119">
        <f>J167</f>
        <v>0</v>
      </c>
      <c r="L101" s="116"/>
    </row>
    <row r="102" spans="2:12" s="9" customFormat="1" ht="19.899999999999999" customHeight="1">
      <c r="B102" s="120"/>
      <c r="D102" s="121" t="s">
        <v>4425</v>
      </c>
      <c r="E102" s="122"/>
      <c r="F102" s="122"/>
      <c r="G102" s="122"/>
      <c r="H102" s="122"/>
      <c r="I102" s="122"/>
      <c r="J102" s="123">
        <f>J168</f>
        <v>0</v>
      </c>
      <c r="L102" s="120"/>
    </row>
    <row r="103" spans="2:12" s="9" customFormat="1" ht="19.899999999999999" customHeight="1">
      <c r="B103" s="120"/>
      <c r="D103" s="121" t="s">
        <v>4426</v>
      </c>
      <c r="E103" s="122"/>
      <c r="F103" s="122"/>
      <c r="G103" s="122"/>
      <c r="H103" s="122"/>
      <c r="I103" s="122"/>
      <c r="J103" s="123">
        <f>J176</f>
        <v>0</v>
      </c>
      <c r="L103" s="120"/>
    </row>
    <row r="104" spans="2:12" s="9" customFormat="1" ht="19.899999999999999" customHeight="1">
      <c r="B104" s="120"/>
      <c r="D104" s="121" t="s">
        <v>4427</v>
      </c>
      <c r="E104" s="122"/>
      <c r="F104" s="122"/>
      <c r="G104" s="122"/>
      <c r="H104" s="122"/>
      <c r="I104" s="122"/>
      <c r="J104" s="123">
        <f>J182</f>
        <v>0</v>
      </c>
      <c r="L104" s="120"/>
    </row>
    <row r="105" spans="2:12" s="9" customFormat="1" ht="19.899999999999999" customHeight="1">
      <c r="B105" s="120"/>
      <c r="D105" s="121" t="s">
        <v>4428</v>
      </c>
      <c r="E105" s="122"/>
      <c r="F105" s="122"/>
      <c r="G105" s="122"/>
      <c r="H105" s="122"/>
      <c r="I105" s="122"/>
      <c r="J105" s="123">
        <f>J184</f>
        <v>0</v>
      </c>
      <c r="L105" s="120"/>
    </row>
    <row r="106" spans="2:12" s="8" customFormat="1" ht="24.95" customHeight="1">
      <c r="B106" s="116"/>
      <c r="D106" s="117" t="s">
        <v>4429</v>
      </c>
      <c r="E106" s="118"/>
      <c r="F106" s="118"/>
      <c r="G106" s="118"/>
      <c r="H106" s="118"/>
      <c r="I106" s="118"/>
      <c r="J106" s="119">
        <f>J188</f>
        <v>0</v>
      </c>
      <c r="L106" s="116"/>
    </row>
    <row r="107" spans="2:12" s="9" customFormat="1" ht="19.899999999999999" customHeight="1">
      <c r="B107" s="120"/>
      <c r="D107" s="121" t="s">
        <v>4430</v>
      </c>
      <c r="E107" s="122"/>
      <c r="F107" s="122"/>
      <c r="G107" s="122"/>
      <c r="H107" s="122"/>
      <c r="I107" s="122"/>
      <c r="J107" s="123">
        <f>J189</f>
        <v>0</v>
      </c>
      <c r="L107" s="120"/>
    </row>
    <row r="108" spans="2:12" s="9" customFormat="1" ht="19.899999999999999" customHeight="1">
      <c r="B108" s="120"/>
      <c r="D108" s="121" t="s">
        <v>4431</v>
      </c>
      <c r="E108" s="122"/>
      <c r="F108" s="122"/>
      <c r="G108" s="122"/>
      <c r="H108" s="122"/>
      <c r="I108" s="122"/>
      <c r="J108" s="123">
        <f>J195</f>
        <v>0</v>
      </c>
      <c r="L108" s="120"/>
    </row>
    <row r="109" spans="2:12" s="9" customFormat="1" ht="19.899999999999999" customHeight="1">
      <c r="B109" s="120"/>
      <c r="D109" s="121" t="s">
        <v>4432</v>
      </c>
      <c r="E109" s="122"/>
      <c r="F109" s="122"/>
      <c r="G109" s="122"/>
      <c r="H109" s="122"/>
      <c r="I109" s="122"/>
      <c r="J109" s="123">
        <f>J199</f>
        <v>0</v>
      </c>
      <c r="L109" s="120"/>
    </row>
    <row r="110" spans="2:12" s="8" customFormat="1" ht="24.95" customHeight="1">
      <c r="B110" s="116"/>
      <c r="D110" s="117" t="s">
        <v>4433</v>
      </c>
      <c r="E110" s="118"/>
      <c r="F110" s="118"/>
      <c r="G110" s="118"/>
      <c r="H110" s="118"/>
      <c r="I110" s="118"/>
      <c r="J110" s="119">
        <f>J206</f>
        <v>0</v>
      </c>
      <c r="L110" s="116"/>
    </row>
    <row r="111" spans="2:12" s="9" customFormat="1" ht="19.899999999999999" customHeight="1">
      <c r="B111" s="120"/>
      <c r="D111" s="121" t="s">
        <v>4434</v>
      </c>
      <c r="E111" s="122"/>
      <c r="F111" s="122"/>
      <c r="G111" s="122"/>
      <c r="H111" s="122"/>
      <c r="I111" s="122"/>
      <c r="J111" s="123">
        <f>J207</f>
        <v>0</v>
      </c>
      <c r="L111" s="120"/>
    </row>
    <row r="112" spans="2:12" s="9" customFormat="1" ht="19.899999999999999" customHeight="1">
      <c r="B112" s="120"/>
      <c r="D112" s="121" t="s">
        <v>4435</v>
      </c>
      <c r="E112" s="122"/>
      <c r="F112" s="122"/>
      <c r="G112" s="122"/>
      <c r="H112" s="122"/>
      <c r="I112" s="122"/>
      <c r="J112" s="123">
        <f>J228</f>
        <v>0</v>
      </c>
      <c r="L112" s="120"/>
    </row>
    <row r="113" spans="2:12" s="8" customFormat="1" ht="24.95" customHeight="1">
      <c r="B113" s="116"/>
      <c r="D113" s="117" t="s">
        <v>4436</v>
      </c>
      <c r="E113" s="118"/>
      <c r="F113" s="118"/>
      <c r="G113" s="118"/>
      <c r="H113" s="118"/>
      <c r="I113" s="118"/>
      <c r="J113" s="119">
        <f>J235</f>
        <v>0</v>
      </c>
      <c r="L113" s="116"/>
    </row>
    <row r="114" spans="2:12" s="9" customFormat="1" ht="19.899999999999999" customHeight="1">
      <c r="B114" s="120"/>
      <c r="D114" s="121" t="s">
        <v>4437</v>
      </c>
      <c r="E114" s="122"/>
      <c r="F114" s="122"/>
      <c r="G114" s="122"/>
      <c r="H114" s="122"/>
      <c r="I114" s="122"/>
      <c r="J114" s="123">
        <f>J236</f>
        <v>0</v>
      </c>
      <c r="L114" s="120"/>
    </row>
    <row r="115" spans="2:12" s="8" customFormat="1" ht="24.95" customHeight="1">
      <c r="B115" s="116"/>
      <c r="D115" s="117" t="s">
        <v>4438</v>
      </c>
      <c r="E115" s="118"/>
      <c r="F115" s="118"/>
      <c r="G115" s="118"/>
      <c r="H115" s="118"/>
      <c r="I115" s="118"/>
      <c r="J115" s="119">
        <f>J260</f>
        <v>0</v>
      </c>
      <c r="L115" s="116"/>
    </row>
    <row r="116" spans="2:12" s="9" customFormat="1" ht="19.899999999999999" customHeight="1">
      <c r="B116" s="120"/>
      <c r="D116" s="121" t="s">
        <v>4439</v>
      </c>
      <c r="E116" s="122"/>
      <c r="F116" s="122"/>
      <c r="G116" s="122"/>
      <c r="H116" s="122"/>
      <c r="I116" s="122"/>
      <c r="J116" s="123">
        <f>J261</f>
        <v>0</v>
      </c>
      <c r="L116" s="120"/>
    </row>
    <row r="117" spans="2:12" s="9" customFormat="1" ht="19.899999999999999" customHeight="1">
      <c r="B117" s="120"/>
      <c r="D117" s="121" t="s">
        <v>4440</v>
      </c>
      <c r="E117" s="122"/>
      <c r="F117" s="122"/>
      <c r="G117" s="122"/>
      <c r="H117" s="122"/>
      <c r="I117" s="122"/>
      <c r="J117" s="123">
        <f>J266</f>
        <v>0</v>
      </c>
      <c r="L117" s="120"/>
    </row>
    <row r="118" spans="2:12" s="9" customFormat="1" ht="19.899999999999999" customHeight="1">
      <c r="B118" s="120"/>
      <c r="D118" s="121" t="s">
        <v>4441</v>
      </c>
      <c r="E118" s="122"/>
      <c r="F118" s="122"/>
      <c r="G118" s="122"/>
      <c r="H118" s="122"/>
      <c r="I118" s="122"/>
      <c r="J118" s="123">
        <f>J270</f>
        <v>0</v>
      </c>
      <c r="L118" s="120"/>
    </row>
    <row r="119" spans="2:12" s="8" customFormat="1" ht="24.95" customHeight="1">
      <c r="B119" s="116"/>
      <c r="D119" s="117" t="s">
        <v>4442</v>
      </c>
      <c r="E119" s="118"/>
      <c r="F119" s="118"/>
      <c r="G119" s="118"/>
      <c r="H119" s="118"/>
      <c r="I119" s="118"/>
      <c r="J119" s="119">
        <f>J285</f>
        <v>0</v>
      </c>
      <c r="L119" s="116"/>
    </row>
    <row r="120" spans="2:12" s="9" customFormat="1" ht="19.899999999999999" customHeight="1">
      <c r="B120" s="120"/>
      <c r="D120" s="121" t="s">
        <v>4443</v>
      </c>
      <c r="E120" s="122"/>
      <c r="F120" s="122"/>
      <c r="G120" s="122"/>
      <c r="H120" s="122"/>
      <c r="I120" s="122"/>
      <c r="J120" s="123">
        <f>J286</f>
        <v>0</v>
      </c>
      <c r="L120" s="120"/>
    </row>
    <row r="121" spans="2:12" s="9" customFormat="1" ht="19.899999999999999" customHeight="1">
      <c r="B121" s="120"/>
      <c r="D121" s="121" t="s">
        <v>4444</v>
      </c>
      <c r="E121" s="122"/>
      <c r="F121" s="122"/>
      <c r="G121" s="122"/>
      <c r="H121" s="122"/>
      <c r="I121" s="122"/>
      <c r="J121" s="123">
        <f>J292</f>
        <v>0</v>
      </c>
      <c r="L121" s="120"/>
    </row>
    <row r="122" spans="2:12" s="1" customFormat="1" ht="21.75" customHeight="1">
      <c r="B122" s="32"/>
      <c r="L122" s="32"/>
    </row>
    <row r="123" spans="2:12" s="1" customFormat="1" ht="6.95" customHeight="1">
      <c r="B123" s="46"/>
      <c r="C123" s="47"/>
      <c r="D123" s="47"/>
      <c r="E123" s="47"/>
      <c r="F123" s="47"/>
      <c r="G123" s="47"/>
      <c r="H123" s="47"/>
      <c r="I123" s="47"/>
      <c r="J123" s="47"/>
      <c r="K123" s="47"/>
      <c r="L123" s="32"/>
    </row>
    <row r="127" spans="2:12" s="1" customFormat="1" ht="6.95" customHeight="1">
      <c r="B127" s="48"/>
      <c r="C127" s="49"/>
      <c r="D127" s="49"/>
      <c r="E127" s="49"/>
      <c r="F127" s="49"/>
      <c r="G127" s="49"/>
      <c r="H127" s="49"/>
      <c r="I127" s="49"/>
      <c r="J127" s="49"/>
      <c r="K127" s="49"/>
      <c r="L127" s="32"/>
    </row>
    <row r="128" spans="2:12" s="1" customFormat="1" ht="24.95" customHeight="1">
      <c r="B128" s="32"/>
      <c r="C128" s="21" t="s">
        <v>331</v>
      </c>
      <c r="L128" s="32"/>
    </row>
    <row r="129" spans="2:65" s="1" customFormat="1" ht="6.95" customHeight="1">
      <c r="B129" s="32"/>
      <c r="L129" s="32"/>
    </row>
    <row r="130" spans="2:65" s="1" customFormat="1" ht="12" customHeight="1">
      <c r="B130" s="32"/>
      <c r="C130" s="27" t="s">
        <v>14</v>
      </c>
      <c r="L130" s="32"/>
    </row>
    <row r="131" spans="2:65" s="1" customFormat="1" ht="16.5" customHeight="1">
      <c r="B131" s="32"/>
      <c r="E131" s="255" t="str">
        <f>E7</f>
        <v>Rekonštrukcia bytovky DD a DSS</v>
      </c>
      <c r="F131" s="256"/>
      <c r="G131" s="256"/>
      <c r="H131" s="256"/>
      <c r="L131" s="32"/>
    </row>
    <row r="132" spans="2:65" s="1" customFormat="1" ht="12" customHeight="1">
      <c r="B132" s="32"/>
      <c r="C132" s="27" t="s">
        <v>143</v>
      </c>
      <c r="L132" s="32"/>
    </row>
    <row r="133" spans="2:65" s="1" customFormat="1" ht="16.5" customHeight="1">
      <c r="B133" s="32"/>
      <c r="E133" s="214" t="str">
        <f>E9</f>
        <v>VII. - Vnútorné slaboprúdové rozvody</v>
      </c>
      <c r="F133" s="254"/>
      <c r="G133" s="254"/>
      <c r="H133" s="254"/>
      <c r="L133" s="32"/>
    </row>
    <row r="134" spans="2:65" s="1" customFormat="1" ht="6.95" customHeight="1">
      <c r="B134" s="32"/>
      <c r="L134" s="32"/>
    </row>
    <row r="135" spans="2:65" s="1" customFormat="1" ht="12" customHeight="1">
      <c r="B135" s="32"/>
      <c r="C135" s="27" t="s">
        <v>18</v>
      </c>
      <c r="F135" s="25" t="str">
        <f>F12</f>
        <v>A.H.Škultétyho 327/98, Veľký Krtíš</v>
      </c>
      <c r="I135" s="27" t="s">
        <v>20</v>
      </c>
      <c r="J135" s="54" t="str">
        <f>IF(J12="","",J12)</f>
        <v>12. 8. 2021</v>
      </c>
      <c r="L135" s="32"/>
    </row>
    <row r="136" spans="2:65" s="1" customFormat="1" ht="6.95" customHeight="1">
      <c r="B136" s="32"/>
      <c r="L136" s="32"/>
    </row>
    <row r="137" spans="2:65" s="1" customFormat="1" ht="15.2" customHeight="1">
      <c r="B137" s="32"/>
      <c r="C137" s="27" t="s">
        <v>22</v>
      </c>
      <c r="F137" s="25" t="str">
        <f>E15</f>
        <v>DD a DDS Veľký Krtíš</v>
      </c>
      <c r="I137" s="27" t="s">
        <v>28</v>
      </c>
      <c r="J137" s="30" t="str">
        <f>E21</f>
        <v>Ing.Attila Farkaš</v>
      </c>
      <c r="L137" s="32"/>
    </row>
    <row r="138" spans="2:65" s="1" customFormat="1" ht="15.2" customHeight="1">
      <c r="B138" s="32"/>
      <c r="C138" s="27" t="s">
        <v>26</v>
      </c>
      <c r="F138" s="25" t="str">
        <f>IF(E18="","",E18)</f>
        <v>Vyplň údaj</v>
      </c>
      <c r="I138" s="27" t="s">
        <v>32</v>
      </c>
      <c r="J138" s="30" t="str">
        <f>E24</f>
        <v>.</v>
      </c>
      <c r="L138" s="32"/>
    </row>
    <row r="139" spans="2:65" s="1" customFormat="1" ht="10.35" customHeight="1">
      <c r="B139" s="32"/>
      <c r="L139" s="32"/>
    </row>
    <row r="140" spans="2:65" s="10" customFormat="1" ht="29.25" customHeight="1">
      <c r="B140" s="124"/>
      <c r="C140" s="125" t="s">
        <v>332</v>
      </c>
      <c r="D140" s="126" t="s">
        <v>61</v>
      </c>
      <c r="E140" s="126" t="s">
        <v>57</v>
      </c>
      <c r="F140" s="126" t="s">
        <v>58</v>
      </c>
      <c r="G140" s="126" t="s">
        <v>333</v>
      </c>
      <c r="H140" s="126" t="s">
        <v>334</v>
      </c>
      <c r="I140" s="126" t="s">
        <v>335</v>
      </c>
      <c r="J140" s="127" t="s">
        <v>292</v>
      </c>
      <c r="K140" s="128" t="s">
        <v>336</v>
      </c>
      <c r="L140" s="124"/>
      <c r="M140" s="60" t="s">
        <v>1</v>
      </c>
      <c r="N140" s="61" t="s">
        <v>40</v>
      </c>
      <c r="O140" s="61" t="s">
        <v>337</v>
      </c>
      <c r="P140" s="61" t="s">
        <v>338</v>
      </c>
      <c r="Q140" s="61" t="s">
        <v>339</v>
      </c>
      <c r="R140" s="61" t="s">
        <v>340</v>
      </c>
      <c r="S140" s="61" t="s">
        <v>341</v>
      </c>
      <c r="T140" s="62" t="s">
        <v>342</v>
      </c>
    </row>
    <row r="141" spans="2:65" s="1" customFormat="1" ht="22.9" customHeight="1">
      <c r="B141" s="32"/>
      <c r="C141" s="65" t="s">
        <v>293</v>
      </c>
      <c r="J141" s="129">
        <f>BK141</f>
        <v>0</v>
      </c>
      <c r="L141" s="32"/>
      <c r="M141" s="63"/>
      <c r="N141" s="55"/>
      <c r="O141" s="55"/>
      <c r="P141" s="130">
        <f>P142+P167+P188+P206+P235+P260+P285</f>
        <v>0</v>
      </c>
      <c r="Q141" s="55"/>
      <c r="R141" s="130">
        <f>R142+R167+R188+R206+R235+R260+R285</f>
        <v>0</v>
      </c>
      <c r="S141" s="55"/>
      <c r="T141" s="131">
        <f>T142+T167+T188+T206+T235+T260+T285</f>
        <v>0</v>
      </c>
      <c r="AT141" s="17" t="s">
        <v>75</v>
      </c>
      <c r="AU141" s="17" t="s">
        <v>294</v>
      </c>
      <c r="BK141" s="132">
        <f>BK142+BK167+BK188+BK206+BK235+BK260+BK285</f>
        <v>0</v>
      </c>
    </row>
    <row r="142" spans="2:65" s="11" customFormat="1" ht="25.9" customHeight="1">
      <c r="B142" s="133"/>
      <c r="D142" s="134" t="s">
        <v>75</v>
      </c>
      <c r="E142" s="135" t="s">
        <v>4445</v>
      </c>
      <c r="F142" s="135" t="s">
        <v>4446</v>
      </c>
      <c r="I142" s="136"/>
      <c r="J142" s="137">
        <f>BK142</f>
        <v>0</v>
      </c>
      <c r="L142" s="133"/>
      <c r="M142" s="138"/>
      <c r="P142" s="139">
        <f>P143+P150+P157</f>
        <v>0</v>
      </c>
      <c r="R142" s="139">
        <f>R143+R150+R157</f>
        <v>0</v>
      </c>
      <c r="T142" s="140">
        <f>T143+T150+T157</f>
        <v>0</v>
      </c>
      <c r="AR142" s="134" t="s">
        <v>84</v>
      </c>
      <c r="AT142" s="141" t="s">
        <v>75</v>
      </c>
      <c r="AU142" s="141" t="s">
        <v>76</v>
      </c>
      <c r="AY142" s="134" t="s">
        <v>345</v>
      </c>
      <c r="BK142" s="142">
        <f>BK143+BK150+BK157</f>
        <v>0</v>
      </c>
    </row>
    <row r="143" spans="2:65" s="11" customFormat="1" ht="22.9" customHeight="1">
      <c r="B143" s="133"/>
      <c r="D143" s="134" t="s">
        <v>75</v>
      </c>
      <c r="E143" s="143" t="s">
        <v>4447</v>
      </c>
      <c r="F143" s="143" t="s">
        <v>4448</v>
      </c>
      <c r="I143" s="136"/>
      <c r="J143" s="144">
        <f>BK143</f>
        <v>0</v>
      </c>
      <c r="L143" s="133"/>
      <c r="M143" s="138"/>
      <c r="P143" s="139">
        <f>SUM(P144:P149)</f>
        <v>0</v>
      </c>
      <c r="R143" s="139">
        <f>SUM(R144:R149)</f>
        <v>0</v>
      </c>
      <c r="T143" s="140">
        <f>SUM(T144:T149)</f>
        <v>0</v>
      </c>
      <c r="AR143" s="134" t="s">
        <v>84</v>
      </c>
      <c r="AT143" s="141" t="s">
        <v>75</v>
      </c>
      <c r="AU143" s="141" t="s">
        <v>84</v>
      </c>
      <c r="AY143" s="134" t="s">
        <v>345</v>
      </c>
      <c r="BK143" s="142">
        <f>SUM(BK144:BK149)</f>
        <v>0</v>
      </c>
    </row>
    <row r="144" spans="2:65" s="1" customFormat="1" ht="24.2" customHeight="1">
      <c r="B144" s="32"/>
      <c r="C144" s="145" t="s">
        <v>84</v>
      </c>
      <c r="D144" s="145" t="s">
        <v>347</v>
      </c>
      <c r="E144" s="146" t="s">
        <v>4449</v>
      </c>
      <c r="F144" s="147" t="s">
        <v>4450</v>
      </c>
      <c r="G144" s="148" t="s">
        <v>623</v>
      </c>
      <c r="H144" s="149">
        <v>2</v>
      </c>
      <c r="I144" s="150"/>
      <c r="J144" s="149">
        <f t="shared" ref="J144:J149" si="0">ROUND(I144*H144,3)</f>
        <v>0</v>
      </c>
      <c r="K144" s="151"/>
      <c r="L144" s="32"/>
      <c r="M144" s="152" t="s">
        <v>1</v>
      </c>
      <c r="N144" s="153" t="s">
        <v>42</v>
      </c>
      <c r="P144" s="154">
        <f t="shared" ref="P144:P149" si="1">O144*H144</f>
        <v>0</v>
      </c>
      <c r="Q144" s="154">
        <v>0</v>
      </c>
      <c r="R144" s="154">
        <f t="shared" ref="R144:R149" si="2">Q144*H144</f>
        <v>0</v>
      </c>
      <c r="S144" s="154">
        <v>0</v>
      </c>
      <c r="T144" s="155">
        <f t="shared" ref="T144:T149" si="3">S144*H144</f>
        <v>0</v>
      </c>
      <c r="AR144" s="156" t="s">
        <v>750</v>
      </c>
      <c r="AT144" s="156" t="s">
        <v>347</v>
      </c>
      <c r="AU144" s="156" t="s">
        <v>98</v>
      </c>
      <c r="AY144" s="17" t="s">
        <v>345</v>
      </c>
      <c r="BE144" s="157">
        <f t="shared" ref="BE144:BE149" si="4">IF(N144="základná",J144,0)</f>
        <v>0</v>
      </c>
      <c r="BF144" s="157">
        <f t="shared" ref="BF144:BF149" si="5">IF(N144="znížená",J144,0)</f>
        <v>0</v>
      </c>
      <c r="BG144" s="157">
        <f t="shared" ref="BG144:BG149" si="6">IF(N144="zákl. prenesená",J144,0)</f>
        <v>0</v>
      </c>
      <c r="BH144" s="157">
        <f t="shared" ref="BH144:BH149" si="7">IF(N144="zníž. prenesená",J144,0)</f>
        <v>0</v>
      </c>
      <c r="BI144" s="157">
        <f t="shared" ref="BI144:BI149" si="8">IF(N144="nulová",J144,0)</f>
        <v>0</v>
      </c>
      <c r="BJ144" s="17" t="s">
        <v>98</v>
      </c>
      <c r="BK144" s="158">
        <f t="shared" ref="BK144:BK149" si="9">ROUND(I144*H144,3)</f>
        <v>0</v>
      </c>
      <c r="BL144" s="17" t="s">
        <v>750</v>
      </c>
      <c r="BM144" s="156" t="s">
        <v>98</v>
      </c>
    </row>
    <row r="145" spans="2:65" s="1" customFormat="1" ht="16.5" customHeight="1">
      <c r="B145" s="32"/>
      <c r="C145" s="145" t="s">
        <v>98</v>
      </c>
      <c r="D145" s="145" t="s">
        <v>347</v>
      </c>
      <c r="E145" s="146" t="s">
        <v>4451</v>
      </c>
      <c r="F145" s="147" t="s">
        <v>4452</v>
      </c>
      <c r="G145" s="148" t="s">
        <v>623</v>
      </c>
      <c r="H145" s="149">
        <v>2</v>
      </c>
      <c r="I145" s="150"/>
      <c r="J145" s="149">
        <f t="shared" si="0"/>
        <v>0</v>
      </c>
      <c r="K145" s="151"/>
      <c r="L145" s="32"/>
      <c r="M145" s="152" t="s">
        <v>1</v>
      </c>
      <c r="N145" s="153" t="s">
        <v>42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AR145" s="156" t="s">
        <v>750</v>
      </c>
      <c r="AT145" s="156" t="s">
        <v>347</v>
      </c>
      <c r="AU145" s="156" t="s">
        <v>98</v>
      </c>
      <c r="AY145" s="17" t="s">
        <v>345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7" t="s">
        <v>98</v>
      </c>
      <c r="BK145" s="158">
        <f t="shared" si="9"/>
        <v>0</v>
      </c>
      <c r="BL145" s="17" t="s">
        <v>750</v>
      </c>
      <c r="BM145" s="156" t="s">
        <v>351</v>
      </c>
    </row>
    <row r="146" spans="2:65" s="1" customFormat="1" ht="16.5" customHeight="1">
      <c r="B146" s="32"/>
      <c r="C146" s="145" t="s">
        <v>359</v>
      </c>
      <c r="D146" s="145" t="s">
        <v>347</v>
      </c>
      <c r="E146" s="146" t="s">
        <v>4453</v>
      </c>
      <c r="F146" s="147" t="s">
        <v>4454</v>
      </c>
      <c r="G146" s="148" t="s">
        <v>623</v>
      </c>
      <c r="H146" s="149">
        <v>2</v>
      </c>
      <c r="I146" s="150"/>
      <c r="J146" s="149">
        <f t="shared" si="0"/>
        <v>0</v>
      </c>
      <c r="K146" s="151"/>
      <c r="L146" s="32"/>
      <c r="M146" s="152" t="s">
        <v>1</v>
      </c>
      <c r="N146" s="153" t="s">
        <v>42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AR146" s="156" t="s">
        <v>750</v>
      </c>
      <c r="AT146" s="156" t="s">
        <v>347</v>
      </c>
      <c r="AU146" s="156" t="s">
        <v>98</v>
      </c>
      <c r="AY146" s="17" t="s">
        <v>345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7" t="s">
        <v>98</v>
      </c>
      <c r="BK146" s="158">
        <f t="shared" si="9"/>
        <v>0</v>
      </c>
      <c r="BL146" s="17" t="s">
        <v>750</v>
      </c>
      <c r="BM146" s="156" t="s">
        <v>388</v>
      </c>
    </row>
    <row r="147" spans="2:65" s="1" customFormat="1" ht="24.2" customHeight="1">
      <c r="B147" s="32"/>
      <c r="C147" s="145" t="s">
        <v>351</v>
      </c>
      <c r="D147" s="145" t="s">
        <v>347</v>
      </c>
      <c r="E147" s="146" t="s">
        <v>4455</v>
      </c>
      <c r="F147" s="147" t="s">
        <v>4456</v>
      </c>
      <c r="G147" s="148" t="s">
        <v>623</v>
      </c>
      <c r="H147" s="149">
        <v>6</v>
      </c>
      <c r="I147" s="150"/>
      <c r="J147" s="149">
        <f t="shared" si="0"/>
        <v>0</v>
      </c>
      <c r="K147" s="151"/>
      <c r="L147" s="32"/>
      <c r="M147" s="152" t="s">
        <v>1</v>
      </c>
      <c r="N147" s="153" t="s">
        <v>42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AR147" s="156" t="s">
        <v>750</v>
      </c>
      <c r="AT147" s="156" t="s">
        <v>347</v>
      </c>
      <c r="AU147" s="156" t="s">
        <v>98</v>
      </c>
      <c r="AY147" s="17" t="s">
        <v>345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7" t="s">
        <v>98</v>
      </c>
      <c r="BK147" s="158">
        <f t="shared" si="9"/>
        <v>0</v>
      </c>
      <c r="BL147" s="17" t="s">
        <v>750</v>
      </c>
      <c r="BM147" s="156" t="s">
        <v>407</v>
      </c>
    </row>
    <row r="148" spans="2:65" s="1" customFormat="1" ht="16.5" customHeight="1">
      <c r="B148" s="32"/>
      <c r="C148" s="145" t="s">
        <v>380</v>
      </c>
      <c r="D148" s="145" t="s">
        <v>347</v>
      </c>
      <c r="E148" s="146" t="s">
        <v>4457</v>
      </c>
      <c r="F148" s="147" t="s">
        <v>4458</v>
      </c>
      <c r="G148" s="148" t="s">
        <v>3322</v>
      </c>
      <c r="H148" s="149">
        <v>4</v>
      </c>
      <c r="I148" s="150"/>
      <c r="J148" s="149">
        <f t="shared" si="0"/>
        <v>0</v>
      </c>
      <c r="K148" s="151"/>
      <c r="L148" s="32"/>
      <c r="M148" s="152" t="s">
        <v>1</v>
      </c>
      <c r="N148" s="153" t="s">
        <v>42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AR148" s="156" t="s">
        <v>750</v>
      </c>
      <c r="AT148" s="156" t="s">
        <v>347</v>
      </c>
      <c r="AU148" s="156" t="s">
        <v>98</v>
      </c>
      <c r="AY148" s="17" t="s">
        <v>345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7" t="s">
        <v>98</v>
      </c>
      <c r="BK148" s="158">
        <f t="shared" si="9"/>
        <v>0</v>
      </c>
      <c r="BL148" s="17" t="s">
        <v>750</v>
      </c>
      <c r="BM148" s="156" t="s">
        <v>424</v>
      </c>
    </row>
    <row r="149" spans="2:65" s="1" customFormat="1" ht="24.2" customHeight="1">
      <c r="B149" s="32"/>
      <c r="C149" s="145" t="s">
        <v>388</v>
      </c>
      <c r="D149" s="145" t="s">
        <v>347</v>
      </c>
      <c r="E149" s="146" t="s">
        <v>4459</v>
      </c>
      <c r="F149" s="147" t="s">
        <v>4460</v>
      </c>
      <c r="G149" s="148" t="s">
        <v>623</v>
      </c>
      <c r="H149" s="149">
        <v>1</v>
      </c>
      <c r="I149" s="150"/>
      <c r="J149" s="149">
        <f t="shared" si="0"/>
        <v>0</v>
      </c>
      <c r="K149" s="151"/>
      <c r="L149" s="32"/>
      <c r="M149" s="152" t="s">
        <v>1</v>
      </c>
      <c r="N149" s="153" t="s">
        <v>42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AR149" s="156" t="s">
        <v>750</v>
      </c>
      <c r="AT149" s="156" t="s">
        <v>347</v>
      </c>
      <c r="AU149" s="156" t="s">
        <v>98</v>
      </c>
      <c r="AY149" s="17" t="s">
        <v>345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7" t="s">
        <v>98</v>
      </c>
      <c r="BK149" s="158">
        <f t="shared" si="9"/>
        <v>0</v>
      </c>
      <c r="BL149" s="17" t="s">
        <v>750</v>
      </c>
      <c r="BM149" s="156" t="s">
        <v>432</v>
      </c>
    </row>
    <row r="150" spans="2:65" s="11" customFormat="1" ht="22.9" customHeight="1">
      <c r="B150" s="133"/>
      <c r="D150" s="134" t="s">
        <v>75</v>
      </c>
      <c r="E150" s="143" t="s">
        <v>4461</v>
      </c>
      <c r="F150" s="143" t="s">
        <v>4462</v>
      </c>
      <c r="I150" s="136"/>
      <c r="J150" s="144">
        <f>BK150</f>
        <v>0</v>
      </c>
      <c r="L150" s="133"/>
      <c r="M150" s="138"/>
      <c r="P150" s="139">
        <f>SUM(P151:P156)</f>
        <v>0</v>
      </c>
      <c r="R150" s="139">
        <f>SUM(R151:R156)</f>
        <v>0</v>
      </c>
      <c r="T150" s="140">
        <f>SUM(T151:T156)</f>
        <v>0</v>
      </c>
      <c r="AR150" s="134" t="s">
        <v>84</v>
      </c>
      <c r="AT150" s="141" t="s">
        <v>75</v>
      </c>
      <c r="AU150" s="141" t="s">
        <v>84</v>
      </c>
      <c r="AY150" s="134" t="s">
        <v>345</v>
      </c>
      <c r="BK150" s="142">
        <f>SUM(BK151:BK156)</f>
        <v>0</v>
      </c>
    </row>
    <row r="151" spans="2:65" s="1" customFormat="1" ht="16.5" customHeight="1">
      <c r="B151" s="32"/>
      <c r="C151" s="145" t="s">
        <v>398</v>
      </c>
      <c r="D151" s="145" t="s">
        <v>347</v>
      </c>
      <c r="E151" s="146" t="s">
        <v>4463</v>
      </c>
      <c r="F151" s="147" t="s">
        <v>4464</v>
      </c>
      <c r="G151" s="148" t="s">
        <v>623</v>
      </c>
      <c r="H151" s="149">
        <v>1</v>
      </c>
      <c r="I151" s="150"/>
      <c r="J151" s="149">
        <f t="shared" ref="J151:J156" si="10">ROUND(I151*H151,3)</f>
        <v>0</v>
      </c>
      <c r="K151" s="151"/>
      <c r="L151" s="32"/>
      <c r="M151" s="152" t="s">
        <v>1</v>
      </c>
      <c r="N151" s="153" t="s">
        <v>42</v>
      </c>
      <c r="P151" s="154">
        <f t="shared" ref="P151:P156" si="11">O151*H151</f>
        <v>0</v>
      </c>
      <c r="Q151" s="154">
        <v>0</v>
      </c>
      <c r="R151" s="154">
        <f t="shared" ref="R151:R156" si="12">Q151*H151</f>
        <v>0</v>
      </c>
      <c r="S151" s="154">
        <v>0</v>
      </c>
      <c r="T151" s="155">
        <f t="shared" ref="T151:T156" si="13">S151*H151</f>
        <v>0</v>
      </c>
      <c r="AR151" s="156" t="s">
        <v>750</v>
      </c>
      <c r="AT151" s="156" t="s">
        <v>347</v>
      </c>
      <c r="AU151" s="156" t="s">
        <v>98</v>
      </c>
      <c r="AY151" s="17" t="s">
        <v>345</v>
      </c>
      <c r="BE151" s="157">
        <f t="shared" ref="BE151:BE156" si="14">IF(N151="základná",J151,0)</f>
        <v>0</v>
      </c>
      <c r="BF151" s="157">
        <f t="shared" ref="BF151:BF156" si="15">IF(N151="znížená",J151,0)</f>
        <v>0</v>
      </c>
      <c r="BG151" s="157">
        <f t="shared" ref="BG151:BG156" si="16">IF(N151="zákl. prenesená",J151,0)</f>
        <v>0</v>
      </c>
      <c r="BH151" s="157">
        <f t="shared" ref="BH151:BH156" si="17">IF(N151="zníž. prenesená",J151,0)</f>
        <v>0</v>
      </c>
      <c r="BI151" s="157">
        <f t="shared" ref="BI151:BI156" si="18">IF(N151="nulová",J151,0)</f>
        <v>0</v>
      </c>
      <c r="BJ151" s="17" t="s">
        <v>98</v>
      </c>
      <c r="BK151" s="158">
        <f t="shared" ref="BK151:BK156" si="19">ROUND(I151*H151,3)</f>
        <v>0</v>
      </c>
      <c r="BL151" s="17" t="s">
        <v>750</v>
      </c>
      <c r="BM151" s="156" t="s">
        <v>442</v>
      </c>
    </row>
    <row r="152" spans="2:65" s="1" customFormat="1" ht="16.5" customHeight="1">
      <c r="B152" s="32"/>
      <c r="C152" s="145" t="s">
        <v>407</v>
      </c>
      <c r="D152" s="145" t="s">
        <v>347</v>
      </c>
      <c r="E152" s="146" t="s">
        <v>4465</v>
      </c>
      <c r="F152" s="147" t="s">
        <v>4466</v>
      </c>
      <c r="G152" s="148" t="s">
        <v>623</v>
      </c>
      <c r="H152" s="149">
        <v>3</v>
      </c>
      <c r="I152" s="150"/>
      <c r="J152" s="149">
        <f t="shared" si="10"/>
        <v>0</v>
      </c>
      <c r="K152" s="151"/>
      <c r="L152" s="32"/>
      <c r="M152" s="152" t="s">
        <v>1</v>
      </c>
      <c r="N152" s="153" t="s">
        <v>42</v>
      </c>
      <c r="P152" s="154">
        <f t="shared" si="11"/>
        <v>0</v>
      </c>
      <c r="Q152" s="154">
        <v>0</v>
      </c>
      <c r="R152" s="154">
        <f t="shared" si="12"/>
        <v>0</v>
      </c>
      <c r="S152" s="154">
        <v>0</v>
      </c>
      <c r="T152" s="155">
        <f t="shared" si="13"/>
        <v>0</v>
      </c>
      <c r="AR152" s="156" t="s">
        <v>750</v>
      </c>
      <c r="AT152" s="156" t="s">
        <v>347</v>
      </c>
      <c r="AU152" s="156" t="s">
        <v>98</v>
      </c>
      <c r="AY152" s="17" t="s">
        <v>345</v>
      </c>
      <c r="BE152" s="157">
        <f t="shared" si="14"/>
        <v>0</v>
      </c>
      <c r="BF152" s="157">
        <f t="shared" si="15"/>
        <v>0</v>
      </c>
      <c r="BG152" s="157">
        <f t="shared" si="16"/>
        <v>0</v>
      </c>
      <c r="BH152" s="157">
        <f t="shared" si="17"/>
        <v>0</v>
      </c>
      <c r="BI152" s="157">
        <f t="shared" si="18"/>
        <v>0</v>
      </c>
      <c r="BJ152" s="17" t="s">
        <v>98</v>
      </c>
      <c r="BK152" s="158">
        <f t="shared" si="19"/>
        <v>0</v>
      </c>
      <c r="BL152" s="17" t="s">
        <v>750</v>
      </c>
      <c r="BM152" s="156" t="s">
        <v>463</v>
      </c>
    </row>
    <row r="153" spans="2:65" s="1" customFormat="1" ht="16.5" customHeight="1">
      <c r="B153" s="32"/>
      <c r="C153" s="145" t="s">
        <v>417</v>
      </c>
      <c r="D153" s="145" t="s">
        <v>347</v>
      </c>
      <c r="E153" s="146" t="s">
        <v>4467</v>
      </c>
      <c r="F153" s="147" t="s">
        <v>4468</v>
      </c>
      <c r="G153" s="148" t="s">
        <v>623</v>
      </c>
      <c r="H153" s="149">
        <v>1</v>
      </c>
      <c r="I153" s="150"/>
      <c r="J153" s="149">
        <f t="shared" si="10"/>
        <v>0</v>
      </c>
      <c r="K153" s="151"/>
      <c r="L153" s="32"/>
      <c r="M153" s="152" t="s">
        <v>1</v>
      </c>
      <c r="N153" s="153" t="s">
        <v>42</v>
      </c>
      <c r="P153" s="154">
        <f t="shared" si="11"/>
        <v>0</v>
      </c>
      <c r="Q153" s="154">
        <v>0</v>
      </c>
      <c r="R153" s="154">
        <f t="shared" si="12"/>
        <v>0</v>
      </c>
      <c r="S153" s="154">
        <v>0</v>
      </c>
      <c r="T153" s="155">
        <f t="shared" si="13"/>
        <v>0</v>
      </c>
      <c r="AR153" s="156" t="s">
        <v>750</v>
      </c>
      <c r="AT153" s="156" t="s">
        <v>347</v>
      </c>
      <c r="AU153" s="156" t="s">
        <v>98</v>
      </c>
      <c r="AY153" s="17" t="s">
        <v>345</v>
      </c>
      <c r="BE153" s="157">
        <f t="shared" si="14"/>
        <v>0</v>
      </c>
      <c r="BF153" s="157">
        <f t="shared" si="15"/>
        <v>0</v>
      </c>
      <c r="BG153" s="157">
        <f t="shared" si="16"/>
        <v>0</v>
      </c>
      <c r="BH153" s="157">
        <f t="shared" si="17"/>
        <v>0</v>
      </c>
      <c r="BI153" s="157">
        <f t="shared" si="18"/>
        <v>0</v>
      </c>
      <c r="BJ153" s="17" t="s">
        <v>98</v>
      </c>
      <c r="BK153" s="158">
        <f t="shared" si="19"/>
        <v>0</v>
      </c>
      <c r="BL153" s="17" t="s">
        <v>750</v>
      </c>
      <c r="BM153" s="156" t="s">
        <v>7</v>
      </c>
    </row>
    <row r="154" spans="2:65" s="1" customFormat="1" ht="16.5" customHeight="1">
      <c r="B154" s="32"/>
      <c r="C154" s="145" t="s">
        <v>424</v>
      </c>
      <c r="D154" s="145" t="s">
        <v>347</v>
      </c>
      <c r="E154" s="146" t="s">
        <v>4469</v>
      </c>
      <c r="F154" s="147" t="s">
        <v>4470</v>
      </c>
      <c r="G154" s="148" t="s">
        <v>623</v>
      </c>
      <c r="H154" s="149">
        <v>2</v>
      </c>
      <c r="I154" s="150"/>
      <c r="J154" s="149">
        <f t="shared" si="10"/>
        <v>0</v>
      </c>
      <c r="K154" s="151"/>
      <c r="L154" s="32"/>
      <c r="M154" s="152" t="s">
        <v>1</v>
      </c>
      <c r="N154" s="153" t="s">
        <v>42</v>
      </c>
      <c r="P154" s="154">
        <f t="shared" si="11"/>
        <v>0</v>
      </c>
      <c r="Q154" s="154">
        <v>0</v>
      </c>
      <c r="R154" s="154">
        <f t="shared" si="12"/>
        <v>0</v>
      </c>
      <c r="S154" s="154">
        <v>0</v>
      </c>
      <c r="T154" s="155">
        <f t="shared" si="13"/>
        <v>0</v>
      </c>
      <c r="AR154" s="156" t="s">
        <v>750</v>
      </c>
      <c r="AT154" s="156" t="s">
        <v>347</v>
      </c>
      <c r="AU154" s="156" t="s">
        <v>98</v>
      </c>
      <c r="AY154" s="17" t="s">
        <v>345</v>
      </c>
      <c r="BE154" s="157">
        <f t="shared" si="14"/>
        <v>0</v>
      </c>
      <c r="BF154" s="157">
        <f t="shared" si="15"/>
        <v>0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7" t="s">
        <v>98</v>
      </c>
      <c r="BK154" s="158">
        <f t="shared" si="19"/>
        <v>0</v>
      </c>
      <c r="BL154" s="17" t="s">
        <v>750</v>
      </c>
      <c r="BM154" s="156" t="s">
        <v>487</v>
      </c>
    </row>
    <row r="155" spans="2:65" s="1" customFormat="1" ht="16.5" customHeight="1">
      <c r="B155" s="32"/>
      <c r="C155" s="145" t="s">
        <v>428</v>
      </c>
      <c r="D155" s="145" t="s">
        <v>347</v>
      </c>
      <c r="E155" s="146" t="s">
        <v>4471</v>
      </c>
      <c r="F155" s="147" t="s">
        <v>4472</v>
      </c>
      <c r="G155" s="148" t="s">
        <v>623</v>
      </c>
      <c r="H155" s="149">
        <v>15</v>
      </c>
      <c r="I155" s="150"/>
      <c r="J155" s="149">
        <f t="shared" si="10"/>
        <v>0</v>
      </c>
      <c r="K155" s="151"/>
      <c r="L155" s="32"/>
      <c r="M155" s="152" t="s">
        <v>1</v>
      </c>
      <c r="N155" s="153" t="s">
        <v>42</v>
      </c>
      <c r="P155" s="154">
        <f t="shared" si="11"/>
        <v>0</v>
      </c>
      <c r="Q155" s="154">
        <v>0</v>
      </c>
      <c r="R155" s="154">
        <f t="shared" si="12"/>
        <v>0</v>
      </c>
      <c r="S155" s="154">
        <v>0</v>
      </c>
      <c r="T155" s="155">
        <f t="shared" si="13"/>
        <v>0</v>
      </c>
      <c r="AR155" s="156" t="s">
        <v>750</v>
      </c>
      <c r="AT155" s="156" t="s">
        <v>347</v>
      </c>
      <c r="AU155" s="156" t="s">
        <v>98</v>
      </c>
      <c r="AY155" s="17" t="s">
        <v>345</v>
      </c>
      <c r="BE155" s="157">
        <f t="shared" si="14"/>
        <v>0</v>
      </c>
      <c r="BF155" s="157">
        <f t="shared" si="15"/>
        <v>0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7" t="s">
        <v>98</v>
      </c>
      <c r="BK155" s="158">
        <f t="shared" si="19"/>
        <v>0</v>
      </c>
      <c r="BL155" s="17" t="s">
        <v>750</v>
      </c>
      <c r="BM155" s="156" t="s">
        <v>498</v>
      </c>
    </row>
    <row r="156" spans="2:65" s="1" customFormat="1" ht="24.2" customHeight="1">
      <c r="B156" s="32"/>
      <c r="C156" s="145" t="s">
        <v>432</v>
      </c>
      <c r="D156" s="145" t="s">
        <v>347</v>
      </c>
      <c r="E156" s="146" t="s">
        <v>4473</v>
      </c>
      <c r="F156" s="147" t="s">
        <v>4474</v>
      </c>
      <c r="G156" s="148" t="s">
        <v>597</v>
      </c>
      <c r="H156" s="149">
        <v>20</v>
      </c>
      <c r="I156" s="150"/>
      <c r="J156" s="149">
        <f t="shared" si="10"/>
        <v>0</v>
      </c>
      <c r="K156" s="151"/>
      <c r="L156" s="32"/>
      <c r="M156" s="152" t="s">
        <v>1</v>
      </c>
      <c r="N156" s="153" t="s">
        <v>42</v>
      </c>
      <c r="P156" s="154">
        <f t="shared" si="11"/>
        <v>0</v>
      </c>
      <c r="Q156" s="154">
        <v>0</v>
      </c>
      <c r="R156" s="154">
        <f t="shared" si="12"/>
        <v>0</v>
      </c>
      <c r="S156" s="154">
        <v>0</v>
      </c>
      <c r="T156" s="155">
        <f t="shared" si="13"/>
        <v>0</v>
      </c>
      <c r="AR156" s="156" t="s">
        <v>750</v>
      </c>
      <c r="AT156" s="156" t="s">
        <v>347</v>
      </c>
      <c r="AU156" s="156" t="s">
        <v>98</v>
      </c>
      <c r="AY156" s="17" t="s">
        <v>345</v>
      </c>
      <c r="BE156" s="157">
        <f t="shared" si="14"/>
        <v>0</v>
      </c>
      <c r="BF156" s="157">
        <f t="shared" si="15"/>
        <v>0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7" t="s">
        <v>98</v>
      </c>
      <c r="BK156" s="158">
        <f t="shared" si="19"/>
        <v>0</v>
      </c>
      <c r="BL156" s="17" t="s">
        <v>750</v>
      </c>
      <c r="BM156" s="156" t="s">
        <v>513</v>
      </c>
    </row>
    <row r="157" spans="2:65" s="11" customFormat="1" ht="22.9" customHeight="1">
      <c r="B157" s="133"/>
      <c r="D157" s="134" t="s">
        <v>75</v>
      </c>
      <c r="E157" s="143" t="s">
        <v>4475</v>
      </c>
      <c r="F157" s="143" t="s">
        <v>4476</v>
      </c>
      <c r="I157" s="136"/>
      <c r="J157" s="144">
        <f>BK157</f>
        <v>0</v>
      </c>
      <c r="L157" s="133"/>
      <c r="M157" s="138"/>
      <c r="P157" s="139">
        <f>SUM(P158:P166)</f>
        <v>0</v>
      </c>
      <c r="R157" s="139">
        <f>SUM(R158:R166)</f>
        <v>0</v>
      </c>
      <c r="T157" s="140">
        <f>SUM(T158:T166)</f>
        <v>0</v>
      </c>
      <c r="AR157" s="134" t="s">
        <v>84</v>
      </c>
      <c r="AT157" s="141" t="s">
        <v>75</v>
      </c>
      <c r="AU157" s="141" t="s">
        <v>84</v>
      </c>
      <c r="AY157" s="134" t="s">
        <v>345</v>
      </c>
      <c r="BK157" s="142">
        <f>SUM(BK158:BK166)</f>
        <v>0</v>
      </c>
    </row>
    <row r="158" spans="2:65" s="1" customFormat="1" ht="16.5" customHeight="1">
      <c r="B158" s="32"/>
      <c r="C158" s="145" t="s">
        <v>437</v>
      </c>
      <c r="D158" s="145" t="s">
        <v>347</v>
      </c>
      <c r="E158" s="146" t="s">
        <v>4477</v>
      </c>
      <c r="F158" s="147" t="s">
        <v>4478</v>
      </c>
      <c r="G158" s="148" t="s">
        <v>623</v>
      </c>
      <c r="H158" s="149">
        <v>29</v>
      </c>
      <c r="I158" s="150"/>
      <c r="J158" s="149">
        <f t="shared" ref="J158:J166" si="20">ROUND(I158*H158,3)</f>
        <v>0</v>
      </c>
      <c r="K158" s="151"/>
      <c r="L158" s="32"/>
      <c r="M158" s="152" t="s">
        <v>1</v>
      </c>
      <c r="N158" s="153" t="s">
        <v>42</v>
      </c>
      <c r="P158" s="154">
        <f t="shared" ref="P158:P166" si="21">O158*H158</f>
        <v>0</v>
      </c>
      <c r="Q158" s="154">
        <v>0</v>
      </c>
      <c r="R158" s="154">
        <f t="shared" ref="R158:R166" si="22">Q158*H158</f>
        <v>0</v>
      </c>
      <c r="S158" s="154">
        <v>0</v>
      </c>
      <c r="T158" s="155">
        <f t="shared" ref="T158:T166" si="23">S158*H158</f>
        <v>0</v>
      </c>
      <c r="AR158" s="156" t="s">
        <v>750</v>
      </c>
      <c r="AT158" s="156" t="s">
        <v>347</v>
      </c>
      <c r="AU158" s="156" t="s">
        <v>98</v>
      </c>
      <c r="AY158" s="17" t="s">
        <v>345</v>
      </c>
      <c r="BE158" s="157">
        <f t="shared" ref="BE158:BE166" si="24">IF(N158="základná",J158,0)</f>
        <v>0</v>
      </c>
      <c r="BF158" s="157">
        <f t="shared" ref="BF158:BF166" si="25">IF(N158="znížená",J158,0)</f>
        <v>0</v>
      </c>
      <c r="BG158" s="157">
        <f t="shared" ref="BG158:BG166" si="26">IF(N158="zákl. prenesená",J158,0)</f>
        <v>0</v>
      </c>
      <c r="BH158" s="157">
        <f t="shared" ref="BH158:BH166" si="27">IF(N158="zníž. prenesená",J158,0)</f>
        <v>0</v>
      </c>
      <c r="BI158" s="157">
        <f t="shared" ref="BI158:BI166" si="28">IF(N158="nulová",J158,0)</f>
        <v>0</v>
      </c>
      <c r="BJ158" s="17" t="s">
        <v>98</v>
      </c>
      <c r="BK158" s="158">
        <f t="shared" ref="BK158:BK166" si="29">ROUND(I158*H158,3)</f>
        <v>0</v>
      </c>
      <c r="BL158" s="17" t="s">
        <v>750</v>
      </c>
      <c r="BM158" s="156" t="s">
        <v>525</v>
      </c>
    </row>
    <row r="159" spans="2:65" s="1" customFormat="1" ht="16.5" customHeight="1">
      <c r="B159" s="32"/>
      <c r="C159" s="145" t="s">
        <v>442</v>
      </c>
      <c r="D159" s="145" t="s">
        <v>347</v>
      </c>
      <c r="E159" s="146" t="s">
        <v>4479</v>
      </c>
      <c r="F159" s="147" t="s">
        <v>4480</v>
      </c>
      <c r="G159" s="148" t="s">
        <v>623</v>
      </c>
      <c r="H159" s="149">
        <v>6</v>
      </c>
      <c r="I159" s="150"/>
      <c r="J159" s="149">
        <f t="shared" si="20"/>
        <v>0</v>
      </c>
      <c r="K159" s="151"/>
      <c r="L159" s="32"/>
      <c r="M159" s="152" t="s">
        <v>1</v>
      </c>
      <c r="N159" s="153" t="s">
        <v>42</v>
      </c>
      <c r="P159" s="154">
        <f t="shared" si="21"/>
        <v>0</v>
      </c>
      <c r="Q159" s="154">
        <v>0</v>
      </c>
      <c r="R159" s="154">
        <f t="shared" si="22"/>
        <v>0</v>
      </c>
      <c r="S159" s="154">
        <v>0</v>
      </c>
      <c r="T159" s="155">
        <f t="shared" si="23"/>
        <v>0</v>
      </c>
      <c r="AR159" s="156" t="s">
        <v>750</v>
      </c>
      <c r="AT159" s="156" t="s">
        <v>347</v>
      </c>
      <c r="AU159" s="156" t="s">
        <v>98</v>
      </c>
      <c r="AY159" s="17" t="s">
        <v>345</v>
      </c>
      <c r="BE159" s="157">
        <f t="shared" si="24"/>
        <v>0</v>
      </c>
      <c r="BF159" s="157">
        <f t="shared" si="25"/>
        <v>0</v>
      </c>
      <c r="BG159" s="157">
        <f t="shared" si="26"/>
        <v>0</v>
      </c>
      <c r="BH159" s="157">
        <f t="shared" si="27"/>
        <v>0</v>
      </c>
      <c r="BI159" s="157">
        <f t="shared" si="28"/>
        <v>0</v>
      </c>
      <c r="BJ159" s="17" t="s">
        <v>98</v>
      </c>
      <c r="BK159" s="158">
        <f t="shared" si="29"/>
        <v>0</v>
      </c>
      <c r="BL159" s="17" t="s">
        <v>750</v>
      </c>
      <c r="BM159" s="156" t="s">
        <v>535</v>
      </c>
    </row>
    <row r="160" spans="2:65" s="1" customFormat="1" ht="16.5" customHeight="1">
      <c r="B160" s="32"/>
      <c r="C160" s="145" t="s">
        <v>448</v>
      </c>
      <c r="D160" s="145" t="s">
        <v>347</v>
      </c>
      <c r="E160" s="146" t="s">
        <v>4481</v>
      </c>
      <c r="F160" s="147" t="s">
        <v>4482</v>
      </c>
      <c r="G160" s="148" t="s">
        <v>623</v>
      </c>
      <c r="H160" s="149">
        <v>3</v>
      </c>
      <c r="I160" s="150"/>
      <c r="J160" s="149">
        <f t="shared" si="20"/>
        <v>0</v>
      </c>
      <c r="K160" s="151"/>
      <c r="L160" s="32"/>
      <c r="M160" s="152" t="s">
        <v>1</v>
      </c>
      <c r="N160" s="153" t="s">
        <v>42</v>
      </c>
      <c r="P160" s="154">
        <f t="shared" si="21"/>
        <v>0</v>
      </c>
      <c r="Q160" s="154">
        <v>0</v>
      </c>
      <c r="R160" s="154">
        <f t="shared" si="22"/>
        <v>0</v>
      </c>
      <c r="S160" s="154">
        <v>0</v>
      </c>
      <c r="T160" s="155">
        <f t="shared" si="23"/>
        <v>0</v>
      </c>
      <c r="AR160" s="156" t="s">
        <v>750</v>
      </c>
      <c r="AT160" s="156" t="s">
        <v>347</v>
      </c>
      <c r="AU160" s="156" t="s">
        <v>98</v>
      </c>
      <c r="AY160" s="17" t="s">
        <v>345</v>
      </c>
      <c r="BE160" s="157">
        <f t="shared" si="24"/>
        <v>0</v>
      </c>
      <c r="BF160" s="157">
        <f t="shared" si="25"/>
        <v>0</v>
      </c>
      <c r="BG160" s="157">
        <f t="shared" si="26"/>
        <v>0</v>
      </c>
      <c r="BH160" s="157">
        <f t="shared" si="27"/>
        <v>0</v>
      </c>
      <c r="BI160" s="157">
        <f t="shared" si="28"/>
        <v>0</v>
      </c>
      <c r="BJ160" s="17" t="s">
        <v>98</v>
      </c>
      <c r="BK160" s="158">
        <f t="shared" si="29"/>
        <v>0</v>
      </c>
      <c r="BL160" s="17" t="s">
        <v>750</v>
      </c>
      <c r="BM160" s="156" t="s">
        <v>544</v>
      </c>
    </row>
    <row r="161" spans="2:65" s="1" customFormat="1" ht="16.5" customHeight="1">
      <c r="B161" s="32"/>
      <c r="C161" s="145" t="s">
        <v>453</v>
      </c>
      <c r="D161" s="145" t="s">
        <v>347</v>
      </c>
      <c r="E161" s="146" t="s">
        <v>4483</v>
      </c>
      <c r="F161" s="147" t="s">
        <v>4484</v>
      </c>
      <c r="G161" s="148" t="s">
        <v>623</v>
      </c>
      <c r="H161" s="149">
        <v>20</v>
      </c>
      <c r="I161" s="150"/>
      <c r="J161" s="149">
        <f t="shared" si="20"/>
        <v>0</v>
      </c>
      <c r="K161" s="151"/>
      <c r="L161" s="32"/>
      <c r="M161" s="152" t="s">
        <v>1</v>
      </c>
      <c r="N161" s="153" t="s">
        <v>42</v>
      </c>
      <c r="P161" s="154">
        <f t="shared" si="21"/>
        <v>0</v>
      </c>
      <c r="Q161" s="154">
        <v>0</v>
      </c>
      <c r="R161" s="154">
        <f t="shared" si="22"/>
        <v>0</v>
      </c>
      <c r="S161" s="154">
        <v>0</v>
      </c>
      <c r="T161" s="155">
        <f t="shared" si="23"/>
        <v>0</v>
      </c>
      <c r="AR161" s="156" t="s">
        <v>750</v>
      </c>
      <c r="AT161" s="156" t="s">
        <v>347</v>
      </c>
      <c r="AU161" s="156" t="s">
        <v>98</v>
      </c>
      <c r="AY161" s="17" t="s">
        <v>345</v>
      </c>
      <c r="BE161" s="157">
        <f t="shared" si="24"/>
        <v>0</v>
      </c>
      <c r="BF161" s="157">
        <f t="shared" si="25"/>
        <v>0</v>
      </c>
      <c r="BG161" s="157">
        <f t="shared" si="26"/>
        <v>0</v>
      </c>
      <c r="BH161" s="157">
        <f t="shared" si="27"/>
        <v>0</v>
      </c>
      <c r="BI161" s="157">
        <f t="shared" si="28"/>
        <v>0</v>
      </c>
      <c r="BJ161" s="17" t="s">
        <v>98</v>
      </c>
      <c r="BK161" s="158">
        <f t="shared" si="29"/>
        <v>0</v>
      </c>
      <c r="BL161" s="17" t="s">
        <v>750</v>
      </c>
      <c r="BM161" s="156" t="s">
        <v>579</v>
      </c>
    </row>
    <row r="162" spans="2:65" s="1" customFormat="1" ht="16.5" customHeight="1">
      <c r="B162" s="32"/>
      <c r="C162" s="145" t="s">
        <v>457</v>
      </c>
      <c r="D162" s="145" t="s">
        <v>347</v>
      </c>
      <c r="E162" s="146" t="s">
        <v>4485</v>
      </c>
      <c r="F162" s="147" t="s">
        <v>4486</v>
      </c>
      <c r="G162" s="148" t="s">
        <v>623</v>
      </c>
      <c r="H162" s="149">
        <v>18</v>
      </c>
      <c r="I162" s="150"/>
      <c r="J162" s="149">
        <f t="shared" si="20"/>
        <v>0</v>
      </c>
      <c r="K162" s="151"/>
      <c r="L162" s="32"/>
      <c r="M162" s="152" t="s">
        <v>1</v>
      </c>
      <c r="N162" s="153" t="s">
        <v>42</v>
      </c>
      <c r="P162" s="154">
        <f t="shared" si="21"/>
        <v>0</v>
      </c>
      <c r="Q162" s="154">
        <v>0</v>
      </c>
      <c r="R162" s="154">
        <f t="shared" si="22"/>
        <v>0</v>
      </c>
      <c r="S162" s="154">
        <v>0</v>
      </c>
      <c r="T162" s="155">
        <f t="shared" si="23"/>
        <v>0</v>
      </c>
      <c r="AR162" s="156" t="s">
        <v>750</v>
      </c>
      <c r="AT162" s="156" t="s">
        <v>347</v>
      </c>
      <c r="AU162" s="156" t="s">
        <v>98</v>
      </c>
      <c r="AY162" s="17" t="s">
        <v>345</v>
      </c>
      <c r="BE162" s="157">
        <f t="shared" si="24"/>
        <v>0</v>
      </c>
      <c r="BF162" s="157">
        <f t="shared" si="25"/>
        <v>0</v>
      </c>
      <c r="BG162" s="157">
        <f t="shared" si="26"/>
        <v>0</v>
      </c>
      <c r="BH162" s="157">
        <f t="shared" si="27"/>
        <v>0</v>
      </c>
      <c r="BI162" s="157">
        <f t="shared" si="28"/>
        <v>0</v>
      </c>
      <c r="BJ162" s="17" t="s">
        <v>98</v>
      </c>
      <c r="BK162" s="158">
        <f t="shared" si="29"/>
        <v>0</v>
      </c>
      <c r="BL162" s="17" t="s">
        <v>750</v>
      </c>
      <c r="BM162" s="156" t="s">
        <v>615</v>
      </c>
    </row>
    <row r="163" spans="2:65" s="1" customFormat="1" ht="16.5" customHeight="1">
      <c r="B163" s="32"/>
      <c r="C163" s="145" t="s">
        <v>463</v>
      </c>
      <c r="D163" s="145" t="s">
        <v>347</v>
      </c>
      <c r="E163" s="146" t="s">
        <v>4487</v>
      </c>
      <c r="F163" s="147" t="s">
        <v>4488</v>
      </c>
      <c r="G163" s="148" t="s">
        <v>623</v>
      </c>
      <c r="H163" s="149">
        <v>3</v>
      </c>
      <c r="I163" s="150"/>
      <c r="J163" s="149">
        <f t="shared" si="20"/>
        <v>0</v>
      </c>
      <c r="K163" s="151"/>
      <c r="L163" s="32"/>
      <c r="M163" s="152" t="s">
        <v>1</v>
      </c>
      <c r="N163" s="153" t="s">
        <v>42</v>
      </c>
      <c r="P163" s="154">
        <f t="shared" si="21"/>
        <v>0</v>
      </c>
      <c r="Q163" s="154">
        <v>0</v>
      </c>
      <c r="R163" s="154">
        <f t="shared" si="22"/>
        <v>0</v>
      </c>
      <c r="S163" s="154">
        <v>0</v>
      </c>
      <c r="T163" s="155">
        <f t="shared" si="23"/>
        <v>0</v>
      </c>
      <c r="AR163" s="156" t="s">
        <v>750</v>
      </c>
      <c r="AT163" s="156" t="s">
        <v>347</v>
      </c>
      <c r="AU163" s="156" t="s">
        <v>98</v>
      </c>
      <c r="AY163" s="17" t="s">
        <v>345</v>
      </c>
      <c r="BE163" s="157">
        <f t="shared" si="24"/>
        <v>0</v>
      </c>
      <c r="BF163" s="157">
        <f t="shared" si="25"/>
        <v>0</v>
      </c>
      <c r="BG163" s="157">
        <f t="shared" si="26"/>
        <v>0</v>
      </c>
      <c r="BH163" s="157">
        <f t="shared" si="27"/>
        <v>0</v>
      </c>
      <c r="BI163" s="157">
        <f t="shared" si="28"/>
        <v>0</v>
      </c>
      <c r="BJ163" s="17" t="s">
        <v>98</v>
      </c>
      <c r="BK163" s="158">
        <f t="shared" si="29"/>
        <v>0</v>
      </c>
      <c r="BL163" s="17" t="s">
        <v>750</v>
      </c>
      <c r="BM163" s="156" t="s">
        <v>628</v>
      </c>
    </row>
    <row r="164" spans="2:65" s="1" customFormat="1" ht="16.5" customHeight="1">
      <c r="B164" s="32"/>
      <c r="C164" s="145" t="s">
        <v>471</v>
      </c>
      <c r="D164" s="145" t="s">
        <v>347</v>
      </c>
      <c r="E164" s="146" t="s">
        <v>4489</v>
      </c>
      <c r="F164" s="147" t="s">
        <v>4490</v>
      </c>
      <c r="G164" s="148" t="s">
        <v>597</v>
      </c>
      <c r="H164" s="149">
        <v>2610</v>
      </c>
      <c r="I164" s="150"/>
      <c r="J164" s="149">
        <f t="shared" si="20"/>
        <v>0</v>
      </c>
      <c r="K164" s="151"/>
      <c r="L164" s="32"/>
      <c r="M164" s="152" t="s">
        <v>1</v>
      </c>
      <c r="N164" s="153" t="s">
        <v>42</v>
      </c>
      <c r="P164" s="154">
        <f t="shared" si="21"/>
        <v>0</v>
      </c>
      <c r="Q164" s="154">
        <v>0</v>
      </c>
      <c r="R164" s="154">
        <f t="shared" si="22"/>
        <v>0</v>
      </c>
      <c r="S164" s="154">
        <v>0</v>
      </c>
      <c r="T164" s="155">
        <f t="shared" si="23"/>
        <v>0</v>
      </c>
      <c r="AR164" s="156" t="s">
        <v>750</v>
      </c>
      <c r="AT164" s="156" t="s">
        <v>347</v>
      </c>
      <c r="AU164" s="156" t="s">
        <v>98</v>
      </c>
      <c r="AY164" s="17" t="s">
        <v>345</v>
      </c>
      <c r="BE164" s="157">
        <f t="shared" si="24"/>
        <v>0</v>
      </c>
      <c r="BF164" s="157">
        <f t="shared" si="25"/>
        <v>0</v>
      </c>
      <c r="BG164" s="157">
        <f t="shared" si="26"/>
        <v>0</v>
      </c>
      <c r="BH164" s="157">
        <f t="shared" si="27"/>
        <v>0</v>
      </c>
      <c r="BI164" s="157">
        <f t="shared" si="28"/>
        <v>0</v>
      </c>
      <c r="BJ164" s="17" t="s">
        <v>98</v>
      </c>
      <c r="BK164" s="158">
        <f t="shared" si="29"/>
        <v>0</v>
      </c>
      <c r="BL164" s="17" t="s">
        <v>750</v>
      </c>
      <c r="BM164" s="156" t="s">
        <v>647</v>
      </c>
    </row>
    <row r="165" spans="2:65" s="1" customFormat="1" ht="16.5" customHeight="1">
      <c r="B165" s="32"/>
      <c r="C165" s="145" t="s">
        <v>7</v>
      </c>
      <c r="D165" s="145" t="s">
        <v>347</v>
      </c>
      <c r="E165" s="146" t="s">
        <v>4491</v>
      </c>
      <c r="F165" s="147" t="s">
        <v>4492</v>
      </c>
      <c r="G165" s="148" t="s">
        <v>623</v>
      </c>
      <c r="H165" s="149">
        <v>116</v>
      </c>
      <c r="I165" s="150"/>
      <c r="J165" s="149">
        <f t="shared" si="20"/>
        <v>0</v>
      </c>
      <c r="K165" s="151"/>
      <c r="L165" s="32"/>
      <c r="M165" s="152" t="s">
        <v>1</v>
      </c>
      <c r="N165" s="153" t="s">
        <v>42</v>
      </c>
      <c r="P165" s="154">
        <f t="shared" si="21"/>
        <v>0</v>
      </c>
      <c r="Q165" s="154">
        <v>0</v>
      </c>
      <c r="R165" s="154">
        <f t="shared" si="22"/>
        <v>0</v>
      </c>
      <c r="S165" s="154">
        <v>0</v>
      </c>
      <c r="T165" s="155">
        <f t="shared" si="23"/>
        <v>0</v>
      </c>
      <c r="AR165" s="156" t="s">
        <v>750</v>
      </c>
      <c r="AT165" s="156" t="s">
        <v>347</v>
      </c>
      <c r="AU165" s="156" t="s">
        <v>98</v>
      </c>
      <c r="AY165" s="17" t="s">
        <v>345</v>
      </c>
      <c r="BE165" s="157">
        <f t="shared" si="24"/>
        <v>0</v>
      </c>
      <c r="BF165" s="157">
        <f t="shared" si="25"/>
        <v>0</v>
      </c>
      <c r="BG165" s="157">
        <f t="shared" si="26"/>
        <v>0</v>
      </c>
      <c r="BH165" s="157">
        <f t="shared" si="27"/>
        <v>0</v>
      </c>
      <c r="BI165" s="157">
        <f t="shared" si="28"/>
        <v>0</v>
      </c>
      <c r="BJ165" s="17" t="s">
        <v>98</v>
      </c>
      <c r="BK165" s="158">
        <f t="shared" si="29"/>
        <v>0</v>
      </c>
      <c r="BL165" s="17" t="s">
        <v>750</v>
      </c>
      <c r="BM165" s="156" t="s">
        <v>657</v>
      </c>
    </row>
    <row r="166" spans="2:65" s="1" customFormat="1" ht="24.2" customHeight="1">
      <c r="B166" s="32"/>
      <c r="C166" s="145" t="s">
        <v>482</v>
      </c>
      <c r="D166" s="145" t="s">
        <v>347</v>
      </c>
      <c r="E166" s="146" t="s">
        <v>4493</v>
      </c>
      <c r="F166" s="147" t="s">
        <v>4494</v>
      </c>
      <c r="G166" s="148" t="s">
        <v>623</v>
      </c>
      <c r="H166" s="149">
        <v>58</v>
      </c>
      <c r="I166" s="150"/>
      <c r="J166" s="149">
        <f t="shared" si="20"/>
        <v>0</v>
      </c>
      <c r="K166" s="151"/>
      <c r="L166" s="32"/>
      <c r="M166" s="152" t="s">
        <v>1</v>
      </c>
      <c r="N166" s="153" t="s">
        <v>42</v>
      </c>
      <c r="P166" s="154">
        <f t="shared" si="21"/>
        <v>0</v>
      </c>
      <c r="Q166" s="154">
        <v>0</v>
      </c>
      <c r="R166" s="154">
        <f t="shared" si="22"/>
        <v>0</v>
      </c>
      <c r="S166" s="154">
        <v>0</v>
      </c>
      <c r="T166" s="155">
        <f t="shared" si="23"/>
        <v>0</v>
      </c>
      <c r="AR166" s="156" t="s">
        <v>750</v>
      </c>
      <c r="AT166" s="156" t="s">
        <v>347</v>
      </c>
      <c r="AU166" s="156" t="s">
        <v>98</v>
      </c>
      <c r="AY166" s="17" t="s">
        <v>345</v>
      </c>
      <c r="BE166" s="157">
        <f t="shared" si="24"/>
        <v>0</v>
      </c>
      <c r="BF166" s="157">
        <f t="shared" si="25"/>
        <v>0</v>
      </c>
      <c r="BG166" s="157">
        <f t="shared" si="26"/>
        <v>0</v>
      </c>
      <c r="BH166" s="157">
        <f t="shared" si="27"/>
        <v>0</v>
      </c>
      <c r="BI166" s="157">
        <f t="shared" si="28"/>
        <v>0</v>
      </c>
      <c r="BJ166" s="17" t="s">
        <v>98</v>
      </c>
      <c r="BK166" s="158">
        <f t="shared" si="29"/>
        <v>0</v>
      </c>
      <c r="BL166" s="17" t="s">
        <v>750</v>
      </c>
      <c r="BM166" s="156" t="s">
        <v>667</v>
      </c>
    </row>
    <row r="167" spans="2:65" s="11" customFormat="1" ht="25.9" customHeight="1">
      <c r="B167" s="133"/>
      <c r="D167" s="134" t="s">
        <v>75</v>
      </c>
      <c r="E167" s="135" t="s">
        <v>4495</v>
      </c>
      <c r="F167" s="135" t="s">
        <v>4496</v>
      </c>
      <c r="I167" s="136"/>
      <c r="J167" s="137">
        <f>BK167</f>
        <v>0</v>
      </c>
      <c r="L167" s="133"/>
      <c r="M167" s="138"/>
      <c r="P167" s="139">
        <f>P168+P176+P182+P184</f>
        <v>0</v>
      </c>
      <c r="R167" s="139">
        <f>R168+R176+R182+R184</f>
        <v>0</v>
      </c>
      <c r="T167" s="140">
        <f>T168+T176+T182+T184</f>
        <v>0</v>
      </c>
      <c r="AR167" s="134" t="s">
        <v>84</v>
      </c>
      <c r="AT167" s="141" t="s">
        <v>75</v>
      </c>
      <c r="AU167" s="141" t="s">
        <v>76</v>
      </c>
      <c r="AY167" s="134" t="s">
        <v>345</v>
      </c>
      <c r="BK167" s="142">
        <f>BK168+BK176+BK182+BK184</f>
        <v>0</v>
      </c>
    </row>
    <row r="168" spans="2:65" s="11" customFormat="1" ht="22.9" customHeight="1">
      <c r="B168" s="133"/>
      <c r="D168" s="134" t="s">
        <v>75</v>
      </c>
      <c r="E168" s="143" t="s">
        <v>4497</v>
      </c>
      <c r="F168" s="143" t="s">
        <v>4498</v>
      </c>
      <c r="I168" s="136"/>
      <c r="J168" s="144">
        <f>BK168</f>
        <v>0</v>
      </c>
      <c r="L168" s="133"/>
      <c r="M168" s="138"/>
      <c r="P168" s="139">
        <f>SUM(P169:P175)</f>
        <v>0</v>
      </c>
      <c r="R168" s="139">
        <f>SUM(R169:R175)</f>
        <v>0</v>
      </c>
      <c r="T168" s="140">
        <f>SUM(T169:T175)</f>
        <v>0</v>
      </c>
      <c r="AR168" s="134" t="s">
        <v>84</v>
      </c>
      <c r="AT168" s="141" t="s">
        <v>75</v>
      </c>
      <c r="AU168" s="141" t="s">
        <v>84</v>
      </c>
      <c r="AY168" s="134" t="s">
        <v>345</v>
      </c>
      <c r="BK168" s="142">
        <f>SUM(BK169:BK175)</f>
        <v>0</v>
      </c>
    </row>
    <row r="169" spans="2:65" s="1" customFormat="1" ht="16.5" customHeight="1">
      <c r="B169" s="32"/>
      <c r="C169" s="145" t="s">
        <v>487</v>
      </c>
      <c r="D169" s="145" t="s">
        <v>347</v>
      </c>
      <c r="E169" s="146" t="s">
        <v>4499</v>
      </c>
      <c r="F169" s="147" t="s">
        <v>4500</v>
      </c>
      <c r="G169" s="148" t="s">
        <v>623</v>
      </c>
      <c r="H169" s="149">
        <v>2</v>
      </c>
      <c r="I169" s="150"/>
      <c r="J169" s="149">
        <f t="shared" ref="J169:J175" si="30">ROUND(I169*H169,3)</f>
        <v>0</v>
      </c>
      <c r="K169" s="151"/>
      <c r="L169" s="32"/>
      <c r="M169" s="152" t="s">
        <v>1</v>
      </c>
      <c r="N169" s="153" t="s">
        <v>42</v>
      </c>
      <c r="P169" s="154">
        <f t="shared" ref="P169:P175" si="31">O169*H169</f>
        <v>0</v>
      </c>
      <c r="Q169" s="154">
        <v>0</v>
      </c>
      <c r="R169" s="154">
        <f t="shared" ref="R169:R175" si="32">Q169*H169</f>
        <v>0</v>
      </c>
      <c r="S169" s="154">
        <v>0</v>
      </c>
      <c r="T169" s="155">
        <f t="shared" ref="T169:T175" si="33">S169*H169</f>
        <v>0</v>
      </c>
      <c r="AR169" s="156" t="s">
        <v>750</v>
      </c>
      <c r="AT169" s="156" t="s">
        <v>347</v>
      </c>
      <c r="AU169" s="156" t="s">
        <v>98</v>
      </c>
      <c r="AY169" s="17" t="s">
        <v>345</v>
      </c>
      <c r="BE169" s="157">
        <f t="shared" ref="BE169:BE175" si="34">IF(N169="základná",J169,0)</f>
        <v>0</v>
      </c>
      <c r="BF169" s="157">
        <f t="shared" ref="BF169:BF175" si="35">IF(N169="znížená",J169,0)</f>
        <v>0</v>
      </c>
      <c r="BG169" s="157">
        <f t="shared" ref="BG169:BG175" si="36">IF(N169="zákl. prenesená",J169,0)</f>
        <v>0</v>
      </c>
      <c r="BH169" s="157">
        <f t="shared" ref="BH169:BH175" si="37">IF(N169="zníž. prenesená",J169,0)</f>
        <v>0</v>
      </c>
      <c r="BI169" s="157">
        <f t="shared" ref="BI169:BI175" si="38">IF(N169="nulová",J169,0)</f>
        <v>0</v>
      </c>
      <c r="BJ169" s="17" t="s">
        <v>98</v>
      </c>
      <c r="BK169" s="158">
        <f t="shared" ref="BK169:BK175" si="39">ROUND(I169*H169,3)</f>
        <v>0</v>
      </c>
      <c r="BL169" s="17" t="s">
        <v>750</v>
      </c>
      <c r="BM169" s="156" t="s">
        <v>677</v>
      </c>
    </row>
    <row r="170" spans="2:65" s="1" customFormat="1" ht="16.5" customHeight="1">
      <c r="B170" s="32"/>
      <c r="C170" s="145" t="s">
        <v>494</v>
      </c>
      <c r="D170" s="145" t="s">
        <v>347</v>
      </c>
      <c r="E170" s="146" t="s">
        <v>4501</v>
      </c>
      <c r="F170" s="147" t="s">
        <v>4502</v>
      </c>
      <c r="G170" s="148" t="s">
        <v>623</v>
      </c>
      <c r="H170" s="149">
        <v>2</v>
      </c>
      <c r="I170" s="150"/>
      <c r="J170" s="149">
        <f t="shared" si="30"/>
        <v>0</v>
      </c>
      <c r="K170" s="151"/>
      <c r="L170" s="32"/>
      <c r="M170" s="152" t="s">
        <v>1</v>
      </c>
      <c r="N170" s="153" t="s">
        <v>42</v>
      </c>
      <c r="P170" s="154">
        <f t="shared" si="31"/>
        <v>0</v>
      </c>
      <c r="Q170" s="154">
        <v>0</v>
      </c>
      <c r="R170" s="154">
        <f t="shared" si="32"/>
        <v>0</v>
      </c>
      <c r="S170" s="154">
        <v>0</v>
      </c>
      <c r="T170" s="155">
        <f t="shared" si="33"/>
        <v>0</v>
      </c>
      <c r="AR170" s="156" t="s">
        <v>750</v>
      </c>
      <c r="AT170" s="156" t="s">
        <v>347</v>
      </c>
      <c r="AU170" s="156" t="s">
        <v>98</v>
      </c>
      <c r="AY170" s="17" t="s">
        <v>345</v>
      </c>
      <c r="BE170" s="157">
        <f t="shared" si="34"/>
        <v>0</v>
      </c>
      <c r="BF170" s="157">
        <f t="shared" si="35"/>
        <v>0</v>
      </c>
      <c r="BG170" s="157">
        <f t="shared" si="36"/>
        <v>0</v>
      </c>
      <c r="BH170" s="157">
        <f t="shared" si="37"/>
        <v>0</v>
      </c>
      <c r="BI170" s="157">
        <f t="shared" si="38"/>
        <v>0</v>
      </c>
      <c r="BJ170" s="17" t="s">
        <v>98</v>
      </c>
      <c r="BK170" s="158">
        <f t="shared" si="39"/>
        <v>0</v>
      </c>
      <c r="BL170" s="17" t="s">
        <v>750</v>
      </c>
      <c r="BM170" s="156" t="s">
        <v>687</v>
      </c>
    </row>
    <row r="171" spans="2:65" s="1" customFormat="1" ht="21.75" customHeight="1">
      <c r="B171" s="32"/>
      <c r="C171" s="145" t="s">
        <v>498</v>
      </c>
      <c r="D171" s="145" t="s">
        <v>347</v>
      </c>
      <c r="E171" s="146" t="s">
        <v>4503</v>
      </c>
      <c r="F171" s="147" t="s">
        <v>4504</v>
      </c>
      <c r="G171" s="148" t="s">
        <v>623</v>
      </c>
      <c r="H171" s="149">
        <v>6</v>
      </c>
      <c r="I171" s="150"/>
      <c r="J171" s="149">
        <f t="shared" si="30"/>
        <v>0</v>
      </c>
      <c r="K171" s="151"/>
      <c r="L171" s="32"/>
      <c r="M171" s="152" t="s">
        <v>1</v>
      </c>
      <c r="N171" s="153" t="s">
        <v>42</v>
      </c>
      <c r="P171" s="154">
        <f t="shared" si="31"/>
        <v>0</v>
      </c>
      <c r="Q171" s="154">
        <v>0</v>
      </c>
      <c r="R171" s="154">
        <f t="shared" si="32"/>
        <v>0</v>
      </c>
      <c r="S171" s="154">
        <v>0</v>
      </c>
      <c r="T171" s="155">
        <f t="shared" si="33"/>
        <v>0</v>
      </c>
      <c r="AR171" s="156" t="s">
        <v>750</v>
      </c>
      <c r="AT171" s="156" t="s">
        <v>347</v>
      </c>
      <c r="AU171" s="156" t="s">
        <v>98</v>
      </c>
      <c r="AY171" s="17" t="s">
        <v>345</v>
      </c>
      <c r="BE171" s="157">
        <f t="shared" si="34"/>
        <v>0</v>
      </c>
      <c r="BF171" s="157">
        <f t="shared" si="35"/>
        <v>0</v>
      </c>
      <c r="BG171" s="157">
        <f t="shared" si="36"/>
        <v>0</v>
      </c>
      <c r="BH171" s="157">
        <f t="shared" si="37"/>
        <v>0</v>
      </c>
      <c r="BI171" s="157">
        <f t="shared" si="38"/>
        <v>0</v>
      </c>
      <c r="BJ171" s="17" t="s">
        <v>98</v>
      </c>
      <c r="BK171" s="158">
        <f t="shared" si="39"/>
        <v>0</v>
      </c>
      <c r="BL171" s="17" t="s">
        <v>750</v>
      </c>
      <c r="BM171" s="156" t="s">
        <v>699</v>
      </c>
    </row>
    <row r="172" spans="2:65" s="1" customFormat="1" ht="16.5" customHeight="1">
      <c r="B172" s="32"/>
      <c r="C172" s="145" t="s">
        <v>509</v>
      </c>
      <c r="D172" s="145" t="s">
        <v>347</v>
      </c>
      <c r="E172" s="146" t="s">
        <v>4505</v>
      </c>
      <c r="F172" s="147" t="s">
        <v>4506</v>
      </c>
      <c r="G172" s="148" t="s">
        <v>623</v>
      </c>
      <c r="H172" s="149">
        <v>2</v>
      </c>
      <c r="I172" s="150"/>
      <c r="J172" s="149">
        <f t="shared" si="30"/>
        <v>0</v>
      </c>
      <c r="K172" s="151"/>
      <c r="L172" s="32"/>
      <c r="M172" s="152" t="s">
        <v>1</v>
      </c>
      <c r="N172" s="153" t="s">
        <v>42</v>
      </c>
      <c r="P172" s="154">
        <f t="shared" si="31"/>
        <v>0</v>
      </c>
      <c r="Q172" s="154">
        <v>0</v>
      </c>
      <c r="R172" s="154">
        <f t="shared" si="32"/>
        <v>0</v>
      </c>
      <c r="S172" s="154">
        <v>0</v>
      </c>
      <c r="T172" s="155">
        <f t="shared" si="33"/>
        <v>0</v>
      </c>
      <c r="AR172" s="156" t="s">
        <v>750</v>
      </c>
      <c r="AT172" s="156" t="s">
        <v>347</v>
      </c>
      <c r="AU172" s="156" t="s">
        <v>98</v>
      </c>
      <c r="AY172" s="17" t="s">
        <v>345</v>
      </c>
      <c r="BE172" s="157">
        <f t="shared" si="34"/>
        <v>0</v>
      </c>
      <c r="BF172" s="157">
        <f t="shared" si="35"/>
        <v>0</v>
      </c>
      <c r="BG172" s="157">
        <f t="shared" si="36"/>
        <v>0</v>
      </c>
      <c r="BH172" s="157">
        <f t="shared" si="37"/>
        <v>0</v>
      </c>
      <c r="BI172" s="157">
        <f t="shared" si="38"/>
        <v>0</v>
      </c>
      <c r="BJ172" s="17" t="s">
        <v>98</v>
      </c>
      <c r="BK172" s="158">
        <f t="shared" si="39"/>
        <v>0</v>
      </c>
      <c r="BL172" s="17" t="s">
        <v>750</v>
      </c>
      <c r="BM172" s="156" t="s">
        <v>711</v>
      </c>
    </row>
    <row r="173" spans="2:65" s="1" customFormat="1" ht="16.5" customHeight="1">
      <c r="B173" s="32"/>
      <c r="C173" s="145" t="s">
        <v>513</v>
      </c>
      <c r="D173" s="145" t="s">
        <v>347</v>
      </c>
      <c r="E173" s="146" t="s">
        <v>4507</v>
      </c>
      <c r="F173" s="147" t="s">
        <v>4508</v>
      </c>
      <c r="G173" s="148" t="s">
        <v>597</v>
      </c>
      <c r="H173" s="149">
        <v>180</v>
      </c>
      <c r="I173" s="150"/>
      <c r="J173" s="149">
        <f t="shared" si="30"/>
        <v>0</v>
      </c>
      <c r="K173" s="151"/>
      <c r="L173" s="32"/>
      <c r="M173" s="152" t="s">
        <v>1</v>
      </c>
      <c r="N173" s="153" t="s">
        <v>42</v>
      </c>
      <c r="P173" s="154">
        <f t="shared" si="31"/>
        <v>0</v>
      </c>
      <c r="Q173" s="154">
        <v>0</v>
      </c>
      <c r="R173" s="154">
        <f t="shared" si="32"/>
        <v>0</v>
      </c>
      <c r="S173" s="154">
        <v>0</v>
      </c>
      <c r="T173" s="155">
        <f t="shared" si="33"/>
        <v>0</v>
      </c>
      <c r="AR173" s="156" t="s">
        <v>750</v>
      </c>
      <c r="AT173" s="156" t="s">
        <v>347</v>
      </c>
      <c r="AU173" s="156" t="s">
        <v>98</v>
      </c>
      <c r="AY173" s="17" t="s">
        <v>345</v>
      </c>
      <c r="BE173" s="157">
        <f t="shared" si="34"/>
        <v>0</v>
      </c>
      <c r="BF173" s="157">
        <f t="shared" si="35"/>
        <v>0</v>
      </c>
      <c r="BG173" s="157">
        <f t="shared" si="36"/>
        <v>0</v>
      </c>
      <c r="BH173" s="157">
        <f t="shared" si="37"/>
        <v>0</v>
      </c>
      <c r="BI173" s="157">
        <f t="shared" si="38"/>
        <v>0</v>
      </c>
      <c r="BJ173" s="17" t="s">
        <v>98</v>
      </c>
      <c r="BK173" s="158">
        <f t="shared" si="39"/>
        <v>0</v>
      </c>
      <c r="BL173" s="17" t="s">
        <v>750</v>
      </c>
      <c r="BM173" s="156" t="s">
        <v>724</v>
      </c>
    </row>
    <row r="174" spans="2:65" s="1" customFormat="1" ht="16.5" customHeight="1">
      <c r="B174" s="32"/>
      <c r="C174" s="145" t="s">
        <v>519</v>
      </c>
      <c r="D174" s="145" t="s">
        <v>347</v>
      </c>
      <c r="E174" s="146" t="s">
        <v>4509</v>
      </c>
      <c r="F174" s="147" t="s">
        <v>4510</v>
      </c>
      <c r="G174" s="148" t="s">
        <v>623</v>
      </c>
      <c r="H174" s="149">
        <v>50</v>
      </c>
      <c r="I174" s="150"/>
      <c r="J174" s="149">
        <f t="shared" si="30"/>
        <v>0</v>
      </c>
      <c r="K174" s="151"/>
      <c r="L174" s="32"/>
      <c r="M174" s="152" t="s">
        <v>1</v>
      </c>
      <c r="N174" s="153" t="s">
        <v>42</v>
      </c>
      <c r="P174" s="154">
        <f t="shared" si="31"/>
        <v>0</v>
      </c>
      <c r="Q174" s="154">
        <v>0</v>
      </c>
      <c r="R174" s="154">
        <f t="shared" si="32"/>
        <v>0</v>
      </c>
      <c r="S174" s="154">
        <v>0</v>
      </c>
      <c r="T174" s="155">
        <f t="shared" si="33"/>
        <v>0</v>
      </c>
      <c r="AR174" s="156" t="s">
        <v>750</v>
      </c>
      <c r="AT174" s="156" t="s">
        <v>347</v>
      </c>
      <c r="AU174" s="156" t="s">
        <v>98</v>
      </c>
      <c r="AY174" s="17" t="s">
        <v>345</v>
      </c>
      <c r="BE174" s="157">
        <f t="shared" si="34"/>
        <v>0</v>
      </c>
      <c r="BF174" s="157">
        <f t="shared" si="35"/>
        <v>0</v>
      </c>
      <c r="BG174" s="157">
        <f t="shared" si="36"/>
        <v>0</v>
      </c>
      <c r="BH174" s="157">
        <f t="shared" si="37"/>
        <v>0</v>
      </c>
      <c r="BI174" s="157">
        <f t="shared" si="38"/>
        <v>0</v>
      </c>
      <c r="BJ174" s="17" t="s">
        <v>98</v>
      </c>
      <c r="BK174" s="158">
        <f t="shared" si="39"/>
        <v>0</v>
      </c>
      <c r="BL174" s="17" t="s">
        <v>750</v>
      </c>
      <c r="BM174" s="156" t="s">
        <v>734</v>
      </c>
    </row>
    <row r="175" spans="2:65" s="1" customFormat="1" ht="16.5" customHeight="1">
      <c r="B175" s="32"/>
      <c r="C175" s="145" t="s">
        <v>525</v>
      </c>
      <c r="D175" s="145" t="s">
        <v>347</v>
      </c>
      <c r="E175" s="146" t="s">
        <v>4511</v>
      </c>
      <c r="F175" s="147" t="s">
        <v>4512</v>
      </c>
      <c r="G175" s="148" t="s">
        <v>623</v>
      </c>
      <c r="H175" s="149">
        <v>25</v>
      </c>
      <c r="I175" s="150"/>
      <c r="J175" s="149">
        <f t="shared" si="30"/>
        <v>0</v>
      </c>
      <c r="K175" s="151"/>
      <c r="L175" s="32"/>
      <c r="M175" s="152" t="s">
        <v>1</v>
      </c>
      <c r="N175" s="153" t="s">
        <v>42</v>
      </c>
      <c r="P175" s="154">
        <f t="shared" si="31"/>
        <v>0</v>
      </c>
      <c r="Q175" s="154">
        <v>0</v>
      </c>
      <c r="R175" s="154">
        <f t="shared" si="32"/>
        <v>0</v>
      </c>
      <c r="S175" s="154">
        <v>0</v>
      </c>
      <c r="T175" s="155">
        <f t="shared" si="33"/>
        <v>0</v>
      </c>
      <c r="AR175" s="156" t="s">
        <v>750</v>
      </c>
      <c r="AT175" s="156" t="s">
        <v>347</v>
      </c>
      <c r="AU175" s="156" t="s">
        <v>98</v>
      </c>
      <c r="AY175" s="17" t="s">
        <v>345</v>
      </c>
      <c r="BE175" s="157">
        <f t="shared" si="34"/>
        <v>0</v>
      </c>
      <c r="BF175" s="157">
        <f t="shared" si="35"/>
        <v>0</v>
      </c>
      <c r="BG175" s="157">
        <f t="shared" si="36"/>
        <v>0</v>
      </c>
      <c r="BH175" s="157">
        <f t="shared" si="37"/>
        <v>0</v>
      </c>
      <c r="BI175" s="157">
        <f t="shared" si="38"/>
        <v>0</v>
      </c>
      <c r="BJ175" s="17" t="s">
        <v>98</v>
      </c>
      <c r="BK175" s="158">
        <f t="shared" si="39"/>
        <v>0</v>
      </c>
      <c r="BL175" s="17" t="s">
        <v>750</v>
      </c>
      <c r="BM175" s="156" t="s">
        <v>742</v>
      </c>
    </row>
    <row r="176" spans="2:65" s="11" customFormat="1" ht="22.9" customHeight="1">
      <c r="B176" s="133"/>
      <c r="D176" s="134" t="s">
        <v>75</v>
      </c>
      <c r="E176" s="143" t="s">
        <v>4513</v>
      </c>
      <c r="F176" s="143" t="s">
        <v>4514</v>
      </c>
      <c r="I176" s="136"/>
      <c r="J176" s="144">
        <f>BK176</f>
        <v>0</v>
      </c>
      <c r="L176" s="133"/>
      <c r="M176" s="138"/>
      <c r="P176" s="139">
        <f>SUM(P177:P181)</f>
        <v>0</v>
      </c>
      <c r="R176" s="139">
        <f>SUM(R177:R181)</f>
        <v>0</v>
      </c>
      <c r="T176" s="140">
        <f>SUM(T177:T181)</f>
        <v>0</v>
      </c>
      <c r="AR176" s="134" t="s">
        <v>84</v>
      </c>
      <c r="AT176" s="141" t="s">
        <v>75</v>
      </c>
      <c r="AU176" s="141" t="s">
        <v>84</v>
      </c>
      <c r="AY176" s="134" t="s">
        <v>345</v>
      </c>
      <c r="BK176" s="142">
        <f>SUM(BK177:BK181)</f>
        <v>0</v>
      </c>
    </row>
    <row r="177" spans="2:65" s="1" customFormat="1" ht="16.5" customHeight="1">
      <c r="B177" s="32"/>
      <c r="C177" s="145" t="s">
        <v>530</v>
      </c>
      <c r="D177" s="145" t="s">
        <v>347</v>
      </c>
      <c r="E177" s="146" t="s">
        <v>4515</v>
      </c>
      <c r="F177" s="147" t="s">
        <v>4516</v>
      </c>
      <c r="G177" s="148" t="s">
        <v>623</v>
      </c>
      <c r="H177" s="149">
        <v>2</v>
      </c>
      <c r="I177" s="150"/>
      <c r="J177" s="149">
        <f>ROUND(I177*H177,3)</f>
        <v>0</v>
      </c>
      <c r="K177" s="151"/>
      <c r="L177" s="32"/>
      <c r="M177" s="152" t="s">
        <v>1</v>
      </c>
      <c r="N177" s="153" t="s">
        <v>42</v>
      </c>
      <c r="P177" s="154">
        <f>O177*H177</f>
        <v>0</v>
      </c>
      <c r="Q177" s="154">
        <v>0</v>
      </c>
      <c r="R177" s="154">
        <f>Q177*H177</f>
        <v>0</v>
      </c>
      <c r="S177" s="154">
        <v>0</v>
      </c>
      <c r="T177" s="155">
        <f>S177*H177</f>
        <v>0</v>
      </c>
      <c r="AR177" s="156" t="s">
        <v>750</v>
      </c>
      <c r="AT177" s="156" t="s">
        <v>347</v>
      </c>
      <c r="AU177" s="156" t="s">
        <v>98</v>
      </c>
      <c r="AY177" s="17" t="s">
        <v>345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7" t="s">
        <v>98</v>
      </c>
      <c r="BK177" s="158">
        <f>ROUND(I177*H177,3)</f>
        <v>0</v>
      </c>
      <c r="BL177" s="17" t="s">
        <v>750</v>
      </c>
      <c r="BM177" s="156" t="s">
        <v>750</v>
      </c>
    </row>
    <row r="178" spans="2:65" s="1" customFormat="1" ht="16.5" customHeight="1">
      <c r="B178" s="32"/>
      <c r="C178" s="145" t="s">
        <v>535</v>
      </c>
      <c r="D178" s="145" t="s">
        <v>347</v>
      </c>
      <c r="E178" s="146" t="s">
        <v>4517</v>
      </c>
      <c r="F178" s="147" t="s">
        <v>4518</v>
      </c>
      <c r="G178" s="148" t="s">
        <v>623</v>
      </c>
      <c r="H178" s="149">
        <v>12</v>
      </c>
      <c r="I178" s="150"/>
      <c r="J178" s="149">
        <f>ROUND(I178*H178,3)</f>
        <v>0</v>
      </c>
      <c r="K178" s="151"/>
      <c r="L178" s="32"/>
      <c r="M178" s="152" t="s">
        <v>1</v>
      </c>
      <c r="N178" s="153" t="s">
        <v>42</v>
      </c>
      <c r="P178" s="154">
        <f>O178*H178</f>
        <v>0</v>
      </c>
      <c r="Q178" s="154">
        <v>0</v>
      </c>
      <c r="R178" s="154">
        <f>Q178*H178</f>
        <v>0</v>
      </c>
      <c r="S178" s="154">
        <v>0</v>
      </c>
      <c r="T178" s="155">
        <f>S178*H178</f>
        <v>0</v>
      </c>
      <c r="AR178" s="156" t="s">
        <v>750</v>
      </c>
      <c r="AT178" s="156" t="s">
        <v>347</v>
      </c>
      <c r="AU178" s="156" t="s">
        <v>98</v>
      </c>
      <c r="AY178" s="17" t="s">
        <v>345</v>
      </c>
      <c r="BE178" s="157">
        <f>IF(N178="základná",J178,0)</f>
        <v>0</v>
      </c>
      <c r="BF178" s="157">
        <f>IF(N178="znížená",J178,0)</f>
        <v>0</v>
      </c>
      <c r="BG178" s="157">
        <f>IF(N178="zákl. prenesená",J178,0)</f>
        <v>0</v>
      </c>
      <c r="BH178" s="157">
        <f>IF(N178="zníž. prenesená",J178,0)</f>
        <v>0</v>
      </c>
      <c r="BI178" s="157">
        <f>IF(N178="nulová",J178,0)</f>
        <v>0</v>
      </c>
      <c r="BJ178" s="17" t="s">
        <v>98</v>
      </c>
      <c r="BK178" s="158">
        <f>ROUND(I178*H178,3)</f>
        <v>0</v>
      </c>
      <c r="BL178" s="17" t="s">
        <v>750</v>
      </c>
      <c r="BM178" s="156" t="s">
        <v>765</v>
      </c>
    </row>
    <row r="179" spans="2:65" s="1" customFormat="1" ht="16.5" customHeight="1">
      <c r="B179" s="32"/>
      <c r="C179" s="145" t="s">
        <v>540</v>
      </c>
      <c r="D179" s="145" t="s">
        <v>347</v>
      </c>
      <c r="E179" s="146" t="s">
        <v>4519</v>
      </c>
      <c r="F179" s="147" t="s">
        <v>4520</v>
      </c>
      <c r="G179" s="148" t="s">
        <v>623</v>
      </c>
      <c r="H179" s="149">
        <v>24</v>
      </c>
      <c r="I179" s="150"/>
      <c r="J179" s="149">
        <f>ROUND(I179*H179,3)</f>
        <v>0</v>
      </c>
      <c r="K179" s="151"/>
      <c r="L179" s="32"/>
      <c r="M179" s="152" t="s">
        <v>1</v>
      </c>
      <c r="N179" s="153" t="s">
        <v>42</v>
      </c>
      <c r="P179" s="154">
        <f>O179*H179</f>
        <v>0</v>
      </c>
      <c r="Q179" s="154">
        <v>0</v>
      </c>
      <c r="R179" s="154">
        <f>Q179*H179</f>
        <v>0</v>
      </c>
      <c r="S179" s="154">
        <v>0</v>
      </c>
      <c r="T179" s="155">
        <f>S179*H179</f>
        <v>0</v>
      </c>
      <c r="AR179" s="156" t="s">
        <v>750</v>
      </c>
      <c r="AT179" s="156" t="s">
        <v>347</v>
      </c>
      <c r="AU179" s="156" t="s">
        <v>98</v>
      </c>
      <c r="AY179" s="17" t="s">
        <v>345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7" t="s">
        <v>98</v>
      </c>
      <c r="BK179" s="158">
        <f>ROUND(I179*H179,3)</f>
        <v>0</v>
      </c>
      <c r="BL179" s="17" t="s">
        <v>750</v>
      </c>
      <c r="BM179" s="156" t="s">
        <v>777</v>
      </c>
    </row>
    <row r="180" spans="2:65" s="1" customFormat="1" ht="24.2" customHeight="1">
      <c r="B180" s="32"/>
      <c r="C180" s="145" t="s">
        <v>544</v>
      </c>
      <c r="D180" s="145" t="s">
        <v>347</v>
      </c>
      <c r="E180" s="146" t="s">
        <v>4521</v>
      </c>
      <c r="F180" s="147" t="s">
        <v>4522</v>
      </c>
      <c r="G180" s="148" t="s">
        <v>597</v>
      </c>
      <c r="H180" s="149">
        <v>180</v>
      </c>
      <c r="I180" s="150"/>
      <c r="J180" s="149">
        <f>ROUND(I180*H180,3)</f>
        <v>0</v>
      </c>
      <c r="K180" s="151"/>
      <c r="L180" s="32"/>
      <c r="M180" s="152" t="s">
        <v>1</v>
      </c>
      <c r="N180" s="153" t="s">
        <v>42</v>
      </c>
      <c r="P180" s="154">
        <f>O180*H180</f>
        <v>0</v>
      </c>
      <c r="Q180" s="154">
        <v>0</v>
      </c>
      <c r="R180" s="154">
        <f>Q180*H180</f>
        <v>0</v>
      </c>
      <c r="S180" s="154">
        <v>0</v>
      </c>
      <c r="T180" s="155">
        <f>S180*H180</f>
        <v>0</v>
      </c>
      <c r="AR180" s="156" t="s">
        <v>750</v>
      </c>
      <c r="AT180" s="156" t="s">
        <v>347</v>
      </c>
      <c r="AU180" s="156" t="s">
        <v>98</v>
      </c>
      <c r="AY180" s="17" t="s">
        <v>345</v>
      </c>
      <c r="BE180" s="157">
        <f>IF(N180="základná",J180,0)</f>
        <v>0</v>
      </c>
      <c r="BF180" s="157">
        <f>IF(N180="znížená",J180,0)</f>
        <v>0</v>
      </c>
      <c r="BG180" s="157">
        <f>IF(N180="zákl. prenesená",J180,0)</f>
        <v>0</v>
      </c>
      <c r="BH180" s="157">
        <f>IF(N180="zníž. prenesená",J180,0)</f>
        <v>0</v>
      </c>
      <c r="BI180" s="157">
        <f>IF(N180="nulová",J180,0)</f>
        <v>0</v>
      </c>
      <c r="BJ180" s="17" t="s">
        <v>98</v>
      </c>
      <c r="BK180" s="158">
        <f>ROUND(I180*H180,3)</f>
        <v>0</v>
      </c>
      <c r="BL180" s="17" t="s">
        <v>750</v>
      </c>
      <c r="BM180" s="156" t="s">
        <v>788</v>
      </c>
    </row>
    <row r="181" spans="2:65" s="1" customFormat="1" ht="16.5" customHeight="1">
      <c r="B181" s="32"/>
      <c r="C181" s="145" t="s">
        <v>549</v>
      </c>
      <c r="D181" s="145" t="s">
        <v>347</v>
      </c>
      <c r="E181" s="146" t="s">
        <v>4523</v>
      </c>
      <c r="F181" s="147" t="s">
        <v>4524</v>
      </c>
      <c r="G181" s="148" t="s">
        <v>623</v>
      </c>
      <c r="H181" s="149">
        <v>12</v>
      </c>
      <c r="I181" s="150"/>
      <c r="J181" s="149">
        <f>ROUND(I181*H181,3)</f>
        <v>0</v>
      </c>
      <c r="K181" s="151"/>
      <c r="L181" s="32"/>
      <c r="M181" s="152" t="s">
        <v>1</v>
      </c>
      <c r="N181" s="153" t="s">
        <v>42</v>
      </c>
      <c r="P181" s="154">
        <f>O181*H181</f>
        <v>0</v>
      </c>
      <c r="Q181" s="154">
        <v>0</v>
      </c>
      <c r="R181" s="154">
        <f>Q181*H181</f>
        <v>0</v>
      </c>
      <c r="S181" s="154">
        <v>0</v>
      </c>
      <c r="T181" s="155">
        <f>S181*H181</f>
        <v>0</v>
      </c>
      <c r="AR181" s="156" t="s">
        <v>750</v>
      </c>
      <c r="AT181" s="156" t="s">
        <v>347</v>
      </c>
      <c r="AU181" s="156" t="s">
        <v>98</v>
      </c>
      <c r="AY181" s="17" t="s">
        <v>345</v>
      </c>
      <c r="BE181" s="157">
        <f>IF(N181="základná",J181,0)</f>
        <v>0</v>
      </c>
      <c r="BF181" s="157">
        <f>IF(N181="znížená",J181,0)</f>
        <v>0</v>
      </c>
      <c r="BG181" s="157">
        <f>IF(N181="zákl. prenesená",J181,0)</f>
        <v>0</v>
      </c>
      <c r="BH181" s="157">
        <f>IF(N181="zníž. prenesená",J181,0)</f>
        <v>0</v>
      </c>
      <c r="BI181" s="157">
        <f>IF(N181="nulová",J181,0)</f>
        <v>0</v>
      </c>
      <c r="BJ181" s="17" t="s">
        <v>98</v>
      </c>
      <c r="BK181" s="158">
        <f>ROUND(I181*H181,3)</f>
        <v>0</v>
      </c>
      <c r="BL181" s="17" t="s">
        <v>750</v>
      </c>
      <c r="BM181" s="156" t="s">
        <v>797</v>
      </c>
    </row>
    <row r="182" spans="2:65" s="11" customFormat="1" ht="22.9" customHeight="1">
      <c r="B182" s="133"/>
      <c r="D182" s="134" t="s">
        <v>75</v>
      </c>
      <c r="E182" s="143" t="s">
        <v>4525</v>
      </c>
      <c r="F182" s="143" t="s">
        <v>4526</v>
      </c>
      <c r="I182" s="136"/>
      <c r="J182" s="144">
        <f>BK182</f>
        <v>0</v>
      </c>
      <c r="L182" s="133"/>
      <c r="M182" s="138"/>
      <c r="P182" s="139">
        <f>P183</f>
        <v>0</v>
      </c>
      <c r="R182" s="139">
        <f>R183</f>
        <v>0</v>
      </c>
      <c r="T182" s="140">
        <f>T183</f>
        <v>0</v>
      </c>
      <c r="AR182" s="134" t="s">
        <v>84</v>
      </c>
      <c r="AT182" s="141" t="s">
        <v>75</v>
      </c>
      <c r="AU182" s="141" t="s">
        <v>84</v>
      </c>
      <c r="AY182" s="134" t="s">
        <v>345</v>
      </c>
      <c r="BK182" s="142">
        <f>BK183</f>
        <v>0</v>
      </c>
    </row>
    <row r="183" spans="2:65" s="1" customFormat="1" ht="16.5" customHeight="1">
      <c r="B183" s="32"/>
      <c r="C183" s="145" t="s">
        <v>554</v>
      </c>
      <c r="D183" s="145" t="s">
        <v>347</v>
      </c>
      <c r="E183" s="146" t="s">
        <v>4527</v>
      </c>
      <c r="F183" s="147" t="s">
        <v>4528</v>
      </c>
      <c r="G183" s="148" t="s">
        <v>623</v>
      </c>
      <c r="H183" s="149">
        <v>6</v>
      </c>
      <c r="I183" s="150"/>
      <c r="J183" s="149">
        <f>ROUND(I183*H183,3)</f>
        <v>0</v>
      </c>
      <c r="K183" s="151"/>
      <c r="L183" s="32"/>
      <c r="M183" s="152" t="s">
        <v>1</v>
      </c>
      <c r="N183" s="153" t="s">
        <v>42</v>
      </c>
      <c r="P183" s="154">
        <f>O183*H183</f>
        <v>0</v>
      </c>
      <c r="Q183" s="154">
        <v>0</v>
      </c>
      <c r="R183" s="154">
        <f>Q183*H183</f>
        <v>0</v>
      </c>
      <c r="S183" s="154">
        <v>0</v>
      </c>
      <c r="T183" s="155">
        <f>S183*H183</f>
        <v>0</v>
      </c>
      <c r="AR183" s="156" t="s">
        <v>750</v>
      </c>
      <c r="AT183" s="156" t="s">
        <v>347</v>
      </c>
      <c r="AU183" s="156" t="s">
        <v>98</v>
      </c>
      <c r="AY183" s="17" t="s">
        <v>345</v>
      </c>
      <c r="BE183" s="157">
        <f>IF(N183="základná",J183,0)</f>
        <v>0</v>
      </c>
      <c r="BF183" s="157">
        <f>IF(N183="znížená",J183,0)</f>
        <v>0</v>
      </c>
      <c r="BG183" s="157">
        <f>IF(N183="zákl. prenesená",J183,0)</f>
        <v>0</v>
      </c>
      <c r="BH183" s="157">
        <f>IF(N183="zníž. prenesená",J183,0)</f>
        <v>0</v>
      </c>
      <c r="BI183" s="157">
        <f>IF(N183="nulová",J183,0)</f>
        <v>0</v>
      </c>
      <c r="BJ183" s="17" t="s">
        <v>98</v>
      </c>
      <c r="BK183" s="158">
        <f>ROUND(I183*H183,3)</f>
        <v>0</v>
      </c>
      <c r="BL183" s="17" t="s">
        <v>750</v>
      </c>
      <c r="BM183" s="156" t="s">
        <v>821</v>
      </c>
    </row>
    <row r="184" spans="2:65" s="11" customFormat="1" ht="22.9" customHeight="1">
      <c r="B184" s="133"/>
      <c r="D184" s="134" t="s">
        <v>75</v>
      </c>
      <c r="E184" s="143" t="s">
        <v>4529</v>
      </c>
      <c r="F184" s="143" t="s">
        <v>4530</v>
      </c>
      <c r="I184" s="136"/>
      <c r="J184" s="144">
        <f>BK184</f>
        <v>0</v>
      </c>
      <c r="L184" s="133"/>
      <c r="M184" s="138"/>
      <c r="P184" s="139">
        <f>SUM(P185:P187)</f>
        <v>0</v>
      </c>
      <c r="R184" s="139">
        <f>SUM(R185:R187)</f>
        <v>0</v>
      </c>
      <c r="T184" s="140">
        <f>SUM(T185:T187)</f>
        <v>0</v>
      </c>
      <c r="AR184" s="134" t="s">
        <v>84</v>
      </c>
      <c r="AT184" s="141" t="s">
        <v>75</v>
      </c>
      <c r="AU184" s="141" t="s">
        <v>84</v>
      </c>
      <c r="AY184" s="134" t="s">
        <v>345</v>
      </c>
      <c r="BK184" s="142">
        <f>SUM(BK185:BK187)</f>
        <v>0</v>
      </c>
    </row>
    <row r="185" spans="2:65" s="1" customFormat="1" ht="21.75" customHeight="1">
      <c r="B185" s="32"/>
      <c r="C185" s="145" t="s">
        <v>567</v>
      </c>
      <c r="D185" s="145" t="s">
        <v>347</v>
      </c>
      <c r="E185" s="146" t="s">
        <v>4531</v>
      </c>
      <c r="F185" s="147" t="s">
        <v>4532</v>
      </c>
      <c r="G185" s="148" t="s">
        <v>623</v>
      </c>
      <c r="H185" s="149">
        <v>4</v>
      </c>
      <c r="I185" s="150"/>
      <c r="J185" s="149">
        <f>ROUND(I185*H185,3)</f>
        <v>0</v>
      </c>
      <c r="K185" s="151"/>
      <c r="L185" s="32"/>
      <c r="M185" s="152" t="s">
        <v>1</v>
      </c>
      <c r="N185" s="153" t="s">
        <v>42</v>
      </c>
      <c r="P185" s="154">
        <f>O185*H185</f>
        <v>0</v>
      </c>
      <c r="Q185" s="154">
        <v>0</v>
      </c>
      <c r="R185" s="154">
        <f>Q185*H185</f>
        <v>0</v>
      </c>
      <c r="S185" s="154">
        <v>0</v>
      </c>
      <c r="T185" s="155">
        <f>S185*H185</f>
        <v>0</v>
      </c>
      <c r="AR185" s="156" t="s">
        <v>750</v>
      </c>
      <c r="AT185" s="156" t="s">
        <v>347</v>
      </c>
      <c r="AU185" s="156" t="s">
        <v>98</v>
      </c>
      <c r="AY185" s="17" t="s">
        <v>345</v>
      </c>
      <c r="BE185" s="157">
        <f>IF(N185="základná",J185,0)</f>
        <v>0</v>
      </c>
      <c r="BF185" s="157">
        <f>IF(N185="znížená",J185,0)</f>
        <v>0</v>
      </c>
      <c r="BG185" s="157">
        <f>IF(N185="zákl. prenesená",J185,0)</f>
        <v>0</v>
      </c>
      <c r="BH185" s="157">
        <f>IF(N185="zníž. prenesená",J185,0)</f>
        <v>0</v>
      </c>
      <c r="BI185" s="157">
        <f>IF(N185="nulová",J185,0)</f>
        <v>0</v>
      </c>
      <c r="BJ185" s="17" t="s">
        <v>98</v>
      </c>
      <c r="BK185" s="158">
        <f>ROUND(I185*H185,3)</f>
        <v>0</v>
      </c>
      <c r="BL185" s="17" t="s">
        <v>750</v>
      </c>
      <c r="BM185" s="156" t="s">
        <v>830</v>
      </c>
    </row>
    <row r="186" spans="2:65" s="1" customFormat="1" ht="21.75" customHeight="1">
      <c r="B186" s="32"/>
      <c r="C186" s="145" t="s">
        <v>579</v>
      </c>
      <c r="D186" s="145" t="s">
        <v>347</v>
      </c>
      <c r="E186" s="146" t="s">
        <v>4533</v>
      </c>
      <c r="F186" s="147" t="s">
        <v>4534</v>
      </c>
      <c r="G186" s="148" t="s">
        <v>623</v>
      </c>
      <c r="H186" s="149">
        <v>30</v>
      </c>
      <c r="I186" s="150"/>
      <c r="J186" s="149">
        <f>ROUND(I186*H186,3)</f>
        <v>0</v>
      </c>
      <c r="K186" s="151"/>
      <c r="L186" s="32"/>
      <c r="M186" s="152" t="s">
        <v>1</v>
      </c>
      <c r="N186" s="153" t="s">
        <v>42</v>
      </c>
      <c r="P186" s="154">
        <f>O186*H186</f>
        <v>0</v>
      </c>
      <c r="Q186" s="154">
        <v>0</v>
      </c>
      <c r="R186" s="154">
        <f>Q186*H186</f>
        <v>0</v>
      </c>
      <c r="S186" s="154">
        <v>0</v>
      </c>
      <c r="T186" s="155">
        <f>S186*H186</f>
        <v>0</v>
      </c>
      <c r="AR186" s="156" t="s">
        <v>750</v>
      </c>
      <c r="AT186" s="156" t="s">
        <v>347</v>
      </c>
      <c r="AU186" s="156" t="s">
        <v>98</v>
      </c>
      <c r="AY186" s="17" t="s">
        <v>345</v>
      </c>
      <c r="BE186" s="157">
        <f>IF(N186="základná",J186,0)</f>
        <v>0</v>
      </c>
      <c r="BF186" s="157">
        <f>IF(N186="znížená",J186,0)</f>
        <v>0</v>
      </c>
      <c r="BG186" s="157">
        <f>IF(N186="zákl. prenesená",J186,0)</f>
        <v>0</v>
      </c>
      <c r="BH186" s="157">
        <f>IF(N186="zníž. prenesená",J186,0)</f>
        <v>0</v>
      </c>
      <c r="BI186" s="157">
        <f>IF(N186="nulová",J186,0)</f>
        <v>0</v>
      </c>
      <c r="BJ186" s="17" t="s">
        <v>98</v>
      </c>
      <c r="BK186" s="158">
        <f>ROUND(I186*H186,3)</f>
        <v>0</v>
      </c>
      <c r="BL186" s="17" t="s">
        <v>750</v>
      </c>
      <c r="BM186" s="156" t="s">
        <v>838</v>
      </c>
    </row>
    <row r="187" spans="2:65" s="1" customFormat="1" ht="21.75" customHeight="1">
      <c r="B187" s="32"/>
      <c r="C187" s="145" t="s">
        <v>584</v>
      </c>
      <c r="D187" s="145" t="s">
        <v>347</v>
      </c>
      <c r="E187" s="146" t="s">
        <v>4535</v>
      </c>
      <c r="F187" s="147" t="s">
        <v>4536</v>
      </c>
      <c r="G187" s="148" t="s">
        <v>623</v>
      </c>
      <c r="H187" s="149">
        <v>50</v>
      </c>
      <c r="I187" s="150"/>
      <c r="J187" s="149">
        <f>ROUND(I187*H187,3)</f>
        <v>0</v>
      </c>
      <c r="K187" s="151"/>
      <c r="L187" s="32"/>
      <c r="M187" s="152" t="s">
        <v>1</v>
      </c>
      <c r="N187" s="153" t="s">
        <v>42</v>
      </c>
      <c r="P187" s="154">
        <f>O187*H187</f>
        <v>0</v>
      </c>
      <c r="Q187" s="154">
        <v>0</v>
      </c>
      <c r="R187" s="154">
        <f>Q187*H187</f>
        <v>0</v>
      </c>
      <c r="S187" s="154">
        <v>0</v>
      </c>
      <c r="T187" s="155">
        <f>S187*H187</f>
        <v>0</v>
      </c>
      <c r="AR187" s="156" t="s">
        <v>750</v>
      </c>
      <c r="AT187" s="156" t="s">
        <v>347</v>
      </c>
      <c r="AU187" s="156" t="s">
        <v>98</v>
      </c>
      <c r="AY187" s="17" t="s">
        <v>345</v>
      </c>
      <c r="BE187" s="157">
        <f>IF(N187="základná",J187,0)</f>
        <v>0</v>
      </c>
      <c r="BF187" s="157">
        <f>IF(N187="znížená",J187,0)</f>
        <v>0</v>
      </c>
      <c r="BG187" s="157">
        <f>IF(N187="zákl. prenesená",J187,0)</f>
        <v>0</v>
      </c>
      <c r="BH187" s="157">
        <f>IF(N187="zníž. prenesená",J187,0)</f>
        <v>0</v>
      </c>
      <c r="BI187" s="157">
        <f>IF(N187="nulová",J187,0)</f>
        <v>0</v>
      </c>
      <c r="BJ187" s="17" t="s">
        <v>98</v>
      </c>
      <c r="BK187" s="158">
        <f>ROUND(I187*H187,3)</f>
        <v>0</v>
      </c>
      <c r="BL187" s="17" t="s">
        <v>750</v>
      </c>
      <c r="BM187" s="156" t="s">
        <v>880</v>
      </c>
    </row>
    <row r="188" spans="2:65" s="11" customFormat="1" ht="25.9" customHeight="1">
      <c r="B188" s="133"/>
      <c r="D188" s="134" t="s">
        <v>75</v>
      </c>
      <c r="E188" s="135" t="s">
        <v>4537</v>
      </c>
      <c r="F188" s="135" t="s">
        <v>4538</v>
      </c>
      <c r="I188" s="136"/>
      <c r="J188" s="137">
        <f>BK188</f>
        <v>0</v>
      </c>
      <c r="L188" s="133"/>
      <c r="M188" s="138"/>
      <c r="P188" s="139">
        <f>P189+P195+P199</f>
        <v>0</v>
      </c>
      <c r="R188" s="139">
        <f>R189+R195+R199</f>
        <v>0</v>
      </c>
      <c r="T188" s="140">
        <f>T189+T195+T199</f>
        <v>0</v>
      </c>
      <c r="AR188" s="134" t="s">
        <v>84</v>
      </c>
      <c r="AT188" s="141" t="s">
        <v>75</v>
      </c>
      <c r="AU188" s="141" t="s">
        <v>76</v>
      </c>
      <c r="AY188" s="134" t="s">
        <v>345</v>
      </c>
      <c r="BK188" s="142">
        <f>BK189+BK195+BK199</f>
        <v>0</v>
      </c>
    </row>
    <row r="189" spans="2:65" s="11" customFormat="1" ht="22.9" customHeight="1">
      <c r="B189" s="133"/>
      <c r="D189" s="134" t="s">
        <v>75</v>
      </c>
      <c r="E189" s="143" t="s">
        <v>4539</v>
      </c>
      <c r="F189" s="143" t="s">
        <v>4540</v>
      </c>
      <c r="I189" s="136"/>
      <c r="J189" s="144">
        <f>BK189</f>
        <v>0</v>
      </c>
      <c r="L189" s="133"/>
      <c r="M189" s="138"/>
      <c r="P189" s="139">
        <f>SUM(P190:P194)</f>
        <v>0</v>
      </c>
      <c r="R189" s="139">
        <f>SUM(R190:R194)</f>
        <v>0</v>
      </c>
      <c r="T189" s="140">
        <f>SUM(T190:T194)</f>
        <v>0</v>
      </c>
      <c r="AR189" s="134" t="s">
        <v>84</v>
      </c>
      <c r="AT189" s="141" t="s">
        <v>75</v>
      </c>
      <c r="AU189" s="141" t="s">
        <v>84</v>
      </c>
      <c r="AY189" s="134" t="s">
        <v>345</v>
      </c>
      <c r="BK189" s="142">
        <f>SUM(BK190:BK194)</f>
        <v>0</v>
      </c>
    </row>
    <row r="190" spans="2:65" s="1" customFormat="1" ht="21.75" customHeight="1">
      <c r="B190" s="32"/>
      <c r="C190" s="145" t="s">
        <v>594</v>
      </c>
      <c r="D190" s="145" t="s">
        <v>347</v>
      </c>
      <c r="E190" s="146" t="s">
        <v>4541</v>
      </c>
      <c r="F190" s="147" t="s">
        <v>4542</v>
      </c>
      <c r="G190" s="148" t="s">
        <v>623</v>
      </c>
      <c r="H190" s="149">
        <v>2</v>
      </c>
      <c r="I190" s="150"/>
      <c r="J190" s="149">
        <f>ROUND(I190*H190,3)</f>
        <v>0</v>
      </c>
      <c r="K190" s="151"/>
      <c r="L190" s="32"/>
      <c r="M190" s="152" t="s">
        <v>1</v>
      </c>
      <c r="N190" s="153" t="s">
        <v>42</v>
      </c>
      <c r="P190" s="154">
        <f>O190*H190</f>
        <v>0</v>
      </c>
      <c r="Q190" s="154">
        <v>0</v>
      </c>
      <c r="R190" s="154">
        <f>Q190*H190</f>
        <v>0</v>
      </c>
      <c r="S190" s="154">
        <v>0</v>
      </c>
      <c r="T190" s="155">
        <f>S190*H190</f>
        <v>0</v>
      </c>
      <c r="AR190" s="156" t="s">
        <v>750</v>
      </c>
      <c r="AT190" s="156" t="s">
        <v>347</v>
      </c>
      <c r="AU190" s="156" t="s">
        <v>98</v>
      </c>
      <c r="AY190" s="17" t="s">
        <v>345</v>
      </c>
      <c r="BE190" s="157">
        <f>IF(N190="základná",J190,0)</f>
        <v>0</v>
      </c>
      <c r="BF190" s="157">
        <f>IF(N190="znížená",J190,0)</f>
        <v>0</v>
      </c>
      <c r="BG190" s="157">
        <f>IF(N190="zákl. prenesená",J190,0)</f>
        <v>0</v>
      </c>
      <c r="BH190" s="157">
        <f>IF(N190="zníž. prenesená",J190,0)</f>
        <v>0</v>
      </c>
      <c r="BI190" s="157">
        <f>IF(N190="nulová",J190,0)</f>
        <v>0</v>
      </c>
      <c r="BJ190" s="17" t="s">
        <v>98</v>
      </c>
      <c r="BK190" s="158">
        <f>ROUND(I190*H190,3)</f>
        <v>0</v>
      </c>
      <c r="BL190" s="17" t="s">
        <v>750</v>
      </c>
      <c r="BM190" s="156" t="s">
        <v>890</v>
      </c>
    </row>
    <row r="191" spans="2:65" s="1" customFormat="1" ht="16.5" customHeight="1">
      <c r="B191" s="32"/>
      <c r="C191" s="145" t="s">
        <v>601</v>
      </c>
      <c r="D191" s="145" t="s">
        <v>347</v>
      </c>
      <c r="E191" s="146" t="s">
        <v>4543</v>
      </c>
      <c r="F191" s="147" t="s">
        <v>4544</v>
      </c>
      <c r="G191" s="148" t="s">
        <v>623</v>
      </c>
      <c r="H191" s="149">
        <v>2</v>
      </c>
      <c r="I191" s="150"/>
      <c r="J191" s="149">
        <f>ROUND(I191*H191,3)</f>
        <v>0</v>
      </c>
      <c r="K191" s="151"/>
      <c r="L191" s="32"/>
      <c r="M191" s="152" t="s">
        <v>1</v>
      </c>
      <c r="N191" s="153" t="s">
        <v>42</v>
      </c>
      <c r="P191" s="154">
        <f>O191*H191</f>
        <v>0</v>
      </c>
      <c r="Q191" s="154">
        <v>0</v>
      </c>
      <c r="R191" s="154">
        <f>Q191*H191</f>
        <v>0</v>
      </c>
      <c r="S191" s="154">
        <v>0</v>
      </c>
      <c r="T191" s="155">
        <f>S191*H191</f>
        <v>0</v>
      </c>
      <c r="AR191" s="156" t="s">
        <v>750</v>
      </c>
      <c r="AT191" s="156" t="s">
        <v>347</v>
      </c>
      <c r="AU191" s="156" t="s">
        <v>98</v>
      </c>
      <c r="AY191" s="17" t="s">
        <v>345</v>
      </c>
      <c r="BE191" s="157">
        <f>IF(N191="základná",J191,0)</f>
        <v>0</v>
      </c>
      <c r="BF191" s="157">
        <f>IF(N191="znížená",J191,0)</f>
        <v>0</v>
      </c>
      <c r="BG191" s="157">
        <f>IF(N191="zákl. prenesená",J191,0)</f>
        <v>0</v>
      </c>
      <c r="BH191" s="157">
        <f>IF(N191="zníž. prenesená",J191,0)</f>
        <v>0</v>
      </c>
      <c r="BI191" s="157">
        <f>IF(N191="nulová",J191,0)</f>
        <v>0</v>
      </c>
      <c r="BJ191" s="17" t="s">
        <v>98</v>
      </c>
      <c r="BK191" s="158">
        <f>ROUND(I191*H191,3)</f>
        <v>0</v>
      </c>
      <c r="BL191" s="17" t="s">
        <v>750</v>
      </c>
      <c r="BM191" s="156" t="s">
        <v>900</v>
      </c>
    </row>
    <row r="192" spans="2:65" s="1" customFormat="1" ht="16.5" customHeight="1">
      <c r="B192" s="32"/>
      <c r="C192" s="145" t="s">
        <v>615</v>
      </c>
      <c r="D192" s="145" t="s">
        <v>347</v>
      </c>
      <c r="E192" s="146" t="s">
        <v>4545</v>
      </c>
      <c r="F192" s="147" t="s">
        <v>4546</v>
      </c>
      <c r="G192" s="148" t="s">
        <v>623</v>
      </c>
      <c r="H192" s="149">
        <v>2</v>
      </c>
      <c r="I192" s="150"/>
      <c r="J192" s="149">
        <f>ROUND(I192*H192,3)</f>
        <v>0</v>
      </c>
      <c r="K192" s="151"/>
      <c r="L192" s="32"/>
      <c r="M192" s="152" t="s">
        <v>1</v>
      </c>
      <c r="N192" s="153" t="s">
        <v>42</v>
      </c>
      <c r="P192" s="154">
        <f>O192*H192</f>
        <v>0</v>
      </c>
      <c r="Q192" s="154">
        <v>0</v>
      </c>
      <c r="R192" s="154">
        <f>Q192*H192</f>
        <v>0</v>
      </c>
      <c r="S192" s="154">
        <v>0</v>
      </c>
      <c r="T192" s="155">
        <f>S192*H192</f>
        <v>0</v>
      </c>
      <c r="AR192" s="156" t="s">
        <v>750</v>
      </c>
      <c r="AT192" s="156" t="s">
        <v>347</v>
      </c>
      <c r="AU192" s="156" t="s">
        <v>98</v>
      </c>
      <c r="AY192" s="17" t="s">
        <v>345</v>
      </c>
      <c r="BE192" s="157">
        <f>IF(N192="základná",J192,0)</f>
        <v>0</v>
      </c>
      <c r="BF192" s="157">
        <f>IF(N192="znížená",J192,0)</f>
        <v>0</v>
      </c>
      <c r="BG192" s="157">
        <f>IF(N192="zákl. prenesená",J192,0)</f>
        <v>0</v>
      </c>
      <c r="BH192" s="157">
        <f>IF(N192="zníž. prenesená",J192,0)</f>
        <v>0</v>
      </c>
      <c r="BI192" s="157">
        <f>IF(N192="nulová",J192,0)</f>
        <v>0</v>
      </c>
      <c r="BJ192" s="17" t="s">
        <v>98</v>
      </c>
      <c r="BK192" s="158">
        <f>ROUND(I192*H192,3)</f>
        <v>0</v>
      </c>
      <c r="BL192" s="17" t="s">
        <v>750</v>
      </c>
      <c r="BM192" s="156" t="s">
        <v>908</v>
      </c>
    </row>
    <row r="193" spans="2:65" s="1" customFormat="1" ht="24.2" customHeight="1">
      <c r="B193" s="32"/>
      <c r="C193" s="145" t="s">
        <v>620</v>
      </c>
      <c r="D193" s="145" t="s">
        <v>347</v>
      </c>
      <c r="E193" s="146" t="s">
        <v>4547</v>
      </c>
      <c r="F193" s="147" t="s">
        <v>4548</v>
      </c>
      <c r="G193" s="148" t="s">
        <v>623</v>
      </c>
      <c r="H193" s="149">
        <v>2</v>
      </c>
      <c r="I193" s="150"/>
      <c r="J193" s="149">
        <f>ROUND(I193*H193,3)</f>
        <v>0</v>
      </c>
      <c r="K193" s="151"/>
      <c r="L193" s="32"/>
      <c r="M193" s="152" t="s">
        <v>1</v>
      </c>
      <c r="N193" s="153" t="s">
        <v>42</v>
      </c>
      <c r="P193" s="154">
        <f>O193*H193</f>
        <v>0</v>
      </c>
      <c r="Q193" s="154">
        <v>0</v>
      </c>
      <c r="R193" s="154">
        <f>Q193*H193</f>
        <v>0</v>
      </c>
      <c r="S193" s="154">
        <v>0</v>
      </c>
      <c r="T193" s="155">
        <f>S193*H193</f>
        <v>0</v>
      </c>
      <c r="AR193" s="156" t="s">
        <v>750</v>
      </c>
      <c r="AT193" s="156" t="s">
        <v>347</v>
      </c>
      <c r="AU193" s="156" t="s">
        <v>98</v>
      </c>
      <c r="AY193" s="17" t="s">
        <v>345</v>
      </c>
      <c r="BE193" s="157">
        <f>IF(N193="základná",J193,0)</f>
        <v>0</v>
      </c>
      <c r="BF193" s="157">
        <f>IF(N193="znížená",J193,0)</f>
        <v>0</v>
      </c>
      <c r="BG193" s="157">
        <f>IF(N193="zákl. prenesená",J193,0)</f>
        <v>0</v>
      </c>
      <c r="BH193" s="157">
        <f>IF(N193="zníž. prenesená",J193,0)</f>
        <v>0</v>
      </c>
      <c r="BI193" s="157">
        <f>IF(N193="nulová",J193,0)</f>
        <v>0</v>
      </c>
      <c r="BJ193" s="17" t="s">
        <v>98</v>
      </c>
      <c r="BK193" s="158">
        <f>ROUND(I193*H193,3)</f>
        <v>0</v>
      </c>
      <c r="BL193" s="17" t="s">
        <v>750</v>
      </c>
      <c r="BM193" s="156" t="s">
        <v>919</v>
      </c>
    </row>
    <row r="194" spans="2:65" s="1" customFormat="1" ht="16.5" customHeight="1">
      <c r="B194" s="32"/>
      <c r="C194" s="145" t="s">
        <v>628</v>
      </c>
      <c r="D194" s="145" t="s">
        <v>347</v>
      </c>
      <c r="E194" s="146" t="s">
        <v>4549</v>
      </c>
      <c r="F194" s="147" t="s">
        <v>4550</v>
      </c>
      <c r="G194" s="148" t="s">
        <v>623</v>
      </c>
      <c r="H194" s="149">
        <v>1</v>
      </c>
      <c r="I194" s="150"/>
      <c r="J194" s="149">
        <f>ROUND(I194*H194,3)</f>
        <v>0</v>
      </c>
      <c r="K194" s="151"/>
      <c r="L194" s="32"/>
      <c r="M194" s="152" t="s">
        <v>1</v>
      </c>
      <c r="N194" s="153" t="s">
        <v>42</v>
      </c>
      <c r="P194" s="154">
        <f>O194*H194</f>
        <v>0</v>
      </c>
      <c r="Q194" s="154">
        <v>0</v>
      </c>
      <c r="R194" s="154">
        <f>Q194*H194</f>
        <v>0</v>
      </c>
      <c r="S194" s="154">
        <v>0</v>
      </c>
      <c r="T194" s="155">
        <f>S194*H194</f>
        <v>0</v>
      </c>
      <c r="AR194" s="156" t="s">
        <v>750</v>
      </c>
      <c r="AT194" s="156" t="s">
        <v>347</v>
      </c>
      <c r="AU194" s="156" t="s">
        <v>98</v>
      </c>
      <c r="AY194" s="17" t="s">
        <v>345</v>
      </c>
      <c r="BE194" s="157">
        <f>IF(N194="základná",J194,0)</f>
        <v>0</v>
      </c>
      <c r="BF194" s="157">
        <f>IF(N194="znížená",J194,0)</f>
        <v>0</v>
      </c>
      <c r="BG194" s="157">
        <f>IF(N194="zákl. prenesená",J194,0)</f>
        <v>0</v>
      </c>
      <c r="BH194" s="157">
        <f>IF(N194="zníž. prenesená",J194,0)</f>
        <v>0</v>
      </c>
      <c r="BI194" s="157">
        <f>IF(N194="nulová",J194,0)</f>
        <v>0</v>
      </c>
      <c r="BJ194" s="17" t="s">
        <v>98</v>
      </c>
      <c r="BK194" s="158">
        <f>ROUND(I194*H194,3)</f>
        <v>0</v>
      </c>
      <c r="BL194" s="17" t="s">
        <v>750</v>
      </c>
      <c r="BM194" s="156" t="s">
        <v>930</v>
      </c>
    </row>
    <row r="195" spans="2:65" s="11" customFormat="1" ht="22.9" customHeight="1">
      <c r="B195" s="133"/>
      <c r="D195" s="134" t="s">
        <v>75</v>
      </c>
      <c r="E195" s="143" t="s">
        <v>4551</v>
      </c>
      <c r="F195" s="143" t="s">
        <v>4552</v>
      </c>
      <c r="I195" s="136"/>
      <c r="J195" s="144">
        <f>BK195</f>
        <v>0</v>
      </c>
      <c r="L195" s="133"/>
      <c r="M195" s="138"/>
      <c r="P195" s="139">
        <f>SUM(P196:P198)</f>
        <v>0</v>
      </c>
      <c r="R195" s="139">
        <f>SUM(R196:R198)</f>
        <v>0</v>
      </c>
      <c r="T195" s="140">
        <f>SUM(T196:T198)</f>
        <v>0</v>
      </c>
      <c r="AR195" s="134" t="s">
        <v>84</v>
      </c>
      <c r="AT195" s="141" t="s">
        <v>75</v>
      </c>
      <c r="AU195" s="141" t="s">
        <v>84</v>
      </c>
      <c r="AY195" s="134" t="s">
        <v>345</v>
      </c>
      <c r="BK195" s="142">
        <f>SUM(BK196:BK198)</f>
        <v>0</v>
      </c>
    </row>
    <row r="196" spans="2:65" s="1" customFormat="1" ht="24.2" customHeight="1">
      <c r="B196" s="32"/>
      <c r="C196" s="145" t="s">
        <v>640</v>
      </c>
      <c r="D196" s="145" t="s">
        <v>347</v>
      </c>
      <c r="E196" s="146" t="s">
        <v>4553</v>
      </c>
      <c r="F196" s="147" t="s">
        <v>4554</v>
      </c>
      <c r="G196" s="148" t="s">
        <v>623</v>
      </c>
      <c r="H196" s="149">
        <v>6</v>
      </c>
      <c r="I196" s="150"/>
      <c r="J196" s="149">
        <f>ROUND(I196*H196,3)</f>
        <v>0</v>
      </c>
      <c r="K196" s="151"/>
      <c r="L196" s="32"/>
      <c r="M196" s="152" t="s">
        <v>1</v>
      </c>
      <c r="N196" s="153" t="s">
        <v>42</v>
      </c>
      <c r="P196" s="154">
        <f>O196*H196</f>
        <v>0</v>
      </c>
      <c r="Q196" s="154">
        <v>0</v>
      </c>
      <c r="R196" s="154">
        <f>Q196*H196</f>
        <v>0</v>
      </c>
      <c r="S196" s="154">
        <v>0</v>
      </c>
      <c r="T196" s="155">
        <f>S196*H196</f>
        <v>0</v>
      </c>
      <c r="AR196" s="156" t="s">
        <v>750</v>
      </c>
      <c r="AT196" s="156" t="s">
        <v>347</v>
      </c>
      <c r="AU196" s="156" t="s">
        <v>98</v>
      </c>
      <c r="AY196" s="17" t="s">
        <v>345</v>
      </c>
      <c r="BE196" s="157">
        <f>IF(N196="základná",J196,0)</f>
        <v>0</v>
      </c>
      <c r="BF196" s="157">
        <f>IF(N196="znížená",J196,0)</f>
        <v>0</v>
      </c>
      <c r="BG196" s="157">
        <f>IF(N196="zákl. prenesená",J196,0)</f>
        <v>0</v>
      </c>
      <c r="BH196" s="157">
        <f>IF(N196="zníž. prenesená",J196,0)</f>
        <v>0</v>
      </c>
      <c r="BI196" s="157">
        <f>IF(N196="nulová",J196,0)</f>
        <v>0</v>
      </c>
      <c r="BJ196" s="17" t="s">
        <v>98</v>
      </c>
      <c r="BK196" s="158">
        <f>ROUND(I196*H196,3)</f>
        <v>0</v>
      </c>
      <c r="BL196" s="17" t="s">
        <v>750</v>
      </c>
      <c r="BM196" s="156" t="s">
        <v>944</v>
      </c>
    </row>
    <row r="197" spans="2:65" s="1" customFormat="1" ht="16.5" customHeight="1">
      <c r="B197" s="32"/>
      <c r="C197" s="145" t="s">
        <v>647</v>
      </c>
      <c r="D197" s="145" t="s">
        <v>347</v>
      </c>
      <c r="E197" s="146" t="s">
        <v>4555</v>
      </c>
      <c r="F197" s="147" t="s">
        <v>4556</v>
      </c>
      <c r="G197" s="148" t="s">
        <v>623</v>
      </c>
      <c r="H197" s="149">
        <v>6</v>
      </c>
      <c r="I197" s="150"/>
      <c r="J197" s="149">
        <f>ROUND(I197*H197,3)</f>
        <v>0</v>
      </c>
      <c r="K197" s="151"/>
      <c r="L197" s="32"/>
      <c r="M197" s="152" t="s">
        <v>1</v>
      </c>
      <c r="N197" s="153" t="s">
        <v>42</v>
      </c>
      <c r="P197" s="154">
        <f>O197*H197</f>
        <v>0</v>
      </c>
      <c r="Q197" s="154">
        <v>0</v>
      </c>
      <c r="R197" s="154">
        <f>Q197*H197</f>
        <v>0</v>
      </c>
      <c r="S197" s="154">
        <v>0</v>
      </c>
      <c r="T197" s="155">
        <f>S197*H197</f>
        <v>0</v>
      </c>
      <c r="AR197" s="156" t="s">
        <v>750</v>
      </c>
      <c r="AT197" s="156" t="s">
        <v>347</v>
      </c>
      <c r="AU197" s="156" t="s">
        <v>98</v>
      </c>
      <c r="AY197" s="17" t="s">
        <v>345</v>
      </c>
      <c r="BE197" s="157">
        <f>IF(N197="základná",J197,0)</f>
        <v>0</v>
      </c>
      <c r="BF197" s="157">
        <f>IF(N197="znížená",J197,0)</f>
        <v>0</v>
      </c>
      <c r="BG197" s="157">
        <f>IF(N197="zákl. prenesená",J197,0)</f>
        <v>0</v>
      </c>
      <c r="BH197" s="157">
        <f>IF(N197="zníž. prenesená",J197,0)</f>
        <v>0</v>
      </c>
      <c r="BI197" s="157">
        <f>IF(N197="nulová",J197,0)</f>
        <v>0</v>
      </c>
      <c r="BJ197" s="17" t="s">
        <v>98</v>
      </c>
      <c r="BK197" s="158">
        <f>ROUND(I197*H197,3)</f>
        <v>0</v>
      </c>
      <c r="BL197" s="17" t="s">
        <v>750</v>
      </c>
      <c r="BM197" s="156" t="s">
        <v>952</v>
      </c>
    </row>
    <row r="198" spans="2:65" s="1" customFormat="1" ht="16.5" customHeight="1">
      <c r="B198" s="32"/>
      <c r="C198" s="145" t="s">
        <v>652</v>
      </c>
      <c r="D198" s="145" t="s">
        <v>347</v>
      </c>
      <c r="E198" s="146" t="s">
        <v>4557</v>
      </c>
      <c r="F198" s="147" t="s">
        <v>4558</v>
      </c>
      <c r="G198" s="148" t="s">
        <v>623</v>
      </c>
      <c r="H198" s="149">
        <v>30</v>
      </c>
      <c r="I198" s="150"/>
      <c r="J198" s="149">
        <f>ROUND(I198*H198,3)</f>
        <v>0</v>
      </c>
      <c r="K198" s="151"/>
      <c r="L198" s="32"/>
      <c r="M198" s="152" t="s">
        <v>1</v>
      </c>
      <c r="N198" s="153" t="s">
        <v>42</v>
      </c>
      <c r="P198" s="154">
        <f>O198*H198</f>
        <v>0</v>
      </c>
      <c r="Q198" s="154">
        <v>0</v>
      </c>
      <c r="R198" s="154">
        <f>Q198*H198</f>
        <v>0</v>
      </c>
      <c r="S198" s="154">
        <v>0</v>
      </c>
      <c r="T198" s="155">
        <f>S198*H198</f>
        <v>0</v>
      </c>
      <c r="AR198" s="156" t="s">
        <v>750</v>
      </c>
      <c r="AT198" s="156" t="s">
        <v>347</v>
      </c>
      <c r="AU198" s="156" t="s">
        <v>98</v>
      </c>
      <c r="AY198" s="17" t="s">
        <v>345</v>
      </c>
      <c r="BE198" s="157">
        <f>IF(N198="základná",J198,0)</f>
        <v>0</v>
      </c>
      <c r="BF198" s="157">
        <f>IF(N198="znížená",J198,0)</f>
        <v>0</v>
      </c>
      <c r="BG198" s="157">
        <f>IF(N198="zákl. prenesená",J198,0)</f>
        <v>0</v>
      </c>
      <c r="BH198" s="157">
        <f>IF(N198="zníž. prenesená",J198,0)</f>
        <v>0</v>
      </c>
      <c r="BI198" s="157">
        <f>IF(N198="nulová",J198,0)</f>
        <v>0</v>
      </c>
      <c r="BJ198" s="17" t="s">
        <v>98</v>
      </c>
      <c r="BK198" s="158">
        <f>ROUND(I198*H198,3)</f>
        <v>0</v>
      </c>
      <c r="BL198" s="17" t="s">
        <v>750</v>
      </c>
      <c r="BM198" s="156" t="s">
        <v>978</v>
      </c>
    </row>
    <row r="199" spans="2:65" s="11" customFormat="1" ht="22.9" customHeight="1">
      <c r="B199" s="133"/>
      <c r="D199" s="134" t="s">
        <v>75</v>
      </c>
      <c r="E199" s="143" t="s">
        <v>4559</v>
      </c>
      <c r="F199" s="143" t="s">
        <v>4560</v>
      </c>
      <c r="I199" s="136"/>
      <c r="J199" s="144">
        <f>BK199</f>
        <v>0</v>
      </c>
      <c r="L199" s="133"/>
      <c r="M199" s="138"/>
      <c r="P199" s="139">
        <f>SUM(P200:P205)</f>
        <v>0</v>
      </c>
      <c r="R199" s="139">
        <f>SUM(R200:R205)</f>
        <v>0</v>
      </c>
      <c r="T199" s="140">
        <f>SUM(T200:T205)</f>
        <v>0</v>
      </c>
      <c r="AR199" s="134" t="s">
        <v>84</v>
      </c>
      <c r="AT199" s="141" t="s">
        <v>75</v>
      </c>
      <c r="AU199" s="141" t="s">
        <v>84</v>
      </c>
      <c r="AY199" s="134" t="s">
        <v>345</v>
      </c>
      <c r="BK199" s="142">
        <f>SUM(BK200:BK205)</f>
        <v>0</v>
      </c>
    </row>
    <row r="200" spans="2:65" s="1" customFormat="1" ht="16.5" customHeight="1">
      <c r="B200" s="32"/>
      <c r="C200" s="145" t="s">
        <v>657</v>
      </c>
      <c r="D200" s="145" t="s">
        <v>347</v>
      </c>
      <c r="E200" s="146" t="s">
        <v>4481</v>
      </c>
      <c r="F200" s="147" t="s">
        <v>4482</v>
      </c>
      <c r="G200" s="148" t="s">
        <v>623</v>
      </c>
      <c r="H200" s="149">
        <v>8</v>
      </c>
      <c r="I200" s="150"/>
      <c r="J200" s="149">
        <f t="shared" ref="J200:J205" si="40">ROUND(I200*H200,3)</f>
        <v>0</v>
      </c>
      <c r="K200" s="151"/>
      <c r="L200" s="32"/>
      <c r="M200" s="152" t="s">
        <v>1</v>
      </c>
      <c r="N200" s="153" t="s">
        <v>42</v>
      </c>
      <c r="P200" s="154">
        <f t="shared" ref="P200:P205" si="41">O200*H200</f>
        <v>0</v>
      </c>
      <c r="Q200" s="154">
        <v>0</v>
      </c>
      <c r="R200" s="154">
        <f t="shared" ref="R200:R205" si="42">Q200*H200</f>
        <v>0</v>
      </c>
      <c r="S200" s="154">
        <v>0</v>
      </c>
      <c r="T200" s="155">
        <f t="shared" ref="T200:T205" si="43">S200*H200</f>
        <v>0</v>
      </c>
      <c r="AR200" s="156" t="s">
        <v>750</v>
      </c>
      <c r="AT200" s="156" t="s">
        <v>347</v>
      </c>
      <c r="AU200" s="156" t="s">
        <v>98</v>
      </c>
      <c r="AY200" s="17" t="s">
        <v>345</v>
      </c>
      <c r="BE200" s="157">
        <f t="shared" ref="BE200:BE205" si="44">IF(N200="základná",J200,0)</f>
        <v>0</v>
      </c>
      <c r="BF200" s="157">
        <f t="shared" ref="BF200:BF205" si="45">IF(N200="znížená",J200,0)</f>
        <v>0</v>
      </c>
      <c r="BG200" s="157">
        <f t="shared" ref="BG200:BG205" si="46">IF(N200="zákl. prenesená",J200,0)</f>
        <v>0</v>
      </c>
      <c r="BH200" s="157">
        <f t="shared" ref="BH200:BH205" si="47">IF(N200="zníž. prenesená",J200,0)</f>
        <v>0</v>
      </c>
      <c r="BI200" s="157">
        <f t="shared" ref="BI200:BI205" si="48">IF(N200="nulová",J200,0)</f>
        <v>0</v>
      </c>
      <c r="BJ200" s="17" t="s">
        <v>98</v>
      </c>
      <c r="BK200" s="158">
        <f t="shared" ref="BK200:BK205" si="49">ROUND(I200*H200,3)</f>
        <v>0</v>
      </c>
      <c r="BL200" s="17" t="s">
        <v>750</v>
      </c>
      <c r="BM200" s="156" t="s">
        <v>998</v>
      </c>
    </row>
    <row r="201" spans="2:65" s="1" customFormat="1" ht="16.5" customHeight="1">
      <c r="B201" s="32"/>
      <c r="C201" s="145" t="s">
        <v>662</v>
      </c>
      <c r="D201" s="145" t="s">
        <v>347</v>
      </c>
      <c r="E201" s="146" t="s">
        <v>4561</v>
      </c>
      <c r="F201" s="147" t="s">
        <v>4562</v>
      </c>
      <c r="G201" s="148" t="s">
        <v>623</v>
      </c>
      <c r="H201" s="149">
        <v>8</v>
      </c>
      <c r="I201" s="150"/>
      <c r="J201" s="149">
        <f t="shared" si="40"/>
        <v>0</v>
      </c>
      <c r="K201" s="151"/>
      <c r="L201" s="32"/>
      <c r="M201" s="152" t="s">
        <v>1</v>
      </c>
      <c r="N201" s="153" t="s">
        <v>42</v>
      </c>
      <c r="P201" s="154">
        <f t="shared" si="41"/>
        <v>0</v>
      </c>
      <c r="Q201" s="154">
        <v>0</v>
      </c>
      <c r="R201" s="154">
        <f t="shared" si="42"/>
        <v>0</v>
      </c>
      <c r="S201" s="154">
        <v>0</v>
      </c>
      <c r="T201" s="155">
        <f t="shared" si="43"/>
        <v>0</v>
      </c>
      <c r="AR201" s="156" t="s">
        <v>750</v>
      </c>
      <c r="AT201" s="156" t="s">
        <v>347</v>
      </c>
      <c r="AU201" s="156" t="s">
        <v>98</v>
      </c>
      <c r="AY201" s="17" t="s">
        <v>345</v>
      </c>
      <c r="BE201" s="157">
        <f t="shared" si="44"/>
        <v>0</v>
      </c>
      <c r="BF201" s="157">
        <f t="shared" si="45"/>
        <v>0</v>
      </c>
      <c r="BG201" s="157">
        <f t="shared" si="46"/>
        <v>0</v>
      </c>
      <c r="BH201" s="157">
        <f t="shared" si="47"/>
        <v>0</v>
      </c>
      <c r="BI201" s="157">
        <f t="shared" si="48"/>
        <v>0</v>
      </c>
      <c r="BJ201" s="17" t="s">
        <v>98</v>
      </c>
      <c r="BK201" s="158">
        <f t="shared" si="49"/>
        <v>0</v>
      </c>
      <c r="BL201" s="17" t="s">
        <v>750</v>
      </c>
      <c r="BM201" s="156" t="s">
        <v>1007</v>
      </c>
    </row>
    <row r="202" spans="2:65" s="1" customFormat="1" ht="16.5" customHeight="1">
      <c r="B202" s="32"/>
      <c r="C202" s="145" t="s">
        <v>667</v>
      </c>
      <c r="D202" s="145" t="s">
        <v>347</v>
      </c>
      <c r="E202" s="146" t="s">
        <v>4489</v>
      </c>
      <c r="F202" s="147" t="s">
        <v>4490</v>
      </c>
      <c r="G202" s="148" t="s">
        <v>597</v>
      </c>
      <c r="H202" s="149">
        <v>210</v>
      </c>
      <c r="I202" s="150"/>
      <c r="J202" s="149">
        <f t="shared" si="40"/>
        <v>0</v>
      </c>
      <c r="K202" s="151"/>
      <c r="L202" s="32"/>
      <c r="M202" s="152" t="s">
        <v>1</v>
      </c>
      <c r="N202" s="153" t="s">
        <v>42</v>
      </c>
      <c r="P202" s="154">
        <f t="shared" si="41"/>
        <v>0</v>
      </c>
      <c r="Q202" s="154">
        <v>0</v>
      </c>
      <c r="R202" s="154">
        <f t="shared" si="42"/>
        <v>0</v>
      </c>
      <c r="S202" s="154">
        <v>0</v>
      </c>
      <c r="T202" s="155">
        <f t="shared" si="43"/>
        <v>0</v>
      </c>
      <c r="AR202" s="156" t="s">
        <v>750</v>
      </c>
      <c r="AT202" s="156" t="s">
        <v>347</v>
      </c>
      <c r="AU202" s="156" t="s">
        <v>98</v>
      </c>
      <c r="AY202" s="17" t="s">
        <v>345</v>
      </c>
      <c r="BE202" s="157">
        <f t="shared" si="44"/>
        <v>0</v>
      </c>
      <c r="BF202" s="157">
        <f t="shared" si="45"/>
        <v>0</v>
      </c>
      <c r="BG202" s="157">
        <f t="shared" si="46"/>
        <v>0</v>
      </c>
      <c r="BH202" s="157">
        <f t="shared" si="47"/>
        <v>0</v>
      </c>
      <c r="BI202" s="157">
        <f t="shared" si="48"/>
        <v>0</v>
      </c>
      <c r="BJ202" s="17" t="s">
        <v>98</v>
      </c>
      <c r="BK202" s="158">
        <f t="shared" si="49"/>
        <v>0</v>
      </c>
      <c r="BL202" s="17" t="s">
        <v>750</v>
      </c>
      <c r="BM202" s="156" t="s">
        <v>1030</v>
      </c>
    </row>
    <row r="203" spans="2:65" s="1" customFormat="1" ht="16.5" customHeight="1">
      <c r="B203" s="32"/>
      <c r="C203" s="145" t="s">
        <v>672</v>
      </c>
      <c r="D203" s="145" t="s">
        <v>347</v>
      </c>
      <c r="E203" s="146" t="s">
        <v>4491</v>
      </c>
      <c r="F203" s="147" t="s">
        <v>4492</v>
      </c>
      <c r="G203" s="148" t="s">
        <v>623</v>
      </c>
      <c r="H203" s="149">
        <v>16</v>
      </c>
      <c r="I203" s="150"/>
      <c r="J203" s="149">
        <f t="shared" si="40"/>
        <v>0</v>
      </c>
      <c r="K203" s="151"/>
      <c r="L203" s="32"/>
      <c r="M203" s="152" t="s">
        <v>1</v>
      </c>
      <c r="N203" s="153" t="s">
        <v>42</v>
      </c>
      <c r="P203" s="154">
        <f t="shared" si="41"/>
        <v>0</v>
      </c>
      <c r="Q203" s="154">
        <v>0</v>
      </c>
      <c r="R203" s="154">
        <f t="shared" si="42"/>
        <v>0</v>
      </c>
      <c r="S203" s="154">
        <v>0</v>
      </c>
      <c r="T203" s="155">
        <f t="shared" si="43"/>
        <v>0</v>
      </c>
      <c r="AR203" s="156" t="s">
        <v>750</v>
      </c>
      <c r="AT203" s="156" t="s">
        <v>347</v>
      </c>
      <c r="AU203" s="156" t="s">
        <v>98</v>
      </c>
      <c r="AY203" s="17" t="s">
        <v>345</v>
      </c>
      <c r="BE203" s="157">
        <f t="shared" si="44"/>
        <v>0</v>
      </c>
      <c r="BF203" s="157">
        <f t="shared" si="45"/>
        <v>0</v>
      </c>
      <c r="BG203" s="157">
        <f t="shared" si="46"/>
        <v>0</v>
      </c>
      <c r="BH203" s="157">
        <f t="shared" si="47"/>
        <v>0</v>
      </c>
      <c r="BI203" s="157">
        <f t="shared" si="48"/>
        <v>0</v>
      </c>
      <c r="BJ203" s="17" t="s">
        <v>98</v>
      </c>
      <c r="BK203" s="158">
        <f t="shared" si="49"/>
        <v>0</v>
      </c>
      <c r="BL203" s="17" t="s">
        <v>750</v>
      </c>
      <c r="BM203" s="156" t="s">
        <v>1050</v>
      </c>
    </row>
    <row r="204" spans="2:65" s="1" customFormat="1" ht="24.2" customHeight="1">
      <c r="B204" s="32"/>
      <c r="C204" s="145" t="s">
        <v>677</v>
      </c>
      <c r="D204" s="145" t="s">
        <v>347</v>
      </c>
      <c r="E204" s="146" t="s">
        <v>4493</v>
      </c>
      <c r="F204" s="147" t="s">
        <v>4494</v>
      </c>
      <c r="G204" s="148" t="s">
        <v>623</v>
      </c>
      <c r="H204" s="149">
        <v>8</v>
      </c>
      <c r="I204" s="150"/>
      <c r="J204" s="149">
        <f t="shared" si="40"/>
        <v>0</v>
      </c>
      <c r="K204" s="151"/>
      <c r="L204" s="32"/>
      <c r="M204" s="152" t="s">
        <v>1</v>
      </c>
      <c r="N204" s="153" t="s">
        <v>42</v>
      </c>
      <c r="P204" s="154">
        <f t="shared" si="41"/>
        <v>0</v>
      </c>
      <c r="Q204" s="154">
        <v>0</v>
      </c>
      <c r="R204" s="154">
        <f t="shared" si="42"/>
        <v>0</v>
      </c>
      <c r="S204" s="154">
        <v>0</v>
      </c>
      <c r="T204" s="155">
        <f t="shared" si="43"/>
        <v>0</v>
      </c>
      <c r="AR204" s="156" t="s">
        <v>750</v>
      </c>
      <c r="AT204" s="156" t="s">
        <v>347</v>
      </c>
      <c r="AU204" s="156" t="s">
        <v>98</v>
      </c>
      <c r="AY204" s="17" t="s">
        <v>345</v>
      </c>
      <c r="BE204" s="157">
        <f t="shared" si="44"/>
        <v>0</v>
      </c>
      <c r="BF204" s="157">
        <f t="shared" si="45"/>
        <v>0</v>
      </c>
      <c r="BG204" s="157">
        <f t="shared" si="46"/>
        <v>0</v>
      </c>
      <c r="BH204" s="157">
        <f t="shared" si="47"/>
        <v>0</v>
      </c>
      <c r="BI204" s="157">
        <f t="shared" si="48"/>
        <v>0</v>
      </c>
      <c r="BJ204" s="17" t="s">
        <v>98</v>
      </c>
      <c r="BK204" s="158">
        <f t="shared" si="49"/>
        <v>0</v>
      </c>
      <c r="BL204" s="17" t="s">
        <v>750</v>
      </c>
      <c r="BM204" s="156" t="s">
        <v>1060</v>
      </c>
    </row>
    <row r="205" spans="2:65" s="1" customFormat="1" ht="16.5" customHeight="1">
      <c r="B205" s="32"/>
      <c r="C205" s="145" t="s">
        <v>682</v>
      </c>
      <c r="D205" s="145" t="s">
        <v>347</v>
      </c>
      <c r="E205" s="146" t="s">
        <v>4563</v>
      </c>
      <c r="F205" s="147" t="s">
        <v>4564</v>
      </c>
      <c r="G205" s="148" t="s">
        <v>597</v>
      </c>
      <c r="H205" s="149">
        <v>40</v>
      </c>
      <c r="I205" s="150"/>
      <c r="J205" s="149">
        <f t="shared" si="40"/>
        <v>0</v>
      </c>
      <c r="K205" s="151"/>
      <c r="L205" s="32"/>
      <c r="M205" s="152" t="s">
        <v>1</v>
      </c>
      <c r="N205" s="153" t="s">
        <v>42</v>
      </c>
      <c r="P205" s="154">
        <f t="shared" si="41"/>
        <v>0</v>
      </c>
      <c r="Q205" s="154">
        <v>0</v>
      </c>
      <c r="R205" s="154">
        <f t="shared" si="42"/>
        <v>0</v>
      </c>
      <c r="S205" s="154">
        <v>0</v>
      </c>
      <c r="T205" s="155">
        <f t="shared" si="43"/>
        <v>0</v>
      </c>
      <c r="AR205" s="156" t="s">
        <v>750</v>
      </c>
      <c r="AT205" s="156" t="s">
        <v>347</v>
      </c>
      <c r="AU205" s="156" t="s">
        <v>98</v>
      </c>
      <c r="AY205" s="17" t="s">
        <v>345</v>
      </c>
      <c r="BE205" s="157">
        <f t="shared" si="44"/>
        <v>0</v>
      </c>
      <c r="BF205" s="157">
        <f t="shared" si="45"/>
        <v>0</v>
      </c>
      <c r="BG205" s="157">
        <f t="shared" si="46"/>
        <v>0</v>
      </c>
      <c r="BH205" s="157">
        <f t="shared" si="47"/>
        <v>0</v>
      </c>
      <c r="BI205" s="157">
        <f t="shared" si="48"/>
        <v>0</v>
      </c>
      <c r="BJ205" s="17" t="s">
        <v>98</v>
      </c>
      <c r="BK205" s="158">
        <f t="shared" si="49"/>
        <v>0</v>
      </c>
      <c r="BL205" s="17" t="s">
        <v>750</v>
      </c>
      <c r="BM205" s="156" t="s">
        <v>1068</v>
      </c>
    </row>
    <row r="206" spans="2:65" s="11" customFormat="1" ht="25.9" customHeight="1">
      <c r="B206" s="133"/>
      <c r="D206" s="134" t="s">
        <v>75</v>
      </c>
      <c r="E206" s="135" t="s">
        <v>4565</v>
      </c>
      <c r="F206" s="135" t="s">
        <v>4566</v>
      </c>
      <c r="I206" s="136"/>
      <c r="J206" s="137">
        <f>BK206</f>
        <v>0</v>
      </c>
      <c r="L206" s="133"/>
      <c r="M206" s="138"/>
      <c r="P206" s="139">
        <f>P207+P228</f>
        <v>0</v>
      </c>
      <c r="R206" s="139">
        <f>R207+R228</f>
        <v>0</v>
      </c>
      <c r="T206" s="140">
        <f>T207+T228</f>
        <v>0</v>
      </c>
      <c r="AR206" s="134" t="s">
        <v>84</v>
      </c>
      <c r="AT206" s="141" t="s">
        <v>75</v>
      </c>
      <c r="AU206" s="141" t="s">
        <v>76</v>
      </c>
      <c r="AY206" s="134" t="s">
        <v>345</v>
      </c>
      <c r="BK206" s="142">
        <f>BK207+BK228</f>
        <v>0</v>
      </c>
    </row>
    <row r="207" spans="2:65" s="11" customFormat="1" ht="33.75" customHeight="1">
      <c r="B207" s="133"/>
      <c r="D207" s="134" t="s">
        <v>75</v>
      </c>
      <c r="E207" s="143" t="s">
        <v>4567</v>
      </c>
      <c r="F207" s="143" t="s">
        <v>4568</v>
      </c>
      <c r="I207" s="136"/>
      <c r="J207" s="144">
        <f>BK207</f>
        <v>0</v>
      </c>
      <c r="L207" s="133"/>
      <c r="M207" s="138"/>
      <c r="P207" s="139">
        <f>SUM(P208:P227)</f>
        <v>0</v>
      </c>
      <c r="R207" s="139">
        <f>SUM(R208:R227)</f>
        <v>0</v>
      </c>
      <c r="T207" s="140">
        <f>SUM(T208:T227)</f>
        <v>0</v>
      </c>
      <c r="AR207" s="134" t="s">
        <v>84</v>
      </c>
      <c r="AT207" s="141" t="s">
        <v>75</v>
      </c>
      <c r="AU207" s="141" t="s">
        <v>84</v>
      </c>
      <c r="AY207" s="134" t="s">
        <v>345</v>
      </c>
      <c r="BK207" s="142">
        <f>SUM(BK208:BK227)</f>
        <v>0</v>
      </c>
    </row>
    <row r="208" spans="2:65" s="1" customFormat="1" ht="16.5" customHeight="1">
      <c r="B208" s="32"/>
      <c r="C208" s="145" t="s">
        <v>687</v>
      </c>
      <c r="D208" s="145" t="s">
        <v>347</v>
      </c>
      <c r="E208" s="146" t="s">
        <v>4569</v>
      </c>
      <c r="F208" s="147" t="s">
        <v>4570</v>
      </c>
      <c r="G208" s="148" t="s">
        <v>623</v>
      </c>
      <c r="H208" s="149">
        <v>1</v>
      </c>
      <c r="I208" s="150">
        <v>0</v>
      </c>
      <c r="J208" s="149">
        <f t="shared" ref="J208:J227" si="50">ROUND(I208*H208,3)</f>
        <v>0</v>
      </c>
      <c r="K208" s="151"/>
      <c r="L208" s="32"/>
      <c r="M208" s="152" t="s">
        <v>1</v>
      </c>
      <c r="N208" s="153" t="s">
        <v>42</v>
      </c>
      <c r="P208" s="154">
        <f t="shared" ref="P208:P227" si="51">O208*H208</f>
        <v>0</v>
      </c>
      <c r="Q208" s="154">
        <v>0</v>
      </c>
      <c r="R208" s="154">
        <f t="shared" ref="R208:R227" si="52">Q208*H208</f>
        <v>0</v>
      </c>
      <c r="S208" s="154">
        <v>0</v>
      </c>
      <c r="T208" s="155">
        <f t="shared" ref="T208:T227" si="53">S208*H208</f>
        <v>0</v>
      </c>
      <c r="AR208" s="156" t="s">
        <v>750</v>
      </c>
      <c r="AT208" s="156" t="s">
        <v>347</v>
      </c>
      <c r="AU208" s="156" t="s">
        <v>98</v>
      </c>
      <c r="AY208" s="17" t="s">
        <v>345</v>
      </c>
      <c r="BE208" s="157">
        <f t="shared" ref="BE208:BE227" si="54">IF(N208="základná",J208,0)</f>
        <v>0</v>
      </c>
      <c r="BF208" s="157">
        <f t="shared" ref="BF208:BF227" si="55">IF(N208="znížená",J208,0)</f>
        <v>0</v>
      </c>
      <c r="BG208" s="157">
        <f t="shared" ref="BG208:BG227" si="56">IF(N208="zákl. prenesená",J208,0)</f>
        <v>0</v>
      </c>
      <c r="BH208" s="157">
        <f t="shared" ref="BH208:BH227" si="57">IF(N208="zníž. prenesená",J208,0)</f>
        <v>0</v>
      </c>
      <c r="BI208" s="157">
        <f t="shared" ref="BI208:BI227" si="58">IF(N208="nulová",J208,0)</f>
        <v>0</v>
      </c>
      <c r="BJ208" s="17" t="s">
        <v>98</v>
      </c>
      <c r="BK208" s="158">
        <f t="shared" ref="BK208:BK227" si="59">ROUND(I208*H208,3)</f>
        <v>0</v>
      </c>
      <c r="BL208" s="17" t="s">
        <v>750</v>
      </c>
      <c r="BM208" s="156" t="s">
        <v>1087</v>
      </c>
    </row>
    <row r="209" spans="2:65" s="1" customFormat="1" ht="16.5" customHeight="1">
      <c r="B209" s="32"/>
      <c r="C209" s="145" t="s">
        <v>692</v>
      </c>
      <c r="D209" s="145" t="s">
        <v>347</v>
      </c>
      <c r="E209" s="146" t="s">
        <v>4571</v>
      </c>
      <c r="F209" s="147" t="s">
        <v>4572</v>
      </c>
      <c r="G209" s="148" t="s">
        <v>623</v>
      </c>
      <c r="H209" s="149">
        <v>1</v>
      </c>
      <c r="I209" s="150">
        <v>0</v>
      </c>
      <c r="J209" s="149">
        <f t="shared" si="50"/>
        <v>0</v>
      </c>
      <c r="K209" s="151"/>
      <c r="L209" s="32"/>
      <c r="M209" s="152" t="s">
        <v>1</v>
      </c>
      <c r="N209" s="153" t="s">
        <v>42</v>
      </c>
      <c r="P209" s="154">
        <f t="shared" si="51"/>
        <v>0</v>
      </c>
      <c r="Q209" s="154">
        <v>0</v>
      </c>
      <c r="R209" s="154">
        <f t="shared" si="52"/>
        <v>0</v>
      </c>
      <c r="S209" s="154">
        <v>0</v>
      </c>
      <c r="T209" s="155">
        <f t="shared" si="53"/>
        <v>0</v>
      </c>
      <c r="AR209" s="156" t="s">
        <v>750</v>
      </c>
      <c r="AT209" s="156" t="s">
        <v>347</v>
      </c>
      <c r="AU209" s="156" t="s">
        <v>98</v>
      </c>
      <c r="AY209" s="17" t="s">
        <v>345</v>
      </c>
      <c r="BE209" s="157">
        <f t="shared" si="54"/>
        <v>0</v>
      </c>
      <c r="BF209" s="157">
        <f t="shared" si="55"/>
        <v>0</v>
      </c>
      <c r="BG209" s="157">
        <f t="shared" si="56"/>
        <v>0</v>
      </c>
      <c r="BH209" s="157">
        <f t="shared" si="57"/>
        <v>0</v>
      </c>
      <c r="BI209" s="157">
        <f t="shared" si="58"/>
        <v>0</v>
      </c>
      <c r="BJ209" s="17" t="s">
        <v>98</v>
      </c>
      <c r="BK209" s="158">
        <f t="shared" si="59"/>
        <v>0</v>
      </c>
      <c r="BL209" s="17" t="s">
        <v>750</v>
      </c>
      <c r="BM209" s="156" t="s">
        <v>1108</v>
      </c>
    </row>
    <row r="210" spans="2:65" s="1" customFormat="1" ht="16.5" customHeight="1">
      <c r="B210" s="32"/>
      <c r="C210" s="145" t="s">
        <v>699</v>
      </c>
      <c r="D210" s="145" t="s">
        <v>347</v>
      </c>
      <c r="E210" s="146" t="s">
        <v>4573</v>
      </c>
      <c r="F210" s="147" t="s">
        <v>4574</v>
      </c>
      <c r="G210" s="148" t="s">
        <v>623</v>
      </c>
      <c r="H210" s="149">
        <v>1</v>
      </c>
      <c r="I210" s="150">
        <v>0</v>
      </c>
      <c r="J210" s="149">
        <f t="shared" si="50"/>
        <v>0</v>
      </c>
      <c r="K210" s="151"/>
      <c r="L210" s="32"/>
      <c r="M210" s="152" t="s">
        <v>1</v>
      </c>
      <c r="N210" s="153" t="s">
        <v>42</v>
      </c>
      <c r="P210" s="154">
        <f t="shared" si="51"/>
        <v>0</v>
      </c>
      <c r="Q210" s="154">
        <v>0</v>
      </c>
      <c r="R210" s="154">
        <f t="shared" si="52"/>
        <v>0</v>
      </c>
      <c r="S210" s="154">
        <v>0</v>
      </c>
      <c r="T210" s="155">
        <f t="shared" si="53"/>
        <v>0</v>
      </c>
      <c r="AR210" s="156" t="s">
        <v>750</v>
      </c>
      <c r="AT210" s="156" t="s">
        <v>347</v>
      </c>
      <c r="AU210" s="156" t="s">
        <v>98</v>
      </c>
      <c r="AY210" s="17" t="s">
        <v>345</v>
      </c>
      <c r="BE210" s="157">
        <f t="shared" si="54"/>
        <v>0</v>
      </c>
      <c r="BF210" s="157">
        <f t="shared" si="55"/>
        <v>0</v>
      </c>
      <c r="BG210" s="157">
        <f t="shared" si="56"/>
        <v>0</v>
      </c>
      <c r="BH210" s="157">
        <f t="shared" si="57"/>
        <v>0</v>
      </c>
      <c r="BI210" s="157">
        <f t="shared" si="58"/>
        <v>0</v>
      </c>
      <c r="BJ210" s="17" t="s">
        <v>98</v>
      </c>
      <c r="BK210" s="158">
        <f t="shared" si="59"/>
        <v>0</v>
      </c>
      <c r="BL210" s="17" t="s">
        <v>750</v>
      </c>
      <c r="BM210" s="156" t="s">
        <v>1141</v>
      </c>
    </row>
    <row r="211" spans="2:65" s="1" customFormat="1" ht="16.5" customHeight="1">
      <c r="B211" s="32"/>
      <c r="C211" s="145" t="s">
        <v>705</v>
      </c>
      <c r="D211" s="145" t="s">
        <v>347</v>
      </c>
      <c r="E211" s="146" t="s">
        <v>4575</v>
      </c>
      <c r="F211" s="147" t="s">
        <v>4576</v>
      </c>
      <c r="G211" s="148" t="s">
        <v>623</v>
      </c>
      <c r="H211" s="149">
        <v>14</v>
      </c>
      <c r="I211" s="150">
        <v>0</v>
      </c>
      <c r="J211" s="149">
        <f t="shared" si="50"/>
        <v>0</v>
      </c>
      <c r="K211" s="151"/>
      <c r="L211" s="32"/>
      <c r="M211" s="152" t="s">
        <v>1</v>
      </c>
      <c r="N211" s="153" t="s">
        <v>42</v>
      </c>
      <c r="P211" s="154">
        <f t="shared" si="51"/>
        <v>0</v>
      </c>
      <c r="Q211" s="154">
        <v>0</v>
      </c>
      <c r="R211" s="154">
        <f t="shared" si="52"/>
        <v>0</v>
      </c>
      <c r="S211" s="154">
        <v>0</v>
      </c>
      <c r="T211" s="155">
        <f t="shared" si="53"/>
        <v>0</v>
      </c>
      <c r="AR211" s="156" t="s">
        <v>750</v>
      </c>
      <c r="AT211" s="156" t="s">
        <v>347</v>
      </c>
      <c r="AU211" s="156" t="s">
        <v>98</v>
      </c>
      <c r="AY211" s="17" t="s">
        <v>345</v>
      </c>
      <c r="BE211" s="157">
        <f t="shared" si="54"/>
        <v>0</v>
      </c>
      <c r="BF211" s="157">
        <f t="shared" si="55"/>
        <v>0</v>
      </c>
      <c r="BG211" s="157">
        <f t="shared" si="56"/>
        <v>0</v>
      </c>
      <c r="BH211" s="157">
        <f t="shared" si="57"/>
        <v>0</v>
      </c>
      <c r="BI211" s="157">
        <f t="shared" si="58"/>
        <v>0</v>
      </c>
      <c r="BJ211" s="17" t="s">
        <v>98</v>
      </c>
      <c r="BK211" s="158">
        <f t="shared" si="59"/>
        <v>0</v>
      </c>
      <c r="BL211" s="17" t="s">
        <v>750</v>
      </c>
      <c r="BM211" s="156" t="s">
        <v>1185</v>
      </c>
    </row>
    <row r="212" spans="2:65" s="1" customFormat="1" ht="16.5" customHeight="1">
      <c r="B212" s="32"/>
      <c r="C212" s="145" t="s">
        <v>711</v>
      </c>
      <c r="D212" s="145" t="s">
        <v>347</v>
      </c>
      <c r="E212" s="146" t="s">
        <v>4577</v>
      </c>
      <c r="F212" s="147" t="s">
        <v>4578</v>
      </c>
      <c r="G212" s="148" t="s">
        <v>623</v>
      </c>
      <c r="H212" s="149">
        <v>14</v>
      </c>
      <c r="I212" s="150">
        <v>0</v>
      </c>
      <c r="J212" s="149">
        <f t="shared" si="50"/>
        <v>0</v>
      </c>
      <c r="K212" s="151"/>
      <c r="L212" s="32"/>
      <c r="M212" s="152" t="s">
        <v>1</v>
      </c>
      <c r="N212" s="153" t="s">
        <v>42</v>
      </c>
      <c r="P212" s="154">
        <f t="shared" si="51"/>
        <v>0</v>
      </c>
      <c r="Q212" s="154">
        <v>0</v>
      </c>
      <c r="R212" s="154">
        <f t="shared" si="52"/>
        <v>0</v>
      </c>
      <c r="S212" s="154">
        <v>0</v>
      </c>
      <c r="T212" s="155">
        <f t="shared" si="53"/>
        <v>0</v>
      </c>
      <c r="AR212" s="156" t="s">
        <v>750</v>
      </c>
      <c r="AT212" s="156" t="s">
        <v>347</v>
      </c>
      <c r="AU212" s="156" t="s">
        <v>98</v>
      </c>
      <c r="AY212" s="17" t="s">
        <v>345</v>
      </c>
      <c r="BE212" s="157">
        <f t="shared" si="54"/>
        <v>0</v>
      </c>
      <c r="BF212" s="157">
        <f t="shared" si="55"/>
        <v>0</v>
      </c>
      <c r="BG212" s="157">
        <f t="shared" si="56"/>
        <v>0</v>
      </c>
      <c r="BH212" s="157">
        <f t="shared" si="57"/>
        <v>0</v>
      </c>
      <c r="BI212" s="157">
        <f t="shared" si="58"/>
        <v>0</v>
      </c>
      <c r="BJ212" s="17" t="s">
        <v>98</v>
      </c>
      <c r="BK212" s="158">
        <f t="shared" si="59"/>
        <v>0</v>
      </c>
      <c r="BL212" s="17" t="s">
        <v>750</v>
      </c>
      <c r="BM212" s="156" t="s">
        <v>1198</v>
      </c>
    </row>
    <row r="213" spans="2:65" s="1" customFormat="1" ht="16.5" customHeight="1">
      <c r="B213" s="32"/>
      <c r="C213" s="145" t="s">
        <v>719</v>
      </c>
      <c r="D213" s="145" t="s">
        <v>347</v>
      </c>
      <c r="E213" s="146" t="s">
        <v>4579</v>
      </c>
      <c r="F213" s="147" t="s">
        <v>4580</v>
      </c>
      <c r="G213" s="148" t="s">
        <v>623</v>
      </c>
      <c r="H213" s="149">
        <v>8</v>
      </c>
      <c r="I213" s="150">
        <v>0</v>
      </c>
      <c r="J213" s="149">
        <f t="shared" si="50"/>
        <v>0</v>
      </c>
      <c r="K213" s="151"/>
      <c r="L213" s="32"/>
      <c r="M213" s="152" t="s">
        <v>1</v>
      </c>
      <c r="N213" s="153" t="s">
        <v>42</v>
      </c>
      <c r="P213" s="154">
        <f t="shared" si="51"/>
        <v>0</v>
      </c>
      <c r="Q213" s="154">
        <v>0</v>
      </c>
      <c r="R213" s="154">
        <f t="shared" si="52"/>
        <v>0</v>
      </c>
      <c r="S213" s="154">
        <v>0</v>
      </c>
      <c r="T213" s="155">
        <f t="shared" si="53"/>
        <v>0</v>
      </c>
      <c r="AR213" s="156" t="s">
        <v>750</v>
      </c>
      <c r="AT213" s="156" t="s">
        <v>347</v>
      </c>
      <c r="AU213" s="156" t="s">
        <v>98</v>
      </c>
      <c r="AY213" s="17" t="s">
        <v>345</v>
      </c>
      <c r="BE213" s="157">
        <f t="shared" si="54"/>
        <v>0</v>
      </c>
      <c r="BF213" s="157">
        <f t="shared" si="55"/>
        <v>0</v>
      </c>
      <c r="BG213" s="157">
        <f t="shared" si="56"/>
        <v>0</v>
      </c>
      <c r="BH213" s="157">
        <f t="shared" si="57"/>
        <v>0</v>
      </c>
      <c r="BI213" s="157">
        <f t="shared" si="58"/>
        <v>0</v>
      </c>
      <c r="BJ213" s="17" t="s">
        <v>98</v>
      </c>
      <c r="BK213" s="158">
        <f t="shared" si="59"/>
        <v>0</v>
      </c>
      <c r="BL213" s="17" t="s">
        <v>750</v>
      </c>
      <c r="BM213" s="156" t="s">
        <v>1226</v>
      </c>
    </row>
    <row r="214" spans="2:65" s="1" customFormat="1" ht="16.5" customHeight="1">
      <c r="B214" s="32"/>
      <c r="C214" s="145" t="s">
        <v>724</v>
      </c>
      <c r="D214" s="145" t="s">
        <v>347</v>
      </c>
      <c r="E214" s="146" t="s">
        <v>4581</v>
      </c>
      <c r="F214" s="147" t="s">
        <v>4582</v>
      </c>
      <c r="G214" s="148" t="s">
        <v>623</v>
      </c>
      <c r="H214" s="149">
        <v>6</v>
      </c>
      <c r="I214" s="150">
        <v>0</v>
      </c>
      <c r="J214" s="149">
        <f t="shared" si="50"/>
        <v>0</v>
      </c>
      <c r="K214" s="151"/>
      <c r="L214" s="32"/>
      <c r="M214" s="152" t="s">
        <v>1</v>
      </c>
      <c r="N214" s="153" t="s">
        <v>42</v>
      </c>
      <c r="P214" s="154">
        <f t="shared" si="51"/>
        <v>0</v>
      </c>
      <c r="Q214" s="154">
        <v>0</v>
      </c>
      <c r="R214" s="154">
        <f t="shared" si="52"/>
        <v>0</v>
      </c>
      <c r="S214" s="154">
        <v>0</v>
      </c>
      <c r="T214" s="155">
        <f t="shared" si="53"/>
        <v>0</v>
      </c>
      <c r="AR214" s="156" t="s">
        <v>750</v>
      </c>
      <c r="AT214" s="156" t="s">
        <v>347</v>
      </c>
      <c r="AU214" s="156" t="s">
        <v>98</v>
      </c>
      <c r="AY214" s="17" t="s">
        <v>345</v>
      </c>
      <c r="BE214" s="157">
        <f t="shared" si="54"/>
        <v>0</v>
      </c>
      <c r="BF214" s="157">
        <f t="shared" si="55"/>
        <v>0</v>
      </c>
      <c r="BG214" s="157">
        <f t="shared" si="56"/>
        <v>0</v>
      </c>
      <c r="BH214" s="157">
        <f t="shared" si="57"/>
        <v>0</v>
      </c>
      <c r="BI214" s="157">
        <f t="shared" si="58"/>
        <v>0</v>
      </c>
      <c r="BJ214" s="17" t="s">
        <v>98</v>
      </c>
      <c r="BK214" s="158">
        <f t="shared" si="59"/>
        <v>0</v>
      </c>
      <c r="BL214" s="17" t="s">
        <v>750</v>
      </c>
      <c r="BM214" s="156" t="s">
        <v>1235</v>
      </c>
    </row>
    <row r="215" spans="2:65" s="1" customFormat="1" ht="16.5" customHeight="1">
      <c r="B215" s="32"/>
      <c r="C215" s="145" t="s">
        <v>730</v>
      </c>
      <c r="D215" s="145" t="s">
        <v>347</v>
      </c>
      <c r="E215" s="146" t="s">
        <v>4583</v>
      </c>
      <c r="F215" s="147" t="s">
        <v>4584</v>
      </c>
      <c r="G215" s="148" t="s">
        <v>623</v>
      </c>
      <c r="H215" s="149">
        <v>12</v>
      </c>
      <c r="I215" s="150">
        <v>0</v>
      </c>
      <c r="J215" s="149">
        <f t="shared" si="50"/>
        <v>0</v>
      </c>
      <c r="K215" s="151"/>
      <c r="L215" s="32"/>
      <c r="M215" s="152" t="s">
        <v>1</v>
      </c>
      <c r="N215" s="153" t="s">
        <v>42</v>
      </c>
      <c r="P215" s="154">
        <f t="shared" si="51"/>
        <v>0</v>
      </c>
      <c r="Q215" s="154">
        <v>0</v>
      </c>
      <c r="R215" s="154">
        <f t="shared" si="52"/>
        <v>0</v>
      </c>
      <c r="S215" s="154">
        <v>0</v>
      </c>
      <c r="T215" s="155">
        <f t="shared" si="53"/>
        <v>0</v>
      </c>
      <c r="AR215" s="156" t="s">
        <v>750</v>
      </c>
      <c r="AT215" s="156" t="s">
        <v>347</v>
      </c>
      <c r="AU215" s="156" t="s">
        <v>98</v>
      </c>
      <c r="AY215" s="17" t="s">
        <v>345</v>
      </c>
      <c r="BE215" s="157">
        <f t="shared" si="54"/>
        <v>0</v>
      </c>
      <c r="BF215" s="157">
        <f t="shared" si="55"/>
        <v>0</v>
      </c>
      <c r="BG215" s="157">
        <f t="shared" si="56"/>
        <v>0</v>
      </c>
      <c r="BH215" s="157">
        <f t="shared" si="57"/>
        <v>0</v>
      </c>
      <c r="BI215" s="157">
        <f t="shared" si="58"/>
        <v>0</v>
      </c>
      <c r="BJ215" s="17" t="s">
        <v>98</v>
      </c>
      <c r="BK215" s="158">
        <f t="shared" si="59"/>
        <v>0</v>
      </c>
      <c r="BL215" s="17" t="s">
        <v>750</v>
      </c>
      <c r="BM215" s="156" t="s">
        <v>1243</v>
      </c>
    </row>
    <row r="216" spans="2:65" s="1" customFormat="1" ht="16.5" customHeight="1">
      <c r="B216" s="32"/>
      <c r="C216" s="145" t="s">
        <v>734</v>
      </c>
      <c r="D216" s="145" t="s">
        <v>347</v>
      </c>
      <c r="E216" s="146" t="s">
        <v>4585</v>
      </c>
      <c r="F216" s="147" t="s">
        <v>4586</v>
      </c>
      <c r="G216" s="148" t="s">
        <v>623</v>
      </c>
      <c r="H216" s="149">
        <v>1</v>
      </c>
      <c r="I216" s="150">
        <v>0</v>
      </c>
      <c r="J216" s="149">
        <f t="shared" si="50"/>
        <v>0</v>
      </c>
      <c r="K216" s="151"/>
      <c r="L216" s="32"/>
      <c r="M216" s="152" t="s">
        <v>1</v>
      </c>
      <c r="N216" s="153" t="s">
        <v>42</v>
      </c>
      <c r="P216" s="154">
        <f t="shared" si="51"/>
        <v>0</v>
      </c>
      <c r="Q216" s="154">
        <v>0</v>
      </c>
      <c r="R216" s="154">
        <f t="shared" si="52"/>
        <v>0</v>
      </c>
      <c r="S216" s="154">
        <v>0</v>
      </c>
      <c r="T216" s="155">
        <f t="shared" si="53"/>
        <v>0</v>
      </c>
      <c r="AR216" s="156" t="s">
        <v>750</v>
      </c>
      <c r="AT216" s="156" t="s">
        <v>347</v>
      </c>
      <c r="AU216" s="156" t="s">
        <v>98</v>
      </c>
      <c r="AY216" s="17" t="s">
        <v>345</v>
      </c>
      <c r="BE216" s="157">
        <f t="shared" si="54"/>
        <v>0</v>
      </c>
      <c r="BF216" s="157">
        <f t="shared" si="55"/>
        <v>0</v>
      </c>
      <c r="BG216" s="157">
        <f t="shared" si="56"/>
        <v>0</v>
      </c>
      <c r="BH216" s="157">
        <f t="shared" si="57"/>
        <v>0</v>
      </c>
      <c r="BI216" s="157">
        <f t="shared" si="58"/>
        <v>0</v>
      </c>
      <c r="BJ216" s="17" t="s">
        <v>98</v>
      </c>
      <c r="BK216" s="158">
        <f t="shared" si="59"/>
        <v>0</v>
      </c>
      <c r="BL216" s="17" t="s">
        <v>750</v>
      </c>
      <c r="BM216" s="156" t="s">
        <v>1251</v>
      </c>
    </row>
    <row r="217" spans="2:65" s="1" customFormat="1" ht="16.5" customHeight="1">
      <c r="B217" s="32"/>
      <c r="C217" s="145" t="s">
        <v>738</v>
      </c>
      <c r="D217" s="145" t="s">
        <v>347</v>
      </c>
      <c r="E217" s="146" t="s">
        <v>4587</v>
      </c>
      <c r="F217" s="147" t="s">
        <v>4588</v>
      </c>
      <c r="G217" s="148" t="s">
        <v>623</v>
      </c>
      <c r="H217" s="149">
        <v>1</v>
      </c>
      <c r="I217" s="150">
        <v>0</v>
      </c>
      <c r="J217" s="149">
        <f t="shared" si="50"/>
        <v>0</v>
      </c>
      <c r="K217" s="151"/>
      <c r="L217" s="32"/>
      <c r="M217" s="152" t="s">
        <v>1</v>
      </c>
      <c r="N217" s="153" t="s">
        <v>42</v>
      </c>
      <c r="P217" s="154">
        <f t="shared" si="51"/>
        <v>0</v>
      </c>
      <c r="Q217" s="154">
        <v>0</v>
      </c>
      <c r="R217" s="154">
        <f t="shared" si="52"/>
        <v>0</v>
      </c>
      <c r="S217" s="154">
        <v>0</v>
      </c>
      <c r="T217" s="155">
        <f t="shared" si="53"/>
        <v>0</v>
      </c>
      <c r="AR217" s="156" t="s">
        <v>750</v>
      </c>
      <c r="AT217" s="156" t="s">
        <v>347</v>
      </c>
      <c r="AU217" s="156" t="s">
        <v>98</v>
      </c>
      <c r="AY217" s="17" t="s">
        <v>345</v>
      </c>
      <c r="BE217" s="157">
        <f t="shared" si="54"/>
        <v>0</v>
      </c>
      <c r="BF217" s="157">
        <f t="shared" si="55"/>
        <v>0</v>
      </c>
      <c r="BG217" s="157">
        <f t="shared" si="56"/>
        <v>0</v>
      </c>
      <c r="BH217" s="157">
        <f t="shared" si="57"/>
        <v>0</v>
      </c>
      <c r="BI217" s="157">
        <f t="shared" si="58"/>
        <v>0</v>
      </c>
      <c r="BJ217" s="17" t="s">
        <v>98</v>
      </c>
      <c r="BK217" s="158">
        <f t="shared" si="59"/>
        <v>0</v>
      </c>
      <c r="BL217" s="17" t="s">
        <v>750</v>
      </c>
      <c r="BM217" s="156" t="s">
        <v>1260</v>
      </c>
    </row>
    <row r="218" spans="2:65" s="1" customFormat="1" ht="16.5" customHeight="1">
      <c r="B218" s="32"/>
      <c r="C218" s="145" t="s">
        <v>742</v>
      </c>
      <c r="D218" s="145" t="s">
        <v>347</v>
      </c>
      <c r="E218" s="146" t="s">
        <v>4589</v>
      </c>
      <c r="F218" s="147" t="s">
        <v>4590</v>
      </c>
      <c r="G218" s="148" t="s">
        <v>623</v>
      </c>
      <c r="H218" s="149">
        <v>5</v>
      </c>
      <c r="I218" s="150">
        <v>0</v>
      </c>
      <c r="J218" s="149">
        <f t="shared" si="50"/>
        <v>0</v>
      </c>
      <c r="K218" s="151"/>
      <c r="L218" s="32"/>
      <c r="M218" s="152" t="s">
        <v>1</v>
      </c>
      <c r="N218" s="153" t="s">
        <v>42</v>
      </c>
      <c r="P218" s="154">
        <f t="shared" si="51"/>
        <v>0</v>
      </c>
      <c r="Q218" s="154">
        <v>0</v>
      </c>
      <c r="R218" s="154">
        <f t="shared" si="52"/>
        <v>0</v>
      </c>
      <c r="S218" s="154">
        <v>0</v>
      </c>
      <c r="T218" s="155">
        <f t="shared" si="53"/>
        <v>0</v>
      </c>
      <c r="AR218" s="156" t="s">
        <v>750</v>
      </c>
      <c r="AT218" s="156" t="s">
        <v>347</v>
      </c>
      <c r="AU218" s="156" t="s">
        <v>98</v>
      </c>
      <c r="AY218" s="17" t="s">
        <v>345</v>
      </c>
      <c r="BE218" s="157">
        <f t="shared" si="54"/>
        <v>0</v>
      </c>
      <c r="BF218" s="157">
        <f t="shared" si="55"/>
        <v>0</v>
      </c>
      <c r="BG218" s="157">
        <f t="shared" si="56"/>
        <v>0</v>
      </c>
      <c r="BH218" s="157">
        <f t="shared" si="57"/>
        <v>0</v>
      </c>
      <c r="BI218" s="157">
        <f t="shared" si="58"/>
        <v>0</v>
      </c>
      <c r="BJ218" s="17" t="s">
        <v>98</v>
      </c>
      <c r="BK218" s="158">
        <f t="shared" si="59"/>
        <v>0</v>
      </c>
      <c r="BL218" s="17" t="s">
        <v>750</v>
      </c>
      <c r="BM218" s="156" t="s">
        <v>1268</v>
      </c>
    </row>
    <row r="219" spans="2:65" s="1" customFormat="1" ht="16.5" customHeight="1">
      <c r="B219" s="32"/>
      <c r="C219" s="145" t="s">
        <v>746</v>
      </c>
      <c r="D219" s="145" t="s">
        <v>347</v>
      </c>
      <c r="E219" s="146" t="s">
        <v>4591</v>
      </c>
      <c r="F219" s="147" t="s">
        <v>4592</v>
      </c>
      <c r="G219" s="148" t="s">
        <v>623</v>
      </c>
      <c r="H219" s="149">
        <v>1</v>
      </c>
      <c r="I219" s="150">
        <v>0</v>
      </c>
      <c r="J219" s="149">
        <f t="shared" si="50"/>
        <v>0</v>
      </c>
      <c r="K219" s="151"/>
      <c r="L219" s="32"/>
      <c r="M219" s="152" t="s">
        <v>1</v>
      </c>
      <c r="N219" s="153" t="s">
        <v>42</v>
      </c>
      <c r="P219" s="154">
        <f t="shared" si="51"/>
        <v>0</v>
      </c>
      <c r="Q219" s="154">
        <v>0</v>
      </c>
      <c r="R219" s="154">
        <f t="shared" si="52"/>
        <v>0</v>
      </c>
      <c r="S219" s="154">
        <v>0</v>
      </c>
      <c r="T219" s="155">
        <f t="shared" si="53"/>
        <v>0</v>
      </c>
      <c r="AR219" s="156" t="s">
        <v>750</v>
      </c>
      <c r="AT219" s="156" t="s">
        <v>347</v>
      </c>
      <c r="AU219" s="156" t="s">
        <v>98</v>
      </c>
      <c r="AY219" s="17" t="s">
        <v>345</v>
      </c>
      <c r="BE219" s="157">
        <f t="shared" si="54"/>
        <v>0</v>
      </c>
      <c r="BF219" s="157">
        <f t="shared" si="55"/>
        <v>0</v>
      </c>
      <c r="BG219" s="157">
        <f t="shared" si="56"/>
        <v>0</v>
      </c>
      <c r="BH219" s="157">
        <f t="shared" si="57"/>
        <v>0</v>
      </c>
      <c r="BI219" s="157">
        <f t="shared" si="58"/>
        <v>0</v>
      </c>
      <c r="BJ219" s="17" t="s">
        <v>98</v>
      </c>
      <c r="BK219" s="158">
        <f t="shared" si="59"/>
        <v>0</v>
      </c>
      <c r="BL219" s="17" t="s">
        <v>750</v>
      </c>
      <c r="BM219" s="156" t="s">
        <v>1277</v>
      </c>
    </row>
    <row r="220" spans="2:65" s="1" customFormat="1" ht="16.5" customHeight="1">
      <c r="B220" s="32"/>
      <c r="C220" s="145" t="s">
        <v>750</v>
      </c>
      <c r="D220" s="145" t="s">
        <v>347</v>
      </c>
      <c r="E220" s="146" t="s">
        <v>4593</v>
      </c>
      <c r="F220" s="147" t="s">
        <v>4594</v>
      </c>
      <c r="G220" s="148" t="s">
        <v>623</v>
      </c>
      <c r="H220" s="149">
        <v>1</v>
      </c>
      <c r="I220" s="150">
        <v>0</v>
      </c>
      <c r="J220" s="149">
        <f t="shared" si="50"/>
        <v>0</v>
      </c>
      <c r="K220" s="151"/>
      <c r="L220" s="32"/>
      <c r="M220" s="152" t="s">
        <v>1</v>
      </c>
      <c r="N220" s="153" t="s">
        <v>42</v>
      </c>
      <c r="P220" s="154">
        <f t="shared" si="51"/>
        <v>0</v>
      </c>
      <c r="Q220" s="154">
        <v>0</v>
      </c>
      <c r="R220" s="154">
        <f t="shared" si="52"/>
        <v>0</v>
      </c>
      <c r="S220" s="154">
        <v>0</v>
      </c>
      <c r="T220" s="155">
        <f t="shared" si="53"/>
        <v>0</v>
      </c>
      <c r="AR220" s="156" t="s">
        <v>750</v>
      </c>
      <c r="AT220" s="156" t="s">
        <v>347</v>
      </c>
      <c r="AU220" s="156" t="s">
        <v>98</v>
      </c>
      <c r="AY220" s="17" t="s">
        <v>345</v>
      </c>
      <c r="BE220" s="157">
        <f t="shared" si="54"/>
        <v>0</v>
      </c>
      <c r="BF220" s="157">
        <f t="shared" si="55"/>
        <v>0</v>
      </c>
      <c r="BG220" s="157">
        <f t="shared" si="56"/>
        <v>0</v>
      </c>
      <c r="BH220" s="157">
        <f t="shared" si="57"/>
        <v>0</v>
      </c>
      <c r="BI220" s="157">
        <f t="shared" si="58"/>
        <v>0</v>
      </c>
      <c r="BJ220" s="17" t="s">
        <v>98</v>
      </c>
      <c r="BK220" s="158">
        <f t="shared" si="59"/>
        <v>0</v>
      </c>
      <c r="BL220" s="17" t="s">
        <v>750</v>
      </c>
      <c r="BM220" s="156" t="s">
        <v>1293</v>
      </c>
    </row>
    <row r="221" spans="2:65" s="1" customFormat="1" ht="16.5" customHeight="1">
      <c r="B221" s="32"/>
      <c r="C221" s="145" t="s">
        <v>755</v>
      </c>
      <c r="D221" s="145" t="s">
        <v>347</v>
      </c>
      <c r="E221" s="146" t="s">
        <v>4595</v>
      </c>
      <c r="F221" s="147" t="s">
        <v>4596</v>
      </c>
      <c r="G221" s="148" t="s">
        <v>623</v>
      </c>
      <c r="H221" s="149">
        <v>30</v>
      </c>
      <c r="I221" s="150">
        <v>0</v>
      </c>
      <c r="J221" s="149">
        <f t="shared" si="50"/>
        <v>0</v>
      </c>
      <c r="K221" s="151"/>
      <c r="L221" s="32"/>
      <c r="M221" s="152" t="s">
        <v>1</v>
      </c>
      <c r="N221" s="153" t="s">
        <v>42</v>
      </c>
      <c r="P221" s="154">
        <f t="shared" si="51"/>
        <v>0</v>
      </c>
      <c r="Q221" s="154">
        <v>0</v>
      </c>
      <c r="R221" s="154">
        <f t="shared" si="52"/>
        <v>0</v>
      </c>
      <c r="S221" s="154">
        <v>0</v>
      </c>
      <c r="T221" s="155">
        <f t="shared" si="53"/>
        <v>0</v>
      </c>
      <c r="AR221" s="156" t="s">
        <v>750</v>
      </c>
      <c r="AT221" s="156" t="s">
        <v>347</v>
      </c>
      <c r="AU221" s="156" t="s">
        <v>98</v>
      </c>
      <c r="AY221" s="17" t="s">
        <v>345</v>
      </c>
      <c r="BE221" s="157">
        <f t="shared" si="54"/>
        <v>0</v>
      </c>
      <c r="BF221" s="157">
        <f t="shared" si="55"/>
        <v>0</v>
      </c>
      <c r="BG221" s="157">
        <f t="shared" si="56"/>
        <v>0</v>
      </c>
      <c r="BH221" s="157">
        <f t="shared" si="57"/>
        <v>0</v>
      </c>
      <c r="BI221" s="157">
        <f t="shared" si="58"/>
        <v>0</v>
      </c>
      <c r="BJ221" s="17" t="s">
        <v>98</v>
      </c>
      <c r="BK221" s="158">
        <f t="shared" si="59"/>
        <v>0</v>
      </c>
      <c r="BL221" s="17" t="s">
        <v>750</v>
      </c>
      <c r="BM221" s="156" t="s">
        <v>1301</v>
      </c>
    </row>
    <row r="222" spans="2:65" s="1" customFormat="1" ht="16.5" customHeight="1">
      <c r="B222" s="32"/>
      <c r="C222" s="145" t="s">
        <v>765</v>
      </c>
      <c r="D222" s="145" t="s">
        <v>347</v>
      </c>
      <c r="E222" s="146" t="s">
        <v>4597</v>
      </c>
      <c r="F222" s="147" t="s">
        <v>4598</v>
      </c>
      <c r="G222" s="148" t="s">
        <v>623</v>
      </c>
      <c r="H222" s="149">
        <v>2</v>
      </c>
      <c r="I222" s="150">
        <v>0</v>
      </c>
      <c r="J222" s="149">
        <f t="shared" si="50"/>
        <v>0</v>
      </c>
      <c r="K222" s="151"/>
      <c r="L222" s="32"/>
      <c r="M222" s="152" t="s">
        <v>1</v>
      </c>
      <c r="N222" s="153" t="s">
        <v>42</v>
      </c>
      <c r="P222" s="154">
        <f t="shared" si="51"/>
        <v>0</v>
      </c>
      <c r="Q222" s="154">
        <v>0</v>
      </c>
      <c r="R222" s="154">
        <f t="shared" si="52"/>
        <v>0</v>
      </c>
      <c r="S222" s="154">
        <v>0</v>
      </c>
      <c r="T222" s="155">
        <f t="shared" si="53"/>
        <v>0</v>
      </c>
      <c r="AR222" s="156" t="s">
        <v>750</v>
      </c>
      <c r="AT222" s="156" t="s">
        <v>347</v>
      </c>
      <c r="AU222" s="156" t="s">
        <v>98</v>
      </c>
      <c r="AY222" s="17" t="s">
        <v>345</v>
      </c>
      <c r="BE222" s="157">
        <f t="shared" si="54"/>
        <v>0</v>
      </c>
      <c r="BF222" s="157">
        <f t="shared" si="55"/>
        <v>0</v>
      </c>
      <c r="BG222" s="157">
        <f t="shared" si="56"/>
        <v>0</v>
      </c>
      <c r="BH222" s="157">
        <f t="shared" si="57"/>
        <v>0</v>
      </c>
      <c r="BI222" s="157">
        <f t="shared" si="58"/>
        <v>0</v>
      </c>
      <c r="BJ222" s="17" t="s">
        <v>98</v>
      </c>
      <c r="BK222" s="158">
        <f t="shared" si="59"/>
        <v>0</v>
      </c>
      <c r="BL222" s="17" t="s">
        <v>750</v>
      </c>
      <c r="BM222" s="156" t="s">
        <v>1313</v>
      </c>
    </row>
    <row r="223" spans="2:65" s="1" customFormat="1" ht="16.5" customHeight="1">
      <c r="B223" s="32"/>
      <c r="C223" s="145" t="s">
        <v>773</v>
      </c>
      <c r="D223" s="145" t="s">
        <v>347</v>
      </c>
      <c r="E223" s="146" t="s">
        <v>4599</v>
      </c>
      <c r="F223" s="147" t="s">
        <v>4600</v>
      </c>
      <c r="G223" s="148" t="s">
        <v>623</v>
      </c>
      <c r="H223" s="149">
        <v>30</v>
      </c>
      <c r="I223" s="150">
        <v>0</v>
      </c>
      <c r="J223" s="149">
        <f t="shared" si="50"/>
        <v>0</v>
      </c>
      <c r="K223" s="151"/>
      <c r="L223" s="32"/>
      <c r="M223" s="152" t="s">
        <v>1</v>
      </c>
      <c r="N223" s="153" t="s">
        <v>42</v>
      </c>
      <c r="P223" s="154">
        <f t="shared" si="51"/>
        <v>0</v>
      </c>
      <c r="Q223" s="154">
        <v>0</v>
      </c>
      <c r="R223" s="154">
        <f t="shared" si="52"/>
        <v>0</v>
      </c>
      <c r="S223" s="154">
        <v>0</v>
      </c>
      <c r="T223" s="155">
        <f t="shared" si="53"/>
        <v>0</v>
      </c>
      <c r="AR223" s="156" t="s">
        <v>750</v>
      </c>
      <c r="AT223" s="156" t="s">
        <v>347</v>
      </c>
      <c r="AU223" s="156" t="s">
        <v>98</v>
      </c>
      <c r="AY223" s="17" t="s">
        <v>345</v>
      </c>
      <c r="BE223" s="157">
        <f t="shared" si="54"/>
        <v>0</v>
      </c>
      <c r="BF223" s="157">
        <f t="shared" si="55"/>
        <v>0</v>
      </c>
      <c r="BG223" s="157">
        <f t="shared" si="56"/>
        <v>0</v>
      </c>
      <c r="BH223" s="157">
        <f t="shared" si="57"/>
        <v>0</v>
      </c>
      <c r="BI223" s="157">
        <f t="shared" si="58"/>
        <v>0</v>
      </c>
      <c r="BJ223" s="17" t="s">
        <v>98</v>
      </c>
      <c r="BK223" s="158">
        <f t="shared" si="59"/>
        <v>0</v>
      </c>
      <c r="BL223" s="17" t="s">
        <v>750</v>
      </c>
      <c r="BM223" s="156" t="s">
        <v>1325</v>
      </c>
    </row>
    <row r="224" spans="2:65" s="1" customFormat="1" ht="16.5" customHeight="1">
      <c r="B224" s="32"/>
      <c r="C224" s="145" t="s">
        <v>777</v>
      </c>
      <c r="D224" s="145" t="s">
        <v>347</v>
      </c>
      <c r="E224" s="146" t="s">
        <v>4601</v>
      </c>
      <c r="F224" s="147" t="s">
        <v>4602</v>
      </c>
      <c r="G224" s="148" t="s">
        <v>623</v>
      </c>
      <c r="H224" s="149">
        <v>1</v>
      </c>
      <c r="I224" s="150">
        <v>0</v>
      </c>
      <c r="J224" s="149">
        <f t="shared" si="50"/>
        <v>0</v>
      </c>
      <c r="K224" s="151"/>
      <c r="L224" s="32"/>
      <c r="M224" s="152" t="s">
        <v>1</v>
      </c>
      <c r="N224" s="153" t="s">
        <v>42</v>
      </c>
      <c r="P224" s="154">
        <f t="shared" si="51"/>
        <v>0</v>
      </c>
      <c r="Q224" s="154">
        <v>0</v>
      </c>
      <c r="R224" s="154">
        <f t="shared" si="52"/>
        <v>0</v>
      </c>
      <c r="S224" s="154">
        <v>0</v>
      </c>
      <c r="T224" s="155">
        <f t="shared" si="53"/>
        <v>0</v>
      </c>
      <c r="AR224" s="156" t="s">
        <v>750</v>
      </c>
      <c r="AT224" s="156" t="s">
        <v>347</v>
      </c>
      <c r="AU224" s="156" t="s">
        <v>98</v>
      </c>
      <c r="AY224" s="17" t="s">
        <v>345</v>
      </c>
      <c r="BE224" s="157">
        <f t="shared" si="54"/>
        <v>0</v>
      </c>
      <c r="BF224" s="157">
        <f t="shared" si="55"/>
        <v>0</v>
      </c>
      <c r="BG224" s="157">
        <f t="shared" si="56"/>
        <v>0</v>
      </c>
      <c r="BH224" s="157">
        <f t="shared" si="57"/>
        <v>0</v>
      </c>
      <c r="BI224" s="157">
        <f t="shared" si="58"/>
        <v>0</v>
      </c>
      <c r="BJ224" s="17" t="s">
        <v>98</v>
      </c>
      <c r="BK224" s="158">
        <f t="shared" si="59"/>
        <v>0</v>
      </c>
      <c r="BL224" s="17" t="s">
        <v>750</v>
      </c>
      <c r="BM224" s="156" t="s">
        <v>1337</v>
      </c>
    </row>
    <row r="225" spans="2:65" s="1" customFormat="1" ht="16.5" customHeight="1">
      <c r="B225" s="32"/>
      <c r="C225" s="145" t="s">
        <v>782</v>
      </c>
      <c r="D225" s="145" t="s">
        <v>347</v>
      </c>
      <c r="E225" s="146" t="s">
        <v>4603</v>
      </c>
      <c r="F225" s="147" t="s">
        <v>4604</v>
      </c>
      <c r="G225" s="148" t="s">
        <v>623</v>
      </c>
      <c r="H225" s="149">
        <v>1</v>
      </c>
      <c r="I225" s="150">
        <v>0</v>
      </c>
      <c r="J225" s="149">
        <f t="shared" si="50"/>
        <v>0</v>
      </c>
      <c r="K225" s="151"/>
      <c r="L225" s="32"/>
      <c r="M225" s="152" t="s">
        <v>1</v>
      </c>
      <c r="N225" s="153" t="s">
        <v>42</v>
      </c>
      <c r="P225" s="154">
        <f t="shared" si="51"/>
        <v>0</v>
      </c>
      <c r="Q225" s="154">
        <v>0</v>
      </c>
      <c r="R225" s="154">
        <f t="shared" si="52"/>
        <v>0</v>
      </c>
      <c r="S225" s="154">
        <v>0</v>
      </c>
      <c r="T225" s="155">
        <f t="shared" si="53"/>
        <v>0</v>
      </c>
      <c r="AR225" s="156" t="s">
        <v>750</v>
      </c>
      <c r="AT225" s="156" t="s">
        <v>347</v>
      </c>
      <c r="AU225" s="156" t="s">
        <v>98</v>
      </c>
      <c r="AY225" s="17" t="s">
        <v>345</v>
      </c>
      <c r="BE225" s="157">
        <f t="shared" si="54"/>
        <v>0</v>
      </c>
      <c r="BF225" s="157">
        <f t="shared" si="55"/>
        <v>0</v>
      </c>
      <c r="BG225" s="157">
        <f t="shared" si="56"/>
        <v>0</v>
      </c>
      <c r="BH225" s="157">
        <f t="shared" si="57"/>
        <v>0</v>
      </c>
      <c r="BI225" s="157">
        <f t="shared" si="58"/>
        <v>0</v>
      </c>
      <c r="BJ225" s="17" t="s">
        <v>98</v>
      </c>
      <c r="BK225" s="158">
        <f t="shared" si="59"/>
        <v>0</v>
      </c>
      <c r="BL225" s="17" t="s">
        <v>750</v>
      </c>
      <c r="BM225" s="156" t="s">
        <v>1349</v>
      </c>
    </row>
    <row r="226" spans="2:65" s="1" customFormat="1" ht="16.5" customHeight="1">
      <c r="B226" s="32"/>
      <c r="C226" s="145" t="s">
        <v>788</v>
      </c>
      <c r="D226" s="145" t="s">
        <v>347</v>
      </c>
      <c r="E226" s="146" t="s">
        <v>4605</v>
      </c>
      <c r="F226" s="147" t="s">
        <v>4606</v>
      </c>
      <c r="G226" s="148" t="s">
        <v>623</v>
      </c>
      <c r="H226" s="149">
        <v>8</v>
      </c>
      <c r="I226" s="150">
        <v>0</v>
      </c>
      <c r="J226" s="149">
        <f t="shared" si="50"/>
        <v>0</v>
      </c>
      <c r="K226" s="151"/>
      <c r="L226" s="32"/>
      <c r="M226" s="152" t="s">
        <v>1</v>
      </c>
      <c r="N226" s="153" t="s">
        <v>42</v>
      </c>
      <c r="P226" s="154">
        <f t="shared" si="51"/>
        <v>0</v>
      </c>
      <c r="Q226" s="154">
        <v>0</v>
      </c>
      <c r="R226" s="154">
        <f t="shared" si="52"/>
        <v>0</v>
      </c>
      <c r="S226" s="154">
        <v>0</v>
      </c>
      <c r="T226" s="155">
        <f t="shared" si="53"/>
        <v>0</v>
      </c>
      <c r="AR226" s="156" t="s">
        <v>750</v>
      </c>
      <c r="AT226" s="156" t="s">
        <v>347</v>
      </c>
      <c r="AU226" s="156" t="s">
        <v>98</v>
      </c>
      <c r="AY226" s="17" t="s">
        <v>345</v>
      </c>
      <c r="BE226" s="157">
        <f t="shared" si="54"/>
        <v>0</v>
      </c>
      <c r="BF226" s="157">
        <f t="shared" si="55"/>
        <v>0</v>
      </c>
      <c r="BG226" s="157">
        <f t="shared" si="56"/>
        <v>0</v>
      </c>
      <c r="BH226" s="157">
        <f t="shared" si="57"/>
        <v>0</v>
      </c>
      <c r="BI226" s="157">
        <f t="shared" si="58"/>
        <v>0</v>
      </c>
      <c r="BJ226" s="17" t="s">
        <v>98</v>
      </c>
      <c r="BK226" s="158">
        <f t="shared" si="59"/>
        <v>0</v>
      </c>
      <c r="BL226" s="17" t="s">
        <v>750</v>
      </c>
      <c r="BM226" s="156" t="s">
        <v>1367</v>
      </c>
    </row>
    <row r="227" spans="2:65" s="1" customFormat="1" ht="16.5" customHeight="1">
      <c r="B227" s="32"/>
      <c r="C227" s="145" t="s">
        <v>793</v>
      </c>
      <c r="D227" s="145" t="s">
        <v>347</v>
      </c>
      <c r="E227" s="146" t="s">
        <v>4607</v>
      </c>
      <c r="F227" s="147" t="s">
        <v>4608</v>
      </c>
      <c r="G227" s="148" t="s">
        <v>623</v>
      </c>
      <c r="H227" s="149">
        <v>22</v>
      </c>
      <c r="I227" s="150">
        <v>0</v>
      </c>
      <c r="J227" s="149">
        <f t="shared" si="50"/>
        <v>0</v>
      </c>
      <c r="K227" s="151"/>
      <c r="L227" s="32"/>
      <c r="M227" s="152" t="s">
        <v>1</v>
      </c>
      <c r="N227" s="153" t="s">
        <v>42</v>
      </c>
      <c r="P227" s="154">
        <f t="shared" si="51"/>
        <v>0</v>
      </c>
      <c r="Q227" s="154">
        <v>0</v>
      </c>
      <c r="R227" s="154">
        <f t="shared" si="52"/>
        <v>0</v>
      </c>
      <c r="S227" s="154">
        <v>0</v>
      </c>
      <c r="T227" s="155">
        <f t="shared" si="53"/>
        <v>0</v>
      </c>
      <c r="AR227" s="156" t="s">
        <v>750</v>
      </c>
      <c r="AT227" s="156" t="s">
        <v>347</v>
      </c>
      <c r="AU227" s="156" t="s">
        <v>98</v>
      </c>
      <c r="AY227" s="17" t="s">
        <v>345</v>
      </c>
      <c r="BE227" s="157">
        <f t="shared" si="54"/>
        <v>0</v>
      </c>
      <c r="BF227" s="157">
        <f t="shared" si="55"/>
        <v>0</v>
      </c>
      <c r="BG227" s="157">
        <f t="shared" si="56"/>
        <v>0</v>
      </c>
      <c r="BH227" s="157">
        <f t="shared" si="57"/>
        <v>0</v>
      </c>
      <c r="BI227" s="157">
        <f t="shared" si="58"/>
        <v>0</v>
      </c>
      <c r="BJ227" s="17" t="s">
        <v>98</v>
      </c>
      <c r="BK227" s="158">
        <f t="shared" si="59"/>
        <v>0</v>
      </c>
      <c r="BL227" s="17" t="s">
        <v>750</v>
      </c>
      <c r="BM227" s="156" t="s">
        <v>1377</v>
      </c>
    </row>
    <row r="228" spans="2:65" s="11" customFormat="1" ht="22.9" customHeight="1">
      <c r="B228" s="133"/>
      <c r="D228" s="134" t="s">
        <v>75</v>
      </c>
      <c r="E228" s="143" t="s">
        <v>4609</v>
      </c>
      <c r="F228" s="143" t="s">
        <v>4610</v>
      </c>
      <c r="I228" s="136"/>
      <c r="J228" s="144">
        <f>BK228</f>
        <v>0</v>
      </c>
      <c r="L228" s="133"/>
      <c r="M228" s="138"/>
      <c r="P228" s="139">
        <f>SUM(P229:P234)</f>
        <v>0</v>
      </c>
      <c r="R228" s="139">
        <f>SUM(R229:R234)</f>
        <v>0</v>
      </c>
      <c r="T228" s="140">
        <f>SUM(T229:T234)</f>
        <v>0</v>
      </c>
      <c r="AR228" s="134" t="s">
        <v>84</v>
      </c>
      <c r="AT228" s="141" t="s">
        <v>75</v>
      </c>
      <c r="AU228" s="141" t="s">
        <v>84</v>
      </c>
      <c r="AY228" s="134" t="s">
        <v>345</v>
      </c>
      <c r="BK228" s="142">
        <f>SUM(BK229:BK234)</f>
        <v>0</v>
      </c>
    </row>
    <row r="229" spans="2:65" s="1" customFormat="1" ht="16.5" customHeight="1">
      <c r="B229" s="32"/>
      <c r="C229" s="145" t="s">
        <v>797</v>
      </c>
      <c r="D229" s="145" t="s">
        <v>347</v>
      </c>
      <c r="E229" s="146" t="s">
        <v>4481</v>
      </c>
      <c r="F229" s="147" t="s">
        <v>4482</v>
      </c>
      <c r="G229" s="148" t="s">
        <v>623</v>
      </c>
      <c r="H229" s="149">
        <v>30</v>
      </c>
      <c r="I229" s="150"/>
      <c r="J229" s="149">
        <f t="shared" ref="J229:J234" si="60">ROUND(I229*H229,3)</f>
        <v>0</v>
      </c>
      <c r="K229" s="151"/>
      <c r="L229" s="32"/>
      <c r="M229" s="152" t="s">
        <v>1</v>
      </c>
      <c r="N229" s="153" t="s">
        <v>42</v>
      </c>
      <c r="P229" s="154">
        <f t="shared" ref="P229:P234" si="61">O229*H229</f>
        <v>0</v>
      </c>
      <c r="Q229" s="154">
        <v>0</v>
      </c>
      <c r="R229" s="154">
        <f t="shared" ref="R229:R234" si="62">Q229*H229</f>
        <v>0</v>
      </c>
      <c r="S229" s="154">
        <v>0</v>
      </c>
      <c r="T229" s="155">
        <f t="shared" ref="T229:T234" si="63">S229*H229</f>
        <v>0</v>
      </c>
      <c r="AR229" s="156" t="s">
        <v>750</v>
      </c>
      <c r="AT229" s="156" t="s">
        <v>347</v>
      </c>
      <c r="AU229" s="156" t="s">
        <v>98</v>
      </c>
      <c r="AY229" s="17" t="s">
        <v>345</v>
      </c>
      <c r="BE229" s="157">
        <f t="shared" ref="BE229:BE234" si="64">IF(N229="základná",J229,0)</f>
        <v>0</v>
      </c>
      <c r="BF229" s="157">
        <f t="shared" ref="BF229:BF234" si="65">IF(N229="znížená",J229,0)</f>
        <v>0</v>
      </c>
      <c r="BG229" s="157">
        <f t="shared" ref="BG229:BG234" si="66">IF(N229="zákl. prenesená",J229,0)</f>
        <v>0</v>
      </c>
      <c r="BH229" s="157">
        <f t="shared" ref="BH229:BH234" si="67">IF(N229="zníž. prenesená",J229,0)</f>
        <v>0</v>
      </c>
      <c r="BI229" s="157">
        <f t="shared" ref="BI229:BI234" si="68">IF(N229="nulová",J229,0)</f>
        <v>0</v>
      </c>
      <c r="BJ229" s="17" t="s">
        <v>98</v>
      </c>
      <c r="BK229" s="158">
        <f t="shared" ref="BK229:BK234" si="69">ROUND(I229*H229,3)</f>
        <v>0</v>
      </c>
      <c r="BL229" s="17" t="s">
        <v>750</v>
      </c>
      <c r="BM229" s="156" t="s">
        <v>1400</v>
      </c>
    </row>
    <row r="230" spans="2:65" s="1" customFormat="1" ht="16.5" customHeight="1">
      <c r="B230" s="32"/>
      <c r="C230" s="145" t="s">
        <v>803</v>
      </c>
      <c r="D230" s="145" t="s">
        <v>347</v>
      </c>
      <c r="E230" s="146" t="s">
        <v>4561</v>
      </c>
      <c r="F230" s="147" t="s">
        <v>4562</v>
      </c>
      <c r="G230" s="148" t="s">
        <v>623</v>
      </c>
      <c r="H230" s="149">
        <v>30</v>
      </c>
      <c r="I230" s="150"/>
      <c r="J230" s="149">
        <f t="shared" si="60"/>
        <v>0</v>
      </c>
      <c r="K230" s="151"/>
      <c r="L230" s="32"/>
      <c r="M230" s="152" t="s">
        <v>1</v>
      </c>
      <c r="N230" s="153" t="s">
        <v>42</v>
      </c>
      <c r="P230" s="154">
        <f t="shared" si="61"/>
        <v>0</v>
      </c>
      <c r="Q230" s="154">
        <v>0</v>
      </c>
      <c r="R230" s="154">
        <f t="shared" si="62"/>
        <v>0</v>
      </c>
      <c r="S230" s="154">
        <v>0</v>
      </c>
      <c r="T230" s="155">
        <f t="shared" si="63"/>
        <v>0</v>
      </c>
      <c r="AR230" s="156" t="s">
        <v>750</v>
      </c>
      <c r="AT230" s="156" t="s">
        <v>347</v>
      </c>
      <c r="AU230" s="156" t="s">
        <v>98</v>
      </c>
      <c r="AY230" s="17" t="s">
        <v>345</v>
      </c>
      <c r="BE230" s="157">
        <f t="shared" si="64"/>
        <v>0</v>
      </c>
      <c r="BF230" s="157">
        <f t="shared" si="65"/>
        <v>0</v>
      </c>
      <c r="BG230" s="157">
        <f t="shared" si="66"/>
        <v>0</v>
      </c>
      <c r="BH230" s="157">
        <f t="shared" si="67"/>
        <v>0</v>
      </c>
      <c r="BI230" s="157">
        <f t="shared" si="68"/>
        <v>0</v>
      </c>
      <c r="BJ230" s="17" t="s">
        <v>98</v>
      </c>
      <c r="BK230" s="158">
        <f t="shared" si="69"/>
        <v>0</v>
      </c>
      <c r="BL230" s="17" t="s">
        <v>750</v>
      </c>
      <c r="BM230" s="156" t="s">
        <v>1414</v>
      </c>
    </row>
    <row r="231" spans="2:65" s="1" customFormat="1" ht="16.5" customHeight="1">
      <c r="B231" s="32"/>
      <c r="C231" s="145" t="s">
        <v>811</v>
      </c>
      <c r="D231" s="145" t="s">
        <v>347</v>
      </c>
      <c r="E231" s="146" t="s">
        <v>4487</v>
      </c>
      <c r="F231" s="147" t="s">
        <v>4488</v>
      </c>
      <c r="G231" s="148" t="s">
        <v>623</v>
      </c>
      <c r="H231" s="149">
        <v>2</v>
      </c>
      <c r="I231" s="150"/>
      <c r="J231" s="149">
        <f t="shared" si="60"/>
        <v>0</v>
      </c>
      <c r="K231" s="151"/>
      <c r="L231" s="32"/>
      <c r="M231" s="152" t="s">
        <v>1</v>
      </c>
      <c r="N231" s="153" t="s">
        <v>42</v>
      </c>
      <c r="P231" s="154">
        <f t="shared" si="61"/>
        <v>0</v>
      </c>
      <c r="Q231" s="154">
        <v>0</v>
      </c>
      <c r="R231" s="154">
        <f t="shared" si="62"/>
        <v>0</v>
      </c>
      <c r="S231" s="154">
        <v>0</v>
      </c>
      <c r="T231" s="155">
        <f t="shared" si="63"/>
        <v>0</v>
      </c>
      <c r="AR231" s="156" t="s">
        <v>750</v>
      </c>
      <c r="AT231" s="156" t="s">
        <v>347</v>
      </c>
      <c r="AU231" s="156" t="s">
        <v>98</v>
      </c>
      <c r="AY231" s="17" t="s">
        <v>345</v>
      </c>
      <c r="BE231" s="157">
        <f t="shared" si="64"/>
        <v>0</v>
      </c>
      <c r="BF231" s="157">
        <f t="shared" si="65"/>
        <v>0</v>
      </c>
      <c r="BG231" s="157">
        <f t="shared" si="66"/>
        <v>0</v>
      </c>
      <c r="BH231" s="157">
        <f t="shared" si="67"/>
        <v>0</v>
      </c>
      <c r="BI231" s="157">
        <f t="shared" si="68"/>
        <v>0</v>
      </c>
      <c r="BJ231" s="17" t="s">
        <v>98</v>
      </c>
      <c r="BK231" s="158">
        <f t="shared" si="69"/>
        <v>0</v>
      </c>
      <c r="BL231" s="17" t="s">
        <v>750</v>
      </c>
      <c r="BM231" s="156" t="s">
        <v>1424</v>
      </c>
    </row>
    <row r="232" spans="2:65" s="1" customFormat="1" ht="16.5" customHeight="1">
      <c r="B232" s="32"/>
      <c r="C232" s="145" t="s">
        <v>817</v>
      </c>
      <c r="D232" s="145" t="s">
        <v>347</v>
      </c>
      <c r="E232" s="146" t="s">
        <v>4489</v>
      </c>
      <c r="F232" s="147" t="s">
        <v>4490</v>
      </c>
      <c r="G232" s="148" t="s">
        <v>597</v>
      </c>
      <c r="H232" s="149">
        <v>900</v>
      </c>
      <c r="I232" s="150"/>
      <c r="J232" s="149">
        <f t="shared" si="60"/>
        <v>0</v>
      </c>
      <c r="K232" s="151"/>
      <c r="L232" s="32"/>
      <c r="M232" s="152" t="s">
        <v>1</v>
      </c>
      <c r="N232" s="153" t="s">
        <v>42</v>
      </c>
      <c r="P232" s="154">
        <f t="shared" si="61"/>
        <v>0</v>
      </c>
      <c r="Q232" s="154">
        <v>0</v>
      </c>
      <c r="R232" s="154">
        <f t="shared" si="62"/>
        <v>0</v>
      </c>
      <c r="S232" s="154">
        <v>0</v>
      </c>
      <c r="T232" s="155">
        <f t="shared" si="63"/>
        <v>0</v>
      </c>
      <c r="AR232" s="156" t="s">
        <v>750</v>
      </c>
      <c r="AT232" s="156" t="s">
        <v>347</v>
      </c>
      <c r="AU232" s="156" t="s">
        <v>98</v>
      </c>
      <c r="AY232" s="17" t="s">
        <v>345</v>
      </c>
      <c r="BE232" s="157">
        <f t="shared" si="64"/>
        <v>0</v>
      </c>
      <c r="BF232" s="157">
        <f t="shared" si="65"/>
        <v>0</v>
      </c>
      <c r="BG232" s="157">
        <f t="shared" si="66"/>
        <v>0</v>
      </c>
      <c r="BH232" s="157">
        <f t="shared" si="67"/>
        <v>0</v>
      </c>
      <c r="BI232" s="157">
        <f t="shared" si="68"/>
        <v>0</v>
      </c>
      <c r="BJ232" s="17" t="s">
        <v>98</v>
      </c>
      <c r="BK232" s="158">
        <f t="shared" si="69"/>
        <v>0</v>
      </c>
      <c r="BL232" s="17" t="s">
        <v>750</v>
      </c>
      <c r="BM232" s="156" t="s">
        <v>1435</v>
      </c>
    </row>
    <row r="233" spans="2:65" s="1" customFormat="1" ht="16.5" customHeight="1">
      <c r="B233" s="32"/>
      <c r="C233" s="145" t="s">
        <v>821</v>
      </c>
      <c r="D233" s="145" t="s">
        <v>347</v>
      </c>
      <c r="E233" s="146" t="s">
        <v>4491</v>
      </c>
      <c r="F233" s="147" t="s">
        <v>4492</v>
      </c>
      <c r="G233" s="148" t="s">
        <v>623</v>
      </c>
      <c r="H233" s="149">
        <v>60</v>
      </c>
      <c r="I233" s="150"/>
      <c r="J233" s="149">
        <f t="shared" si="60"/>
        <v>0</v>
      </c>
      <c r="K233" s="151"/>
      <c r="L233" s="32"/>
      <c r="M233" s="152" t="s">
        <v>1</v>
      </c>
      <c r="N233" s="153" t="s">
        <v>42</v>
      </c>
      <c r="P233" s="154">
        <f t="shared" si="61"/>
        <v>0</v>
      </c>
      <c r="Q233" s="154">
        <v>0</v>
      </c>
      <c r="R233" s="154">
        <f t="shared" si="62"/>
        <v>0</v>
      </c>
      <c r="S233" s="154">
        <v>0</v>
      </c>
      <c r="T233" s="155">
        <f t="shared" si="63"/>
        <v>0</v>
      </c>
      <c r="AR233" s="156" t="s">
        <v>750</v>
      </c>
      <c r="AT233" s="156" t="s">
        <v>347</v>
      </c>
      <c r="AU233" s="156" t="s">
        <v>98</v>
      </c>
      <c r="AY233" s="17" t="s">
        <v>345</v>
      </c>
      <c r="BE233" s="157">
        <f t="shared" si="64"/>
        <v>0</v>
      </c>
      <c r="BF233" s="157">
        <f t="shared" si="65"/>
        <v>0</v>
      </c>
      <c r="BG233" s="157">
        <f t="shared" si="66"/>
        <v>0</v>
      </c>
      <c r="BH233" s="157">
        <f t="shared" si="67"/>
        <v>0</v>
      </c>
      <c r="BI233" s="157">
        <f t="shared" si="68"/>
        <v>0</v>
      </c>
      <c r="BJ233" s="17" t="s">
        <v>98</v>
      </c>
      <c r="BK233" s="158">
        <f t="shared" si="69"/>
        <v>0</v>
      </c>
      <c r="BL233" s="17" t="s">
        <v>750</v>
      </c>
      <c r="BM233" s="156" t="s">
        <v>1443</v>
      </c>
    </row>
    <row r="234" spans="2:65" s="1" customFormat="1" ht="24.2" customHeight="1">
      <c r="B234" s="32"/>
      <c r="C234" s="145" t="s">
        <v>825</v>
      </c>
      <c r="D234" s="145" t="s">
        <v>347</v>
      </c>
      <c r="E234" s="146" t="s">
        <v>4493</v>
      </c>
      <c r="F234" s="147" t="s">
        <v>4494</v>
      </c>
      <c r="G234" s="148" t="s">
        <v>623</v>
      </c>
      <c r="H234" s="149">
        <v>30</v>
      </c>
      <c r="I234" s="150"/>
      <c r="J234" s="149">
        <f t="shared" si="60"/>
        <v>0</v>
      </c>
      <c r="K234" s="151"/>
      <c r="L234" s="32"/>
      <c r="M234" s="152" t="s">
        <v>1</v>
      </c>
      <c r="N234" s="153" t="s">
        <v>42</v>
      </c>
      <c r="P234" s="154">
        <f t="shared" si="61"/>
        <v>0</v>
      </c>
      <c r="Q234" s="154">
        <v>0</v>
      </c>
      <c r="R234" s="154">
        <f t="shared" si="62"/>
        <v>0</v>
      </c>
      <c r="S234" s="154">
        <v>0</v>
      </c>
      <c r="T234" s="155">
        <f t="shared" si="63"/>
        <v>0</v>
      </c>
      <c r="AR234" s="156" t="s">
        <v>750</v>
      </c>
      <c r="AT234" s="156" t="s">
        <v>347</v>
      </c>
      <c r="AU234" s="156" t="s">
        <v>98</v>
      </c>
      <c r="AY234" s="17" t="s">
        <v>345</v>
      </c>
      <c r="BE234" s="157">
        <f t="shared" si="64"/>
        <v>0</v>
      </c>
      <c r="BF234" s="157">
        <f t="shared" si="65"/>
        <v>0</v>
      </c>
      <c r="BG234" s="157">
        <f t="shared" si="66"/>
        <v>0</v>
      </c>
      <c r="BH234" s="157">
        <f t="shared" si="67"/>
        <v>0</v>
      </c>
      <c r="BI234" s="157">
        <f t="shared" si="68"/>
        <v>0</v>
      </c>
      <c r="BJ234" s="17" t="s">
        <v>98</v>
      </c>
      <c r="BK234" s="158">
        <f t="shared" si="69"/>
        <v>0</v>
      </c>
      <c r="BL234" s="17" t="s">
        <v>750</v>
      </c>
      <c r="BM234" s="156" t="s">
        <v>1450</v>
      </c>
    </row>
    <row r="235" spans="2:65" s="11" customFormat="1" ht="25.9" customHeight="1">
      <c r="B235" s="133"/>
      <c r="D235" s="134" t="s">
        <v>75</v>
      </c>
      <c r="E235" s="135" t="s">
        <v>4611</v>
      </c>
      <c r="F235" s="135" t="s">
        <v>4612</v>
      </c>
      <c r="I235" s="136"/>
      <c r="J235" s="137">
        <f>BK235</f>
        <v>0</v>
      </c>
      <c r="L235" s="133"/>
      <c r="M235" s="138"/>
      <c r="P235" s="139">
        <f>P236</f>
        <v>0</v>
      </c>
      <c r="R235" s="139">
        <f>R236</f>
        <v>0</v>
      </c>
      <c r="T235" s="140">
        <f>T236</f>
        <v>0</v>
      </c>
      <c r="AR235" s="134" t="s">
        <v>84</v>
      </c>
      <c r="AT235" s="141" t="s">
        <v>75</v>
      </c>
      <c r="AU235" s="141" t="s">
        <v>76</v>
      </c>
      <c r="AY235" s="134" t="s">
        <v>345</v>
      </c>
      <c r="BK235" s="142">
        <f>BK236</f>
        <v>0</v>
      </c>
    </row>
    <row r="236" spans="2:65" s="11" customFormat="1" ht="22.9" customHeight="1">
      <c r="B236" s="133"/>
      <c r="D236" s="134" t="s">
        <v>75</v>
      </c>
      <c r="E236" s="143" t="s">
        <v>4613</v>
      </c>
      <c r="F236" s="143" t="s">
        <v>4614</v>
      </c>
      <c r="I236" s="136"/>
      <c r="J236" s="144">
        <f>BK236</f>
        <v>0</v>
      </c>
      <c r="L236" s="133"/>
      <c r="M236" s="138"/>
      <c r="P236" s="139">
        <f>SUM(P237:P259)</f>
        <v>0</v>
      </c>
      <c r="R236" s="139">
        <f>SUM(R237:R259)</f>
        <v>0</v>
      </c>
      <c r="T236" s="140">
        <f>SUM(T237:T259)</f>
        <v>0</v>
      </c>
      <c r="AR236" s="134" t="s">
        <v>84</v>
      </c>
      <c r="AT236" s="141" t="s">
        <v>75</v>
      </c>
      <c r="AU236" s="141" t="s">
        <v>84</v>
      </c>
      <c r="AY236" s="134" t="s">
        <v>345</v>
      </c>
      <c r="BK236" s="142">
        <f>SUM(BK237:BK259)</f>
        <v>0</v>
      </c>
    </row>
    <row r="237" spans="2:65" s="1" customFormat="1" ht="16.5" customHeight="1">
      <c r="B237" s="32"/>
      <c r="C237" s="145" t="s">
        <v>830</v>
      </c>
      <c r="D237" s="145" t="s">
        <v>347</v>
      </c>
      <c r="E237" s="146" t="s">
        <v>4615</v>
      </c>
      <c r="F237" s="147" t="s">
        <v>4616</v>
      </c>
      <c r="G237" s="148" t="s">
        <v>623</v>
      </c>
      <c r="H237" s="149">
        <v>1</v>
      </c>
      <c r="I237" s="150"/>
      <c r="J237" s="149">
        <f t="shared" ref="J237:J259" si="70">ROUND(I237*H237,3)</f>
        <v>0</v>
      </c>
      <c r="K237" s="151"/>
      <c r="L237" s="32"/>
      <c r="M237" s="152" t="s">
        <v>1</v>
      </c>
      <c r="N237" s="153" t="s">
        <v>42</v>
      </c>
      <c r="P237" s="154">
        <f t="shared" ref="P237:P259" si="71">O237*H237</f>
        <v>0</v>
      </c>
      <c r="Q237" s="154">
        <v>0</v>
      </c>
      <c r="R237" s="154">
        <f t="shared" ref="R237:R259" si="72">Q237*H237</f>
        <v>0</v>
      </c>
      <c r="S237" s="154">
        <v>0</v>
      </c>
      <c r="T237" s="155">
        <f t="shared" ref="T237:T259" si="73">S237*H237</f>
        <v>0</v>
      </c>
      <c r="AR237" s="156" t="s">
        <v>750</v>
      </c>
      <c r="AT237" s="156" t="s">
        <v>347</v>
      </c>
      <c r="AU237" s="156" t="s">
        <v>98</v>
      </c>
      <c r="AY237" s="17" t="s">
        <v>345</v>
      </c>
      <c r="BE237" s="157">
        <f t="shared" ref="BE237:BE259" si="74">IF(N237="základná",J237,0)</f>
        <v>0</v>
      </c>
      <c r="BF237" s="157">
        <f t="shared" ref="BF237:BF259" si="75">IF(N237="znížená",J237,0)</f>
        <v>0</v>
      </c>
      <c r="BG237" s="157">
        <f t="shared" ref="BG237:BG259" si="76">IF(N237="zákl. prenesená",J237,0)</f>
        <v>0</v>
      </c>
      <c r="BH237" s="157">
        <f t="shared" ref="BH237:BH259" si="77">IF(N237="zníž. prenesená",J237,0)</f>
        <v>0</v>
      </c>
      <c r="BI237" s="157">
        <f t="shared" ref="BI237:BI259" si="78">IF(N237="nulová",J237,0)</f>
        <v>0</v>
      </c>
      <c r="BJ237" s="17" t="s">
        <v>98</v>
      </c>
      <c r="BK237" s="158">
        <f t="shared" ref="BK237:BK259" si="79">ROUND(I237*H237,3)</f>
        <v>0</v>
      </c>
      <c r="BL237" s="17" t="s">
        <v>750</v>
      </c>
      <c r="BM237" s="156" t="s">
        <v>1460</v>
      </c>
    </row>
    <row r="238" spans="2:65" s="1" customFormat="1" ht="16.5" customHeight="1">
      <c r="B238" s="32"/>
      <c r="C238" s="145" t="s">
        <v>834</v>
      </c>
      <c r="D238" s="145" t="s">
        <v>347</v>
      </c>
      <c r="E238" s="146" t="s">
        <v>4617</v>
      </c>
      <c r="F238" s="147" t="s">
        <v>4618</v>
      </c>
      <c r="G238" s="148" t="s">
        <v>623</v>
      </c>
      <c r="H238" s="149">
        <v>2</v>
      </c>
      <c r="I238" s="150"/>
      <c r="J238" s="149">
        <f t="shared" si="70"/>
        <v>0</v>
      </c>
      <c r="K238" s="151"/>
      <c r="L238" s="32"/>
      <c r="M238" s="152" t="s">
        <v>1</v>
      </c>
      <c r="N238" s="153" t="s">
        <v>42</v>
      </c>
      <c r="P238" s="154">
        <f t="shared" si="71"/>
        <v>0</v>
      </c>
      <c r="Q238" s="154">
        <v>0</v>
      </c>
      <c r="R238" s="154">
        <f t="shared" si="72"/>
        <v>0</v>
      </c>
      <c r="S238" s="154">
        <v>0</v>
      </c>
      <c r="T238" s="155">
        <f t="shared" si="73"/>
        <v>0</v>
      </c>
      <c r="AR238" s="156" t="s">
        <v>750</v>
      </c>
      <c r="AT238" s="156" t="s">
        <v>347</v>
      </c>
      <c r="AU238" s="156" t="s">
        <v>98</v>
      </c>
      <c r="AY238" s="17" t="s">
        <v>345</v>
      </c>
      <c r="BE238" s="157">
        <f t="shared" si="74"/>
        <v>0</v>
      </c>
      <c r="BF238" s="157">
        <f t="shared" si="75"/>
        <v>0</v>
      </c>
      <c r="BG238" s="157">
        <f t="shared" si="76"/>
        <v>0</v>
      </c>
      <c r="BH238" s="157">
        <f t="shared" si="77"/>
        <v>0</v>
      </c>
      <c r="BI238" s="157">
        <f t="shared" si="78"/>
        <v>0</v>
      </c>
      <c r="BJ238" s="17" t="s">
        <v>98</v>
      </c>
      <c r="BK238" s="158">
        <f t="shared" si="79"/>
        <v>0</v>
      </c>
      <c r="BL238" s="17" t="s">
        <v>750</v>
      </c>
      <c r="BM238" s="156" t="s">
        <v>1469</v>
      </c>
    </row>
    <row r="239" spans="2:65" s="1" customFormat="1" ht="16.5" customHeight="1">
      <c r="B239" s="32"/>
      <c r="C239" s="145" t="s">
        <v>838</v>
      </c>
      <c r="D239" s="145" t="s">
        <v>347</v>
      </c>
      <c r="E239" s="146" t="s">
        <v>4619</v>
      </c>
      <c r="F239" s="147" t="s">
        <v>4620</v>
      </c>
      <c r="G239" s="148" t="s">
        <v>623</v>
      </c>
      <c r="H239" s="149">
        <v>1</v>
      </c>
      <c r="I239" s="150"/>
      <c r="J239" s="149">
        <f t="shared" si="70"/>
        <v>0</v>
      </c>
      <c r="K239" s="151"/>
      <c r="L239" s="32"/>
      <c r="M239" s="152" t="s">
        <v>1</v>
      </c>
      <c r="N239" s="153" t="s">
        <v>42</v>
      </c>
      <c r="P239" s="154">
        <f t="shared" si="71"/>
        <v>0</v>
      </c>
      <c r="Q239" s="154">
        <v>0</v>
      </c>
      <c r="R239" s="154">
        <f t="shared" si="72"/>
        <v>0</v>
      </c>
      <c r="S239" s="154">
        <v>0</v>
      </c>
      <c r="T239" s="155">
        <f t="shared" si="73"/>
        <v>0</v>
      </c>
      <c r="AR239" s="156" t="s">
        <v>750</v>
      </c>
      <c r="AT239" s="156" t="s">
        <v>347</v>
      </c>
      <c r="AU239" s="156" t="s">
        <v>98</v>
      </c>
      <c r="AY239" s="17" t="s">
        <v>345</v>
      </c>
      <c r="BE239" s="157">
        <f t="shared" si="74"/>
        <v>0</v>
      </c>
      <c r="BF239" s="157">
        <f t="shared" si="75"/>
        <v>0</v>
      </c>
      <c r="BG239" s="157">
        <f t="shared" si="76"/>
        <v>0</v>
      </c>
      <c r="BH239" s="157">
        <f t="shared" si="77"/>
        <v>0</v>
      </c>
      <c r="BI239" s="157">
        <f t="shared" si="78"/>
        <v>0</v>
      </c>
      <c r="BJ239" s="17" t="s">
        <v>98</v>
      </c>
      <c r="BK239" s="158">
        <f t="shared" si="79"/>
        <v>0</v>
      </c>
      <c r="BL239" s="17" t="s">
        <v>750</v>
      </c>
      <c r="BM239" s="156" t="s">
        <v>1479</v>
      </c>
    </row>
    <row r="240" spans="2:65" s="1" customFormat="1" ht="16.5" customHeight="1">
      <c r="B240" s="32"/>
      <c r="C240" s="145" t="s">
        <v>842</v>
      </c>
      <c r="D240" s="145" t="s">
        <v>347</v>
      </c>
      <c r="E240" s="146" t="s">
        <v>4621</v>
      </c>
      <c r="F240" s="147" t="s">
        <v>4622</v>
      </c>
      <c r="G240" s="148" t="s">
        <v>623</v>
      </c>
      <c r="H240" s="149">
        <v>1</v>
      </c>
      <c r="I240" s="150"/>
      <c r="J240" s="149">
        <f t="shared" si="70"/>
        <v>0</v>
      </c>
      <c r="K240" s="151"/>
      <c r="L240" s="32"/>
      <c r="M240" s="152" t="s">
        <v>1</v>
      </c>
      <c r="N240" s="153" t="s">
        <v>42</v>
      </c>
      <c r="P240" s="154">
        <f t="shared" si="71"/>
        <v>0</v>
      </c>
      <c r="Q240" s="154">
        <v>0</v>
      </c>
      <c r="R240" s="154">
        <f t="shared" si="72"/>
        <v>0</v>
      </c>
      <c r="S240" s="154">
        <v>0</v>
      </c>
      <c r="T240" s="155">
        <f t="shared" si="73"/>
        <v>0</v>
      </c>
      <c r="AR240" s="156" t="s">
        <v>750</v>
      </c>
      <c r="AT240" s="156" t="s">
        <v>347</v>
      </c>
      <c r="AU240" s="156" t="s">
        <v>98</v>
      </c>
      <c r="AY240" s="17" t="s">
        <v>345</v>
      </c>
      <c r="BE240" s="157">
        <f t="shared" si="74"/>
        <v>0</v>
      </c>
      <c r="BF240" s="157">
        <f t="shared" si="75"/>
        <v>0</v>
      </c>
      <c r="BG240" s="157">
        <f t="shared" si="76"/>
        <v>0</v>
      </c>
      <c r="BH240" s="157">
        <f t="shared" si="77"/>
        <v>0</v>
      </c>
      <c r="BI240" s="157">
        <f t="shared" si="78"/>
        <v>0</v>
      </c>
      <c r="BJ240" s="17" t="s">
        <v>98</v>
      </c>
      <c r="BK240" s="158">
        <f t="shared" si="79"/>
        <v>0</v>
      </c>
      <c r="BL240" s="17" t="s">
        <v>750</v>
      </c>
      <c r="BM240" s="156" t="s">
        <v>1490</v>
      </c>
    </row>
    <row r="241" spans="2:65" s="1" customFormat="1" ht="16.5" customHeight="1">
      <c r="B241" s="32"/>
      <c r="C241" s="145" t="s">
        <v>880</v>
      </c>
      <c r="D241" s="145" t="s">
        <v>347</v>
      </c>
      <c r="E241" s="146" t="s">
        <v>4623</v>
      </c>
      <c r="F241" s="147" t="s">
        <v>4624</v>
      </c>
      <c r="G241" s="148" t="s">
        <v>623</v>
      </c>
      <c r="H241" s="149">
        <v>1</v>
      </c>
      <c r="I241" s="150"/>
      <c r="J241" s="149">
        <f t="shared" si="70"/>
        <v>0</v>
      </c>
      <c r="K241" s="151"/>
      <c r="L241" s="32"/>
      <c r="M241" s="152" t="s">
        <v>1</v>
      </c>
      <c r="N241" s="153" t="s">
        <v>42</v>
      </c>
      <c r="P241" s="154">
        <f t="shared" si="71"/>
        <v>0</v>
      </c>
      <c r="Q241" s="154">
        <v>0</v>
      </c>
      <c r="R241" s="154">
        <f t="shared" si="72"/>
        <v>0</v>
      </c>
      <c r="S241" s="154">
        <v>0</v>
      </c>
      <c r="T241" s="155">
        <f t="shared" si="73"/>
        <v>0</v>
      </c>
      <c r="AR241" s="156" t="s">
        <v>750</v>
      </c>
      <c r="AT241" s="156" t="s">
        <v>347</v>
      </c>
      <c r="AU241" s="156" t="s">
        <v>98</v>
      </c>
      <c r="AY241" s="17" t="s">
        <v>345</v>
      </c>
      <c r="BE241" s="157">
        <f t="shared" si="74"/>
        <v>0</v>
      </c>
      <c r="BF241" s="157">
        <f t="shared" si="75"/>
        <v>0</v>
      </c>
      <c r="BG241" s="157">
        <f t="shared" si="76"/>
        <v>0</v>
      </c>
      <c r="BH241" s="157">
        <f t="shared" si="77"/>
        <v>0</v>
      </c>
      <c r="BI241" s="157">
        <f t="shared" si="78"/>
        <v>0</v>
      </c>
      <c r="BJ241" s="17" t="s">
        <v>98</v>
      </c>
      <c r="BK241" s="158">
        <f t="shared" si="79"/>
        <v>0</v>
      </c>
      <c r="BL241" s="17" t="s">
        <v>750</v>
      </c>
      <c r="BM241" s="156" t="s">
        <v>1500</v>
      </c>
    </row>
    <row r="242" spans="2:65" s="1" customFormat="1" ht="16.5" customHeight="1">
      <c r="B242" s="32"/>
      <c r="C242" s="145" t="s">
        <v>885</v>
      </c>
      <c r="D242" s="145" t="s">
        <v>347</v>
      </c>
      <c r="E242" s="146" t="s">
        <v>4625</v>
      </c>
      <c r="F242" s="147" t="s">
        <v>4626</v>
      </c>
      <c r="G242" s="148" t="s">
        <v>623</v>
      </c>
      <c r="H242" s="149">
        <v>0</v>
      </c>
      <c r="I242" s="150"/>
      <c r="J242" s="149">
        <f t="shared" si="70"/>
        <v>0</v>
      </c>
      <c r="K242" s="151"/>
      <c r="L242" s="32"/>
      <c r="M242" s="152" t="s">
        <v>1</v>
      </c>
      <c r="N242" s="153" t="s">
        <v>42</v>
      </c>
      <c r="P242" s="154">
        <f t="shared" si="71"/>
        <v>0</v>
      </c>
      <c r="Q242" s="154">
        <v>0</v>
      </c>
      <c r="R242" s="154">
        <f t="shared" si="72"/>
        <v>0</v>
      </c>
      <c r="S242" s="154">
        <v>0</v>
      </c>
      <c r="T242" s="155">
        <f t="shared" si="73"/>
        <v>0</v>
      </c>
      <c r="AR242" s="156" t="s">
        <v>750</v>
      </c>
      <c r="AT242" s="156" t="s">
        <v>347</v>
      </c>
      <c r="AU242" s="156" t="s">
        <v>98</v>
      </c>
      <c r="AY242" s="17" t="s">
        <v>345</v>
      </c>
      <c r="BE242" s="157">
        <f t="shared" si="74"/>
        <v>0</v>
      </c>
      <c r="BF242" s="157">
        <f t="shared" si="75"/>
        <v>0</v>
      </c>
      <c r="BG242" s="157">
        <f t="shared" si="76"/>
        <v>0</v>
      </c>
      <c r="BH242" s="157">
        <f t="shared" si="77"/>
        <v>0</v>
      </c>
      <c r="BI242" s="157">
        <f t="shared" si="78"/>
        <v>0</v>
      </c>
      <c r="BJ242" s="17" t="s">
        <v>98</v>
      </c>
      <c r="BK242" s="158">
        <f t="shared" si="79"/>
        <v>0</v>
      </c>
      <c r="BL242" s="17" t="s">
        <v>750</v>
      </c>
      <c r="BM242" s="156" t="s">
        <v>1521</v>
      </c>
    </row>
    <row r="243" spans="2:65" s="1" customFormat="1" ht="16.5" customHeight="1">
      <c r="B243" s="32"/>
      <c r="C243" s="145" t="s">
        <v>890</v>
      </c>
      <c r="D243" s="145" t="s">
        <v>347</v>
      </c>
      <c r="E243" s="146" t="s">
        <v>4627</v>
      </c>
      <c r="F243" s="147" t="s">
        <v>4628</v>
      </c>
      <c r="G243" s="148" t="s">
        <v>623</v>
      </c>
      <c r="H243" s="149">
        <v>1</v>
      </c>
      <c r="I243" s="150"/>
      <c r="J243" s="149">
        <f t="shared" si="70"/>
        <v>0</v>
      </c>
      <c r="K243" s="151"/>
      <c r="L243" s="32"/>
      <c r="M243" s="152" t="s">
        <v>1</v>
      </c>
      <c r="N243" s="153" t="s">
        <v>42</v>
      </c>
      <c r="P243" s="154">
        <f t="shared" si="71"/>
        <v>0</v>
      </c>
      <c r="Q243" s="154">
        <v>0</v>
      </c>
      <c r="R243" s="154">
        <f t="shared" si="72"/>
        <v>0</v>
      </c>
      <c r="S243" s="154">
        <v>0</v>
      </c>
      <c r="T243" s="155">
        <f t="shared" si="73"/>
        <v>0</v>
      </c>
      <c r="AR243" s="156" t="s">
        <v>750</v>
      </c>
      <c r="AT243" s="156" t="s">
        <v>347</v>
      </c>
      <c r="AU243" s="156" t="s">
        <v>98</v>
      </c>
      <c r="AY243" s="17" t="s">
        <v>345</v>
      </c>
      <c r="BE243" s="157">
        <f t="shared" si="74"/>
        <v>0</v>
      </c>
      <c r="BF243" s="157">
        <f t="shared" si="75"/>
        <v>0</v>
      </c>
      <c r="BG243" s="157">
        <f t="shared" si="76"/>
        <v>0</v>
      </c>
      <c r="BH243" s="157">
        <f t="shared" si="77"/>
        <v>0</v>
      </c>
      <c r="BI243" s="157">
        <f t="shared" si="78"/>
        <v>0</v>
      </c>
      <c r="BJ243" s="17" t="s">
        <v>98</v>
      </c>
      <c r="BK243" s="158">
        <f t="shared" si="79"/>
        <v>0</v>
      </c>
      <c r="BL243" s="17" t="s">
        <v>750</v>
      </c>
      <c r="BM243" s="156" t="s">
        <v>1535</v>
      </c>
    </row>
    <row r="244" spans="2:65" s="1" customFormat="1" ht="16.5" customHeight="1">
      <c r="B244" s="32"/>
      <c r="C244" s="145" t="s">
        <v>896</v>
      </c>
      <c r="D244" s="145" t="s">
        <v>347</v>
      </c>
      <c r="E244" s="146" t="s">
        <v>4629</v>
      </c>
      <c r="F244" s="147" t="s">
        <v>4630</v>
      </c>
      <c r="G244" s="148" t="s">
        <v>623</v>
      </c>
      <c r="H244" s="149">
        <v>1</v>
      </c>
      <c r="I244" s="150"/>
      <c r="J244" s="149">
        <f t="shared" si="70"/>
        <v>0</v>
      </c>
      <c r="K244" s="151"/>
      <c r="L244" s="32"/>
      <c r="M244" s="152" t="s">
        <v>1</v>
      </c>
      <c r="N244" s="153" t="s">
        <v>42</v>
      </c>
      <c r="P244" s="154">
        <f t="shared" si="71"/>
        <v>0</v>
      </c>
      <c r="Q244" s="154">
        <v>0</v>
      </c>
      <c r="R244" s="154">
        <f t="shared" si="72"/>
        <v>0</v>
      </c>
      <c r="S244" s="154">
        <v>0</v>
      </c>
      <c r="T244" s="155">
        <f t="shared" si="73"/>
        <v>0</v>
      </c>
      <c r="AR244" s="156" t="s">
        <v>750</v>
      </c>
      <c r="AT244" s="156" t="s">
        <v>347</v>
      </c>
      <c r="AU244" s="156" t="s">
        <v>98</v>
      </c>
      <c r="AY244" s="17" t="s">
        <v>345</v>
      </c>
      <c r="BE244" s="157">
        <f t="shared" si="74"/>
        <v>0</v>
      </c>
      <c r="BF244" s="157">
        <f t="shared" si="75"/>
        <v>0</v>
      </c>
      <c r="BG244" s="157">
        <f t="shared" si="76"/>
        <v>0</v>
      </c>
      <c r="BH244" s="157">
        <f t="shared" si="77"/>
        <v>0</v>
      </c>
      <c r="BI244" s="157">
        <f t="shared" si="78"/>
        <v>0</v>
      </c>
      <c r="BJ244" s="17" t="s">
        <v>98</v>
      </c>
      <c r="BK244" s="158">
        <f t="shared" si="79"/>
        <v>0</v>
      </c>
      <c r="BL244" s="17" t="s">
        <v>750</v>
      </c>
      <c r="BM244" s="156" t="s">
        <v>1552</v>
      </c>
    </row>
    <row r="245" spans="2:65" s="1" customFormat="1" ht="16.5" customHeight="1">
      <c r="B245" s="32"/>
      <c r="C245" s="145" t="s">
        <v>900</v>
      </c>
      <c r="D245" s="145" t="s">
        <v>347</v>
      </c>
      <c r="E245" s="146" t="s">
        <v>4631</v>
      </c>
      <c r="F245" s="147" t="s">
        <v>4632</v>
      </c>
      <c r="G245" s="148" t="s">
        <v>623</v>
      </c>
      <c r="H245" s="149">
        <v>1</v>
      </c>
      <c r="I245" s="150"/>
      <c r="J245" s="149">
        <f t="shared" si="70"/>
        <v>0</v>
      </c>
      <c r="K245" s="151"/>
      <c r="L245" s="32"/>
      <c r="M245" s="152" t="s">
        <v>1</v>
      </c>
      <c r="N245" s="153" t="s">
        <v>42</v>
      </c>
      <c r="P245" s="154">
        <f t="shared" si="71"/>
        <v>0</v>
      </c>
      <c r="Q245" s="154">
        <v>0</v>
      </c>
      <c r="R245" s="154">
        <f t="shared" si="72"/>
        <v>0</v>
      </c>
      <c r="S245" s="154">
        <v>0</v>
      </c>
      <c r="T245" s="155">
        <f t="shared" si="73"/>
        <v>0</v>
      </c>
      <c r="AR245" s="156" t="s">
        <v>750</v>
      </c>
      <c r="AT245" s="156" t="s">
        <v>347</v>
      </c>
      <c r="AU245" s="156" t="s">
        <v>98</v>
      </c>
      <c r="AY245" s="17" t="s">
        <v>345</v>
      </c>
      <c r="BE245" s="157">
        <f t="shared" si="74"/>
        <v>0</v>
      </c>
      <c r="BF245" s="157">
        <f t="shared" si="75"/>
        <v>0</v>
      </c>
      <c r="BG245" s="157">
        <f t="shared" si="76"/>
        <v>0</v>
      </c>
      <c r="BH245" s="157">
        <f t="shared" si="77"/>
        <v>0</v>
      </c>
      <c r="BI245" s="157">
        <f t="shared" si="78"/>
        <v>0</v>
      </c>
      <c r="BJ245" s="17" t="s">
        <v>98</v>
      </c>
      <c r="BK245" s="158">
        <f t="shared" si="79"/>
        <v>0</v>
      </c>
      <c r="BL245" s="17" t="s">
        <v>750</v>
      </c>
      <c r="BM245" s="156" t="s">
        <v>4633</v>
      </c>
    </row>
    <row r="246" spans="2:65" s="1" customFormat="1" ht="16.5" customHeight="1">
      <c r="B246" s="32"/>
      <c r="C246" s="145" t="s">
        <v>904</v>
      </c>
      <c r="D246" s="145" t="s">
        <v>347</v>
      </c>
      <c r="E246" s="146" t="s">
        <v>4634</v>
      </c>
      <c r="F246" s="147" t="s">
        <v>4635</v>
      </c>
      <c r="G246" s="148" t="s">
        <v>623</v>
      </c>
      <c r="H246" s="149">
        <v>6</v>
      </c>
      <c r="I246" s="150"/>
      <c r="J246" s="149">
        <f t="shared" si="70"/>
        <v>0</v>
      </c>
      <c r="K246" s="151"/>
      <c r="L246" s="32"/>
      <c r="M246" s="152" t="s">
        <v>1</v>
      </c>
      <c r="N246" s="153" t="s">
        <v>42</v>
      </c>
      <c r="P246" s="154">
        <f t="shared" si="71"/>
        <v>0</v>
      </c>
      <c r="Q246" s="154">
        <v>0</v>
      </c>
      <c r="R246" s="154">
        <f t="shared" si="72"/>
        <v>0</v>
      </c>
      <c r="S246" s="154">
        <v>0</v>
      </c>
      <c r="T246" s="155">
        <f t="shared" si="73"/>
        <v>0</v>
      </c>
      <c r="AR246" s="156" t="s">
        <v>750</v>
      </c>
      <c r="AT246" s="156" t="s">
        <v>347</v>
      </c>
      <c r="AU246" s="156" t="s">
        <v>98</v>
      </c>
      <c r="AY246" s="17" t="s">
        <v>345</v>
      </c>
      <c r="BE246" s="157">
        <f t="shared" si="74"/>
        <v>0</v>
      </c>
      <c r="BF246" s="157">
        <f t="shared" si="75"/>
        <v>0</v>
      </c>
      <c r="BG246" s="157">
        <f t="shared" si="76"/>
        <v>0</v>
      </c>
      <c r="BH246" s="157">
        <f t="shared" si="77"/>
        <v>0</v>
      </c>
      <c r="BI246" s="157">
        <f t="shared" si="78"/>
        <v>0</v>
      </c>
      <c r="BJ246" s="17" t="s">
        <v>98</v>
      </c>
      <c r="BK246" s="158">
        <f t="shared" si="79"/>
        <v>0</v>
      </c>
      <c r="BL246" s="17" t="s">
        <v>750</v>
      </c>
      <c r="BM246" s="156" t="s">
        <v>1567</v>
      </c>
    </row>
    <row r="247" spans="2:65" s="1" customFormat="1" ht="16.5" customHeight="1">
      <c r="B247" s="32"/>
      <c r="C247" s="145" t="s">
        <v>908</v>
      </c>
      <c r="D247" s="145" t="s">
        <v>347</v>
      </c>
      <c r="E247" s="146" t="s">
        <v>4636</v>
      </c>
      <c r="F247" s="147" t="s">
        <v>4637</v>
      </c>
      <c r="G247" s="148" t="s">
        <v>597</v>
      </c>
      <c r="H247" s="149">
        <v>200</v>
      </c>
      <c r="I247" s="150"/>
      <c r="J247" s="149">
        <f t="shared" si="70"/>
        <v>0</v>
      </c>
      <c r="K247" s="151"/>
      <c r="L247" s="32"/>
      <c r="M247" s="152" t="s">
        <v>1</v>
      </c>
      <c r="N247" s="153" t="s">
        <v>42</v>
      </c>
      <c r="P247" s="154">
        <f t="shared" si="71"/>
        <v>0</v>
      </c>
      <c r="Q247" s="154">
        <v>0</v>
      </c>
      <c r="R247" s="154">
        <f t="shared" si="72"/>
        <v>0</v>
      </c>
      <c r="S247" s="154">
        <v>0</v>
      </c>
      <c r="T247" s="155">
        <f t="shared" si="73"/>
        <v>0</v>
      </c>
      <c r="AR247" s="156" t="s">
        <v>750</v>
      </c>
      <c r="AT247" s="156" t="s">
        <v>347</v>
      </c>
      <c r="AU247" s="156" t="s">
        <v>98</v>
      </c>
      <c r="AY247" s="17" t="s">
        <v>345</v>
      </c>
      <c r="BE247" s="157">
        <f t="shared" si="74"/>
        <v>0</v>
      </c>
      <c r="BF247" s="157">
        <f t="shared" si="75"/>
        <v>0</v>
      </c>
      <c r="BG247" s="157">
        <f t="shared" si="76"/>
        <v>0</v>
      </c>
      <c r="BH247" s="157">
        <f t="shared" si="77"/>
        <v>0</v>
      </c>
      <c r="BI247" s="157">
        <f t="shared" si="78"/>
        <v>0</v>
      </c>
      <c r="BJ247" s="17" t="s">
        <v>98</v>
      </c>
      <c r="BK247" s="158">
        <f t="shared" si="79"/>
        <v>0</v>
      </c>
      <c r="BL247" s="17" t="s">
        <v>750</v>
      </c>
      <c r="BM247" s="156" t="s">
        <v>1596</v>
      </c>
    </row>
    <row r="248" spans="2:65" s="1" customFormat="1" ht="16.5" customHeight="1">
      <c r="B248" s="32"/>
      <c r="C248" s="145" t="s">
        <v>912</v>
      </c>
      <c r="D248" s="145" t="s">
        <v>347</v>
      </c>
      <c r="E248" s="146" t="s">
        <v>4638</v>
      </c>
      <c r="F248" s="147" t="s">
        <v>4639</v>
      </c>
      <c r="G248" s="148" t="s">
        <v>623</v>
      </c>
      <c r="H248" s="149">
        <v>12</v>
      </c>
      <c r="I248" s="150"/>
      <c r="J248" s="149">
        <f t="shared" si="70"/>
        <v>0</v>
      </c>
      <c r="K248" s="151"/>
      <c r="L248" s="32"/>
      <c r="M248" s="152" t="s">
        <v>1</v>
      </c>
      <c r="N248" s="153" t="s">
        <v>42</v>
      </c>
      <c r="P248" s="154">
        <f t="shared" si="71"/>
        <v>0</v>
      </c>
      <c r="Q248" s="154">
        <v>0</v>
      </c>
      <c r="R248" s="154">
        <f t="shared" si="72"/>
        <v>0</v>
      </c>
      <c r="S248" s="154">
        <v>0</v>
      </c>
      <c r="T248" s="155">
        <f t="shared" si="73"/>
        <v>0</v>
      </c>
      <c r="AR248" s="156" t="s">
        <v>750</v>
      </c>
      <c r="AT248" s="156" t="s">
        <v>347</v>
      </c>
      <c r="AU248" s="156" t="s">
        <v>98</v>
      </c>
      <c r="AY248" s="17" t="s">
        <v>345</v>
      </c>
      <c r="BE248" s="157">
        <f t="shared" si="74"/>
        <v>0</v>
      </c>
      <c r="BF248" s="157">
        <f t="shared" si="75"/>
        <v>0</v>
      </c>
      <c r="BG248" s="157">
        <f t="shared" si="76"/>
        <v>0</v>
      </c>
      <c r="BH248" s="157">
        <f t="shared" si="77"/>
        <v>0</v>
      </c>
      <c r="BI248" s="157">
        <f t="shared" si="78"/>
        <v>0</v>
      </c>
      <c r="BJ248" s="17" t="s">
        <v>98</v>
      </c>
      <c r="BK248" s="158">
        <f t="shared" si="79"/>
        <v>0</v>
      </c>
      <c r="BL248" s="17" t="s">
        <v>750</v>
      </c>
      <c r="BM248" s="156" t="s">
        <v>1629</v>
      </c>
    </row>
    <row r="249" spans="2:65" s="1" customFormat="1" ht="16.5" customHeight="1">
      <c r="B249" s="32"/>
      <c r="C249" s="145" t="s">
        <v>919</v>
      </c>
      <c r="D249" s="145" t="s">
        <v>347</v>
      </c>
      <c r="E249" s="146" t="s">
        <v>4640</v>
      </c>
      <c r="F249" s="147" t="s">
        <v>4641</v>
      </c>
      <c r="G249" s="148" t="s">
        <v>597</v>
      </c>
      <c r="H249" s="149">
        <v>150</v>
      </c>
      <c r="I249" s="150"/>
      <c r="J249" s="149">
        <f t="shared" si="70"/>
        <v>0</v>
      </c>
      <c r="K249" s="151"/>
      <c r="L249" s="32"/>
      <c r="M249" s="152" t="s">
        <v>1</v>
      </c>
      <c r="N249" s="153" t="s">
        <v>42</v>
      </c>
      <c r="P249" s="154">
        <f t="shared" si="71"/>
        <v>0</v>
      </c>
      <c r="Q249" s="154">
        <v>0</v>
      </c>
      <c r="R249" s="154">
        <f t="shared" si="72"/>
        <v>0</v>
      </c>
      <c r="S249" s="154">
        <v>0</v>
      </c>
      <c r="T249" s="155">
        <f t="shared" si="73"/>
        <v>0</v>
      </c>
      <c r="AR249" s="156" t="s">
        <v>750</v>
      </c>
      <c r="AT249" s="156" t="s">
        <v>347</v>
      </c>
      <c r="AU249" s="156" t="s">
        <v>98</v>
      </c>
      <c r="AY249" s="17" t="s">
        <v>345</v>
      </c>
      <c r="BE249" s="157">
        <f t="shared" si="74"/>
        <v>0</v>
      </c>
      <c r="BF249" s="157">
        <f t="shared" si="75"/>
        <v>0</v>
      </c>
      <c r="BG249" s="157">
        <f t="shared" si="76"/>
        <v>0</v>
      </c>
      <c r="BH249" s="157">
        <f t="shared" si="77"/>
        <v>0</v>
      </c>
      <c r="BI249" s="157">
        <f t="shared" si="78"/>
        <v>0</v>
      </c>
      <c r="BJ249" s="17" t="s">
        <v>98</v>
      </c>
      <c r="BK249" s="158">
        <f t="shared" si="79"/>
        <v>0</v>
      </c>
      <c r="BL249" s="17" t="s">
        <v>750</v>
      </c>
      <c r="BM249" s="156" t="s">
        <v>1654</v>
      </c>
    </row>
    <row r="250" spans="2:65" s="1" customFormat="1" ht="16.5" customHeight="1">
      <c r="B250" s="32"/>
      <c r="C250" s="145" t="s">
        <v>923</v>
      </c>
      <c r="D250" s="145" t="s">
        <v>347</v>
      </c>
      <c r="E250" s="146" t="s">
        <v>4642</v>
      </c>
      <c r="F250" s="147" t="s">
        <v>4643</v>
      </c>
      <c r="G250" s="148" t="s">
        <v>623</v>
      </c>
      <c r="H250" s="149">
        <v>20</v>
      </c>
      <c r="I250" s="150"/>
      <c r="J250" s="149">
        <f t="shared" si="70"/>
        <v>0</v>
      </c>
      <c r="K250" s="151"/>
      <c r="L250" s="32"/>
      <c r="M250" s="152" t="s">
        <v>1</v>
      </c>
      <c r="N250" s="153" t="s">
        <v>42</v>
      </c>
      <c r="P250" s="154">
        <f t="shared" si="71"/>
        <v>0</v>
      </c>
      <c r="Q250" s="154">
        <v>0</v>
      </c>
      <c r="R250" s="154">
        <f t="shared" si="72"/>
        <v>0</v>
      </c>
      <c r="S250" s="154">
        <v>0</v>
      </c>
      <c r="T250" s="155">
        <f t="shared" si="73"/>
        <v>0</v>
      </c>
      <c r="AR250" s="156" t="s">
        <v>750</v>
      </c>
      <c r="AT250" s="156" t="s">
        <v>347</v>
      </c>
      <c r="AU250" s="156" t="s">
        <v>98</v>
      </c>
      <c r="AY250" s="17" t="s">
        <v>345</v>
      </c>
      <c r="BE250" s="157">
        <f t="shared" si="74"/>
        <v>0</v>
      </c>
      <c r="BF250" s="157">
        <f t="shared" si="75"/>
        <v>0</v>
      </c>
      <c r="BG250" s="157">
        <f t="shared" si="76"/>
        <v>0</v>
      </c>
      <c r="BH250" s="157">
        <f t="shared" si="77"/>
        <v>0</v>
      </c>
      <c r="BI250" s="157">
        <f t="shared" si="78"/>
        <v>0</v>
      </c>
      <c r="BJ250" s="17" t="s">
        <v>98</v>
      </c>
      <c r="BK250" s="158">
        <f t="shared" si="79"/>
        <v>0</v>
      </c>
      <c r="BL250" s="17" t="s">
        <v>750</v>
      </c>
      <c r="BM250" s="156" t="s">
        <v>1664</v>
      </c>
    </row>
    <row r="251" spans="2:65" s="1" customFormat="1" ht="16.5" customHeight="1">
      <c r="B251" s="32"/>
      <c r="C251" s="145" t="s">
        <v>930</v>
      </c>
      <c r="D251" s="145" t="s">
        <v>347</v>
      </c>
      <c r="E251" s="146" t="s">
        <v>4644</v>
      </c>
      <c r="F251" s="147" t="s">
        <v>4645</v>
      </c>
      <c r="G251" s="148" t="s">
        <v>623</v>
      </c>
      <c r="H251" s="149">
        <v>1</v>
      </c>
      <c r="I251" s="150"/>
      <c r="J251" s="149">
        <f t="shared" si="70"/>
        <v>0</v>
      </c>
      <c r="K251" s="151"/>
      <c r="L251" s="32"/>
      <c r="M251" s="152" t="s">
        <v>1</v>
      </c>
      <c r="N251" s="153" t="s">
        <v>42</v>
      </c>
      <c r="P251" s="154">
        <f t="shared" si="71"/>
        <v>0</v>
      </c>
      <c r="Q251" s="154">
        <v>0</v>
      </c>
      <c r="R251" s="154">
        <f t="shared" si="72"/>
        <v>0</v>
      </c>
      <c r="S251" s="154">
        <v>0</v>
      </c>
      <c r="T251" s="155">
        <f t="shared" si="73"/>
        <v>0</v>
      </c>
      <c r="AR251" s="156" t="s">
        <v>750</v>
      </c>
      <c r="AT251" s="156" t="s">
        <v>347</v>
      </c>
      <c r="AU251" s="156" t="s">
        <v>98</v>
      </c>
      <c r="AY251" s="17" t="s">
        <v>345</v>
      </c>
      <c r="BE251" s="157">
        <f t="shared" si="74"/>
        <v>0</v>
      </c>
      <c r="BF251" s="157">
        <f t="shared" si="75"/>
        <v>0</v>
      </c>
      <c r="BG251" s="157">
        <f t="shared" si="76"/>
        <v>0</v>
      </c>
      <c r="BH251" s="157">
        <f t="shared" si="77"/>
        <v>0</v>
      </c>
      <c r="BI251" s="157">
        <f t="shared" si="78"/>
        <v>0</v>
      </c>
      <c r="BJ251" s="17" t="s">
        <v>98</v>
      </c>
      <c r="BK251" s="158">
        <f t="shared" si="79"/>
        <v>0</v>
      </c>
      <c r="BL251" s="17" t="s">
        <v>750</v>
      </c>
      <c r="BM251" s="156" t="s">
        <v>1680</v>
      </c>
    </row>
    <row r="252" spans="2:65" s="1" customFormat="1" ht="16.5" customHeight="1">
      <c r="B252" s="32"/>
      <c r="C252" s="145" t="s">
        <v>940</v>
      </c>
      <c r="D252" s="145" t="s">
        <v>347</v>
      </c>
      <c r="E252" s="146" t="s">
        <v>4646</v>
      </c>
      <c r="F252" s="147" t="s">
        <v>4647</v>
      </c>
      <c r="G252" s="148" t="s">
        <v>623</v>
      </c>
      <c r="H252" s="149">
        <v>2</v>
      </c>
      <c r="I252" s="150"/>
      <c r="J252" s="149">
        <f t="shared" si="70"/>
        <v>0</v>
      </c>
      <c r="K252" s="151"/>
      <c r="L252" s="32"/>
      <c r="M252" s="152" t="s">
        <v>1</v>
      </c>
      <c r="N252" s="153" t="s">
        <v>42</v>
      </c>
      <c r="P252" s="154">
        <f t="shared" si="71"/>
        <v>0</v>
      </c>
      <c r="Q252" s="154">
        <v>0</v>
      </c>
      <c r="R252" s="154">
        <f t="shared" si="72"/>
        <v>0</v>
      </c>
      <c r="S252" s="154">
        <v>0</v>
      </c>
      <c r="T252" s="155">
        <f t="shared" si="73"/>
        <v>0</v>
      </c>
      <c r="AR252" s="156" t="s">
        <v>750</v>
      </c>
      <c r="AT252" s="156" t="s">
        <v>347</v>
      </c>
      <c r="AU252" s="156" t="s">
        <v>98</v>
      </c>
      <c r="AY252" s="17" t="s">
        <v>345</v>
      </c>
      <c r="BE252" s="157">
        <f t="shared" si="74"/>
        <v>0</v>
      </c>
      <c r="BF252" s="157">
        <f t="shared" si="75"/>
        <v>0</v>
      </c>
      <c r="BG252" s="157">
        <f t="shared" si="76"/>
        <v>0</v>
      </c>
      <c r="BH252" s="157">
        <f t="shared" si="77"/>
        <v>0</v>
      </c>
      <c r="BI252" s="157">
        <f t="shared" si="78"/>
        <v>0</v>
      </c>
      <c r="BJ252" s="17" t="s">
        <v>98</v>
      </c>
      <c r="BK252" s="158">
        <f t="shared" si="79"/>
        <v>0</v>
      </c>
      <c r="BL252" s="17" t="s">
        <v>750</v>
      </c>
      <c r="BM252" s="156" t="s">
        <v>1693</v>
      </c>
    </row>
    <row r="253" spans="2:65" s="1" customFormat="1" ht="16.5" customHeight="1">
      <c r="B253" s="32"/>
      <c r="C253" s="145" t="s">
        <v>944</v>
      </c>
      <c r="D253" s="145" t="s">
        <v>347</v>
      </c>
      <c r="E253" s="146" t="s">
        <v>4648</v>
      </c>
      <c r="F253" s="147" t="s">
        <v>4649</v>
      </c>
      <c r="G253" s="148" t="s">
        <v>623</v>
      </c>
      <c r="H253" s="149">
        <v>20</v>
      </c>
      <c r="I253" s="150"/>
      <c r="J253" s="149">
        <f t="shared" si="70"/>
        <v>0</v>
      </c>
      <c r="K253" s="151"/>
      <c r="L253" s="32"/>
      <c r="M253" s="152" t="s">
        <v>1</v>
      </c>
      <c r="N253" s="153" t="s">
        <v>42</v>
      </c>
      <c r="P253" s="154">
        <f t="shared" si="71"/>
        <v>0</v>
      </c>
      <c r="Q253" s="154">
        <v>0</v>
      </c>
      <c r="R253" s="154">
        <f t="shared" si="72"/>
        <v>0</v>
      </c>
      <c r="S253" s="154">
        <v>0</v>
      </c>
      <c r="T253" s="155">
        <f t="shared" si="73"/>
        <v>0</v>
      </c>
      <c r="AR253" s="156" t="s">
        <v>750</v>
      </c>
      <c r="AT253" s="156" t="s">
        <v>347</v>
      </c>
      <c r="AU253" s="156" t="s">
        <v>98</v>
      </c>
      <c r="AY253" s="17" t="s">
        <v>345</v>
      </c>
      <c r="BE253" s="157">
        <f t="shared" si="74"/>
        <v>0</v>
      </c>
      <c r="BF253" s="157">
        <f t="shared" si="75"/>
        <v>0</v>
      </c>
      <c r="BG253" s="157">
        <f t="shared" si="76"/>
        <v>0</v>
      </c>
      <c r="BH253" s="157">
        <f t="shared" si="77"/>
        <v>0</v>
      </c>
      <c r="BI253" s="157">
        <f t="shared" si="78"/>
        <v>0</v>
      </c>
      <c r="BJ253" s="17" t="s">
        <v>98</v>
      </c>
      <c r="BK253" s="158">
        <f t="shared" si="79"/>
        <v>0</v>
      </c>
      <c r="BL253" s="17" t="s">
        <v>750</v>
      </c>
      <c r="BM253" s="156" t="s">
        <v>1749</v>
      </c>
    </row>
    <row r="254" spans="2:65" s="1" customFormat="1" ht="16.5" customHeight="1">
      <c r="B254" s="32"/>
      <c r="C254" s="145" t="s">
        <v>948</v>
      </c>
      <c r="D254" s="145" t="s">
        <v>347</v>
      </c>
      <c r="E254" s="146" t="s">
        <v>4650</v>
      </c>
      <c r="F254" s="147" t="s">
        <v>4651</v>
      </c>
      <c r="G254" s="148" t="s">
        <v>623</v>
      </c>
      <c r="H254" s="149">
        <v>6</v>
      </c>
      <c r="I254" s="150"/>
      <c r="J254" s="149">
        <f t="shared" si="70"/>
        <v>0</v>
      </c>
      <c r="K254" s="151"/>
      <c r="L254" s="32"/>
      <c r="M254" s="152" t="s">
        <v>1</v>
      </c>
      <c r="N254" s="153" t="s">
        <v>42</v>
      </c>
      <c r="P254" s="154">
        <f t="shared" si="71"/>
        <v>0</v>
      </c>
      <c r="Q254" s="154">
        <v>0</v>
      </c>
      <c r="R254" s="154">
        <f t="shared" si="72"/>
        <v>0</v>
      </c>
      <c r="S254" s="154">
        <v>0</v>
      </c>
      <c r="T254" s="155">
        <f t="shared" si="73"/>
        <v>0</v>
      </c>
      <c r="AR254" s="156" t="s">
        <v>750</v>
      </c>
      <c r="AT254" s="156" t="s">
        <v>347</v>
      </c>
      <c r="AU254" s="156" t="s">
        <v>98</v>
      </c>
      <c r="AY254" s="17" t="s">
        <v>345</v>
      </c>
      <c r="BE254" s="157">
        <f t="shared" si="74"/>
        <v>0</v>
      </c>
      <c r="BF254" s="157">
        <f t="shared" si="75"/>
        <v>0</v>
      </c>
      <c r="BG254" s="157">
        <f t="shared" si="76"/>
        <v>0</v>
      </c>
      <c r="BH254" s="157">
        <f t="shared" si="77"/>
        <v>0</v>
      </c>
      <c r="BI254" s="157">
        <f t="shared" si="78"/>
        <v>0</v>
      </c>
      <c r="BJ254" s="17" t="s">
        <v>98</v>
      </c>
      <c r="BK254" s="158">
        <f t="shared" si="79"/>
        <v>0</v>
      </c>
      <c r="BL254" s="17" t="s">
        <v>750</v>
      </c>
      <c r="BM254" s="156" t="s">
        <v>1781</v>
      </c>
    </row>
    <row r="255" spans="2:65" s="1" customFormat="1" ht="16.5" customHeight="1">
      <c r="B255" s="32"/>
      <c r="C255" s="145" t="s">
        <v>952</v>
      </c>
      <c r="D255" s="145" t="s">
        <v>347</v>
      </c>
      <c r="E255" s="146" t="s">
        <v>4652</v>
      </c>
      <c r="F255" s="147" t="s">
        <v>4653</v>
      </c>
      <c r="G255" s="148" t="s">
        <v>623</v>
      </c>
      <c r="H255" s="149">
        <v>6</v>
      </c>
      <c r="I255" s="150"/>
      <c r="J255" s="149">
        <f t="shared" si="70"/>
        <v>0</v>
      </c>
      <c r="K255" s="151"/>
      <c r="L255" s="32"/>
      <c r="M255" s="152" t="s">
        <v>1</v>
      </c>
      <c r="N255" s="153" t="s">
        <v>42</v>
      </c>
      <c r="P255" s="154">
        <f t="shared" si="71"/>
        <v>0</v>
      </c>
      <c r="Q255" s="154">
        <v>0</v>
      </c>
      <c r="R255" s="154">
        <f t="shared" si="72"/>
        <v>0</v>
      </c>
      <c r="S255" s="154">
        <v>0</v>
      </c>
      <c r="T255" s="155">
        <f t="shared" si="73"/>
        <v>0</v>
      </c>
      <c r="AR255" s="156" t="s">
        <v>750</v>
      </c>
      <c r="AT255" s="156" t="s">
        <v>347</v>
      </c>
      <c r="AU255" s="156" t="s">
        <v>98</v>
      </c>
      <c r="AY255" s="17" t="s">
        <v>345</v>
      </c>
      <c r="BE255" s="157">
        <f t="shared" si="74"/>
        <v>0</v>
      </c>
      <c r="BF255" s="157">
        <f t="shared" si="75"/>
        <v>0</v>
      </c>
      <c r="BG255" s="157">
        <f t="shared" si="76"/>
        <v>0</v>
      </c>
      <c r="BH255" s="157">
        <f t="shared" si="77"/>
        <v>0</v>
      </c>
      <c r="BI255" s="157">
        <f t="shared" si="78"/>
        <v>0</v>
      </c>
      <c r="BJ255" s="17" t="s">
        <v>98</v>
      </c>
      <c r="BK255" s="158">
        <f t="shared" si="79"/>
        <v>0</v>
      </c>
      <c r="BL255" s="17" t="s">
        <v>750</v>
      </c>
      <c r="BM255" s="156" t="s">
        <v>1794</v>
      </c>
    </row>
    <row r="256" spans="2:65" s="1" customFormat="1" ht="16.5" customHeight="1">
      <c r="B256" s="32"/>
      <c r="C256" s="145" t="s">
        <v>956</v>
      </c>
      <c r="D256" s="145" t="s">
        <v>347</v>
      </c>
      <c r="E256" s="146" t="s">
        <v>4654</v>
      </c>
      <c r="F256" s="147" t="s">
        <v>4655</v>
      </c>
      <c r="G256" s="148" t="s">
        <v>623</v>
      </c>
      <c r="H256" s="149">
        <v>5</v>
      </c>
      <c r="I256" s="150"/>
      <c r="J256" s="149">
        <f t="shared" si="70"/>
        <v>0</v>
      </c>
      <c r="K256" s="151"/>
      <c r="L256" s="32"/>
      <c r="M256" s="152" t="s">
        <v>1</v>
      </c>
      <c r="N256" s="153" t="s">
        <v>42</v>
      </c>
      <c r="P256" s="154">
        <f t="shared" si="71"/>
        <v>0</v>
      </c>
      <c r="Q256" s="154">
        <v>0</v>
      </c>
      <c r="R256" s="154">
        <f t="shared" si="72"/>
        <v>0</v>
      </c>
      <c r="S256" s="154">
        <v>0</v>
      </c>
      <c r="T256" s="155">
        <f t="shared" si="73"/>
        <v>0</v>
      </c>
      <c r="AR256" s="156" t="s">
        <v>750</v>
      </c>
      <c r="AT256" s="156" t="s">
        <v>347</v>
      </c>
      <c r="AU256" s="156" t="s">
        <v>98</v>
      </c>
      <c r="AY256" s="17" t="s">
        <v>345</v>
      </c>
      <c r="BE256" s="157">
        <f t="shared" si="74"/>
        <v>0</v>
      </c>
      <c r="BF256" s="157">
        <f t="shared" si="75"/>
        <v>0</v>
      </c>
      <c r="BG256" s="157">
        <f t="shared" si="76"/>
        <v>0</v>
      </c>
      <c r="BH256" s="157">
        <f t="shared" si="77"/>
        <v>0</v>
      </c>
      <c r="BI256" s="157">
        <f t="shared" si="78"/>
        <v>0</v>
      </c>
      <c r="BJ256" s="17" t="s">
        <v>98</v>
      </c>
      <c r="BK256" s="158">
        <f t="shared" si="79"/>
        <v>0</v>
      </c>
      <c r="BL256" s="17" t="s">
        <v>750</v>
      </c>
      <c r="BM256" s="156" t="s">
        <v>1807</v>
      </c>
    </row>
    <row r="257" spans="2:65" s="1" customFormat="1" ht="24.2" customHeight="1">
      <c r="B257" s="32"/>
      <c r="C257" s="145" t="s">
        <v>978</v>
      </c>
      <c r="D257" s="145" t="s">
        <v>347</v>
      </c>
      <c r="E257" s="146" t="s">
        <v>4656</v>
      </c>
      <c r="F257" s="147" t="s">
        <v>4657</v>
      </c>
      <c r="G257" s="148" t="s">
        <v>623</v>
      </c>
      <c r="H257" s="149">
        <v>6</v>
      </c>
      <c r="I257" s="150"/>
      <c r="J257" s="149">
        <f t="shared" si="70"/>
        <v>0</v>
      </c>
      <c r="K257" s="151"/>
      <c r="L257" s="32"/>
      <c r="M257" s="152" t="s">
        <v>1</v>
      </c>
      <c r="N257" s="153" t="s">
        <v>42</v>
      </c>
      <c r="P257" s="154">
        <f t="shared" si="71"/>
        <v>0</v>
      </c>
      <c r="Q257" s="154">
        <v>0</v>
      </c>
      <c r="R257" s="154">
        <f t="shared" si="72"/>
        <v>0</v>
      </c>
      <c r="S257" s="154">
        <v>0</v>
      </c>
      <c r="T257" s="155">
        <f t="shared" si="73"/>
        <v>0</v>
      </c>
      <c r="AR257" s="156" t="s">
        <v>750</v>
      </c>
      <c r="AT257" s="156" t="s">
        <v>347</v>
      </c>
      <c r="AU257" s="156" t="s">
        <v>98</v>
      </c>
      <c r="AY257" s="17" t="s">
        <v>345</v>
      </c>
      <c r="BE257" s="157">
        <f t="shared" si="74"/>
        <v>0</v>
      </c>
      <c r="BF257" s="157">
        <f t="shared" si="75"/>
        <v>0</v>
      </c>
      <c r="BG257" s="157">
        <f t="shared" si="76"/>
        <v>0</v>
      </c>
      <c r="BH257" s="157">
        <f t="shared" si="77"/>
        <v>0</v>
      </c>
      <c r="BI257" s="157">
        <f t="shared" si="78"/>
        <v>0</v>
      </c>
      <c r="BJ257" s="17" t="s">
        <v>98</v>
      </c>
      <c r="BK257" s="158">
        <f t="shared" si="79"/>
        <v>0</v>
      </c>
      <c r="BL257" s="17" t="s">
        <v>750</v>
      </c>
      <c r="BM257" s="156" t="s">
        <v>1909</v>
      </c>
    </row>
    <row r="258" spans="2:65" s="1" customFormat="1" ht="16.5" customHeight="1">
      <c r="B258" s="32"/>
      <c r="C258" s="145" t="s">
        <v>983</v>
      </c>
      <c r="D258" s="145" t="s">
        <v>347</v>
      </c>
      <c r="E258" s="146" t="s">
        <v>4658</v>
      </c>
      <c r="F258" s="147" t="s">
        <v>4659</v>
      </c>
      <c r="G258" s="148" t="s">
        <v>623</v>
      </c>
      <c r="H258" s="149">
        <v>1</v>
      </c>
      <c r="I258" s="150"/>
      <c r="J258" s="149">
        <f t="shared" si="70"/>
        <v>0</v>
      </c>
      <c r="K258" s="151"/>
      <c r="L258" s="32"/>
      <c r="M258" s="152" t="s">
        <v>1</v>
      </c>
      <c r="N258" s="153" t="s">
        <v>42</v>
      </c>
      <c r="P258" s="154">
        <f t="shared" si="71"/>
        <v>0</v>
      </c>
      <c r="Q258" s="154">
        <v>0</v>
      </c>
      <c r="R258" s="154">
        <f t="shared" si="72"/>
        <v>0</v>
      </c>
      <c r="S258" s="154">
        <v>0</v>
      </c>
      <c r="T258" s="155">
        <f t="shared" si="73"/>
        <v>0</v>
      </c>
      <c r="AR258" s="156" t="s">
        <v>750</v>
      </c>
      <c r="AT258" s="156" t="s">
        <v>347</v>
      </c>
      <c r="AU258" s="156" t="s">
        <v>98</v>
      </c>
      <c r="AY258" s="17" t="s">
        <v>345</v>
      </c>
      <c r="BE258" s="157">
        <f t="shared" si="74"/>
        <v>0</v>
      </c>
      <c r="BF258" s="157">
        <f t="shared" si="75"/>
        <v>0</v>
      </c>
      <c r="BG258" s="157">
        <f t="shared" si="76"/>
        <v>0</v>
      </c>
      <c r="BH258" s="157">
        <f t="shared" si="77"/>
        <v>0</v>
      </c>
      <c r="BI258" s="157">
        <f t="shared" si="78"/>
        <v>0</v>
      </c>
      <c r="BJ258" s="17" t="s">
        <v>98</v>
      </c>
      <c r="BK258" s="158">
        <f t="shared" si="79"/>
        <v>0</v>
      </c>
      <c r="BL258" s="17" t="s">
        <v>750</v>
      </c>
      <c r="BM258" s="156" t="s">
        <v>1932</v>
      </c>
    </row>
    <row r="259" spans="2:65" s="1" customFormat="1" ht="16.5" customHeight="1">
      <c r="B259" s="32"/>
      <c r="C259" s="145" t="s">
        <v>988</v>
      </c>
      <c r="D259" s="145" t="s">
        <v>347</v>
      </c>
      <c r="E259" s="146" t="s">
        <v>4660</v>
      </c>
      <c r="F259" s="147" t="s">
        <v>4661</v>
      </c>
      <c r="G259" s="148" t="s">
        <v>623</v>
      </c>
      <c r="H259" s="149">
        <v>1</v>
      </c>
      <c r="I259" s="150"/>
      <c r="J259" s="149">
        <f t="shared" si="70"/>
        <v>0</v>
      </c>
      <c r="K259" s="151"/>
      <c r="L259" s="32"/>
      <c r="M259" s="152" t="s">
        <v>1</v>
      </c>
      <c r="N259" s="153" t="s">
        <v>42</v>
      </c>
      <c r="P259" s="154">
        <f t="shared" si="71"/>
        <v>0</v>
      </c>
      <c r="Q259" s="154">
        <v>0</v>
      </c>
      <c r="R259" s="154">
        <f t="shared" si="72"/>
        <v>0</v>
      </c>
      <c r="S259" s="154">
        <v>0</v>
      </c>
      <c r="T259" s="155">
        <f t="shared" si="73"/>
        <v>0</v>
      </c>
      <c r="AR259" s="156" t="s">
        <v>750</v>
      </c>
      <c r="AT259" s="156" t="s">
        <v>347</v>
      </c>
      <c r="AU259" s="156" t="s">
        <v>98</v>
      </c>
      <c r="AY259" s="17" t="s">
        <v>345</v>
      </c>
      <c r="BE259" s="157">
        <f t="shared" si="74"/>
        <v>0</v>
      </c>
      <c r="BF259" s="157">
        <f t="shared" si="75"/>
        <v>0</v>
      </c>
      <c r="BG259" s="157">
        <f t="shared" si="76"/>
        <v>0</v>
      </c>
      <c r="BH259" s="157">
        <f t="shared" si="77"/>
        <v>0</v>
      </c>
      <c r="BI259" s="157">
        <f t="shared" si="78"/>
        <v>0</v>
      </c>
      <c r="BJ259" s="17" t="s">
        <v>98</v>
      </c>
      <c r="BK259" s="158">
        <f t="shared" si="79"/>
        <v>0</v>
      </c>
      <c r="BL259" s="17" t="s">
        <v>750</v>
      </c>
      <c r="BM259" s="156" t="s">
        <v>1943</v>
      </c>
    </row>
    <row r="260" spans="2:65" s="11" customFormat="1" ht="25.9" customHeight="1">
      <c r="B260" s="133"/>
      <c r="D260" s="134" t="s">
        <v>75</v>
      </c>
      <c r="E260" s="135" t="s">
        <v>4662</v>
      </c>
      <c r="F260" s="135" t="s">
        <v>4663</v>
      </c>
      <c r="I260" s="136"/>
      <c r="J260" s="137">
        <f>BK260</f>
        <v>0</v>
      </c>
      <c r="L260" s="133"/>
      <c r="M260" s="138"/>
      <c r="P260" s="139">
        <f>P261+P266+P270</f>
        <v>0</v>
      </c>
      <c r="R260" s="139">
        <f>R261+R266+R270</f>
        <v>0</v>
      </c>
      <c r="T260" s="140">
        <f>T261+T266+T270</f>
        <v>0</v>
      </c>
      <c r="AR260" s="134" t="s">
        <v>84</v>
      </c>
      <c r="AT260" s="141" t="s">
        <v>75</v>
      </c>
      <c r="AU260" s="141" t="s">
        <v>76</v>
      </c>
      <c r="AY260" s="134" t="s">
        <v>345</v>
      </c>
      <c r="BK260" s="142">
        <f>BK261+BK266+BK270</f>
        <v>0</v>
      </c>
    </row>
    <row r="261" spans="2:65" s="11" customFormat="1" ht="22.9" customHeight="1">
      <c r="B261" s="133"/>
      <c r="D261" s="134" t="s">
        <v>75</v>
      </c>
      <c r="E261" s="143" t="s">
        <v>4664</v>
      </c>
      <c r="F261" s="143" t="s">
        <v>4665</v>
      </c>
      <c r="I261" s="136"/>
      <c r="J261" s="144">
        <f>BK261</f>
        <v>0</v>
      </c>
      <c r="L261" s="133"/>
      <c r="M261" s="138"/>
      <c r="P261" s="139">
        <f>SUM(P262:P265)</f>
        <v>0</v>
      </c>
      <c r="R261" s="139">
        <f>SUM(R262:R265)</f>
        <v>0</v>
      </c>
      <c r="T261" s="140">
        <f>SUM(T262:T265)</f>
        <v>0</v>
      </c>
      <c r="AR261" s="134" t="s">
        <v>84</v>
      </c>
      <c r="AT261" s="141" t="s">
        <v>75</v>
      </c>
      <c r="AU261" s="141" t="s">
        <v>84</v>
      </c>
      <c r="AY261" s="134" t="s">
        <v>345</v>
      </c>
      <c r="BK261" s="142">
        <f>SUM(BK262:BK265)</f>
        <v>0</v>
      </c>
    </row>
    <row r="262" spans="2:65" s="1" customFormat="1" ht="16.5" customHeight="1">
      <c r="B262" s="32"/>
      <c r="C262" s="145" t="s">
        <v>993</v>
      </c>
      <c r="D262" s="145" t="s">
        <v>347</v>
      </c>
      <c r="E262" s="146" t="s">
        <v>4666</v>
      </c>
      <c r="F262" s="147" t="s">
        <v>4667</v>
      </c>
      <c r="G262" s="148" t="s">
        <v>597</v>
      </c>
      <c r="H262" s="149">
        <v>400</v>
      </c>
      <c r="I262" s="150"/>
      <c r="J262" s="149">
        <f>ROUND(I262*H262,3)</f>
        <v>0</v>
      </c>
      <c r="K262" s="151"/>
      <c r="L262" s="32"/>
      <c r="M262" s="152" t="s">
        <v>1</v>
      </c>
      <c r="N262" s="153" t="s">
        <v>42</v>
      </c>
      <c r="P262" s="154">
        <f>O262*H262</f>
        <v>0</v>
      </c>
      <c r="Q262" s="154">
        <v>0</v>
      </c>
      <c r="R262" s="154">
        <f>Q262*H262</f>
        <v>0</v>
      </c>
      <c r="S262" s="154">
        <v>0</v>
      </c>
      <c r="T262" s="155">
        <f>S262*H262</f>
        <v>0</v>
      </c>
      <c r="AR262" s="156" t="s">
        <v>750</v>
      </c>
      <c r="AT262" s="156" t="s">
        <v>347</v>
      </c>
      <c r="AU262" s="156" t="s">
        <v>98</v>
      </c>
      <c r="AY262" s="17" t="s">
        <v>345</v>
      </c>
      <c r="BE262" s="157">
        <f>IF(N262="základná",J262,0)</f>
        <v>0</v>
      </c>
      <c r="BF262" s="157">
        <f>IF(N262="znížená",J262,0)</f>
        <v>0</v>
      </c>
      <c r="BG262" s="157">
        <f>IF(N262="zákl. prenesená",J262,0)</f>
        <v>0</v>
      </c>
      <c r="BH262" s="157">
        <f>IF(N262="zníž. prenesená",J262,0)</f>
        <v>0</v>
      </c>
      <c r="BI262" s="157">
        <f>IF(N262="nulová",J262,0)</f>
        <v>0</v>
      </c>
      <c r="BJ262" s="17" t="s">
        <v>98</v>
      </c>
      <c r="BK262" s="158">
        <f>ROUND(I262*H262,3)</f>
        <v>0</v>
      </c>
      <c r="BL262" s="17" t="s">
        <v>750</v>
      </c>
      <c r="BM262" s="156" t="s">
        <v>1970</v>
      </c>
    </row>
    <row r="263" spans="2:65" s="1" customFormat="1" ht="16.5" customHeight="1">
      <c r="B263" s="32"/>
      <c r="C263" s="145" t="s">
        <v>998</v>
      </c>
      <c r="D263" s="145" t="s">
        <v>347</v>
      </c>
      <c r="E263" s="146" t="s">
        <v>4668</v>
      </c>
      <c r="F263" s="147" t="s">
        <v>4669</v>
      </c>
      <c r="G263" s="148" t="s">
        <v>623</v>
      </c>
      <c r="H263" s="149">
        <v>100</v>
      </c>
      <c r="I263" s="150"/>
      <c r="J263" s="149">
        <f>ROUND(I263*H263,3)</f>
        <v>0</v>
      </c>
      <c r="K263" s="151"/>
      <c r="L263" s="32"/>
      <c r="M263" s="152" t="s">
        <v>1</v>
      </c>
      <c r="N263" s="153" t="s">
        <v>42</v>
      </c>
      <c r="P263" s="154">
        <f>O263*H263</f>
        <v>0</v>
      </c>
      <c r="Q263" s="154">
        <v>0</v>
      </c>
      <c r="R263" s="154">
        <f>Q263*H263</f>
        <v>0</v>
      </c>
      <c r="S263" s="154">
        <v>0</v>
      </c>
      <c r="T263" s="155">
        <f>S263*H263</f>
        <v>0</v>
      </c>
      <c r="AR263" s="156" t="s">
        <v>750</v>
      </c>
      <c r="AT263" s="156" t="s">
        <v>347</v>
      </c>
      <c r="AU263" s="156" t="s">
        <v>98</v>
      </c>
      <c r="AY263" s="17" t="s">
        <v>345</v>
      </c>
      <c r="BE263" s="157">
        <f>IF(N263="základná",J263,0)</f>
        <v>0</v>
      </c>
      <c r="BF263" s="157">
        <f>IF(N263="znížená",J263,0)</f>
        <v>0</v>
      </c>
      <c r="BG263" s="157">
        <f>IF(N263="zákl. prenesená",J263,0)</f>
        <v>0</v>
      </c>
      <c r="BH263" s="157">
        <f>IF(N263="zníž. prenesená",J263,0)</f>
        <v>0</v>
      </c>
      <c r="BI263" s="157">
        <f>IF(N263="nulová",J263,0)</f>
        <v>0</v>
      </c>
      <c r="BJ263" s="17" t="s">
        <v>98</v>
      </c>
      <c r="BK263" s="158">
        <f>ROUND(I263*H263,3)</f>
        <v>0</v>
      </c>
      <c r="BL263" s="17" t="s">
        <v>750</v>
      </c>
      <c r="BM263" s="156" t="s">
        <v>1987</v>
      </c>
    </row>
    <row r="264" spans="2:65" s="1" customFormat="1" ht="16.5" customHeight="1">
      <c r="B264" s="32"/>
      <c r="C264" s="145" t="s">
        <v>1003</v>
      </c>
      <c r="D264" s="145" t="s">
        <v>347</v>
      </c>
      <c r="E264" s="146" t="s">
        <v>4670</v>
      </c>
      <c r="F264" s="147" t="s">
        <v>4671</v>
      </c>
      <c r="G264" s="148" t="s">
        <v>623</v>
      </c>
      <c r="H264" s="149">
        <v>50</v>
      </c>
      <c r="I264" s="150"/>
      <c r="J264" s="149">
        <f>ROUND(I264*H264,3)</f>
        <v>0</v>
      </c>
      <c r="K264" s="151"/>
      <c r="L264" s="32"/>
      <c r="M264" s="152" t="s">
        <v>1</v>
      </c>
      <c r="N264" s="153" t="s">
        <v>42</v>
      </c>
      <c r="P264" s="154">
        <f>O264*H264</f>
        <v>0</v>
      </c>
      <c r="Q264" s="154">
        <v>0</v>
      </c>
      <c r="R264" s="154">
        <f>Q264*H264</f>
        <v>0</v>
      </c>
      <c r="S264" s="154">
        <v>0</v>
      </c>
      <c r="T264" s="155">
        <f>S264*H264</f>
        <v>0</v>
      </c>
      <c r="AR264" s="156" t="s">
        <v>750</v>
      </c>
      <c r="AT264" s="156" t="s">
        <v>347</v>
      </c>
      <c r="AU264" s="156" t="s">
        <v>98</v>
      </c>
      <c r="AY264" s="17" t="s">
        <v>345</v>
      </c>
      <c r="BE264" s="157">
        <f>IF(N264="základná",J264,0)</f>
        <v>0</v>
      </c>
      <c r="BF264" s="157">
        <f>IF(N264="znížená",J264,0)</f>
        <v>0</v>
      </c>
      <c r="BG264" s="157">
        <f>IF(N264="zákl. prenesená",J264,0)</f>
        <v>0</v>
      </c>
      <c r="BH264" s="157">
        <f>IF(N264="zníž. prenesená",J264,0)</f>
        <v>0</v>
      </c>
      <c r="BI264" s="157">
        <f>IF(N264="nulová",J264,0)</f>
        <v>0</v>
      </c>
      <c r="BJ264" s="17" t="s">
        <v>98</v>
      </c>
      <c r="BK264" s="158">
        <f>ROUND(I264*H264,3)</f>
        <v>0</v>
      </c>
      <c r="BL264" s="17" t="s">
        <v>750</v>
      </c>
      <c r="BM264" s="156" t="s">
        <v>1996</v>
      </c>
    </row>
    <row r="265" spans="2:65" s="1" customFormat="1" ht="16.5" customHeight="1">
      <c r="B265" s="32"/>
      <c r="C265" s="145" t="s">
        <v>1007</v>
      </c>
      <c r="D265" s="145" t="s">
        <v>347</v>
      </c>
      <c r="E265" s="146" t="s">
        <v>4672</v>
      </c>
      <c r="F265" s="147" t="s">
        <v>4673</v>
      </c>
      <c r="G265" s="148" t="s">
        <v>623</v>
      </c>
      <c r="H265" s="149">
        <v>100</v>
      </c>
      <c r="I265" s="150"/>
      <c r="J265" s="149">
        <f>ROUND(I265*H265,3)</f>
        <v>0</v>
      </c>
      <c r="K265" s="151"/>
      <c r="L265" s="32"/>
      <c r="M265" s="152" t="s">
        <v>1</v>
      </c>
      <c r="N265" s="153" t="s">
        <v>42</v>
      </c>
      <c r="P265" s="154">
        <f>O265*H265</f>
        <v>0</v>
      </c>
      <c r="Q265" s="154">
        <v>0</v>
      </c>
      <c r="R265" s="154">
        <f>Q265*H265</f>
        <v>0</v>
      </c>
      <c r="S265" s="154">
        <v>0</v>
      </c>
      <c r="T265" s="155">
        <f>S265*H265</f>
        <v>0</v>
      </c>
      <c r="AR265" s="156" t="s">
        <v>750</v>
      </c>
      <c r="AT265" s="156" t="s">
        <v>347</v>
      </c>
      <c r="AU265" s="156" t="s">
        <v>98</v>
      </c>
      <c r="AY265" s="17" t="s">
        <v>345</v>
      </c>
      <c r="BE265" s="157">
        <f>IF(N265="základná",J265,0)</f>
        <v>0</v>
      </c>
      <c r="BF265" s="157">
        <f>IF(N265="znížená",J265,0)</f>
        <v>0</v>
      </c>
      <c r="BG265" s="157">
        <f>IF(N265="zákl. prenesená",J265,0)</f>
        <v>0</v>
      </c>
      <c r="BH265" s="157">
        <f>IF(N265="zníž. prenesená",J265,0)</f>
        <v>0</v>
      </c>
      <c r="BI265" s="157">
        <f>IF(N265="nulová",J265,0)</f>
        <v>0</v>
      </c>
      <c r="BJ265" s="17" t="s">
        <v>98</v>
      </c>
      <c r="BK265" s="158">
        <f>ROUND(I265*H265,3)</f>
        <v>0</v>
      </c>
      <c r="BL265" s="17" t="s">
        <v>750</v>
      </c>
      <c r="BM265" s="156" t="s">
        <v>2005</v>
      </c>
    </row>
    <row r="266" spans="2:65" s="11" customFormat="1" ht="22.9" customHeight="1">
      <c r="B266" s="133"/>
      <c r="D266" s="134" t="s">
        <v>75</v>
      </c>
      <c r="E266" s="143" t="s">
        <v>4674</v>
      </c>
      <c r="F266" s="143" t="s">
        <v>4675</v>
      </c>
      <c r="I266" s="136"/>
      <c r="J266" s="144">
        <f>BK266</f>
        <v>0</v>
      </c>
      <c r="L266" s="133"/>
      <c r="M266" s="138"/>
      <c r="P266" s="139">
        <f>SUM(P267:P269)</f>
        <v>0</v>
      </c>
      <c r="R266" s="139">
        <f>SUM(R267:R269)</f>
        <v>0</v>
      </c>
      <c r="T266" s="140">
        <f>SUM(T267:T269)</f>
        <v>0</v>
      </c>
      <c r="AR266" s="134" t="s">
        <v>84</v>
      </c>
      <c r="AT266" s="141" t="s">
        <v>75</v>
      </c>
      <c r="AU266" s="141" t="s">
        <v>84</v>
      </c>
      <c r="AY266" s="134" t="s">
        <v>345</v>
      </c>
      <c r="BK266" s="142">
        <f>SUM(BK267:BK269)</f>
        <v>0</v>
      </c>
    </row>
    <row r="267" spans="2:65" s="1" customFormat="1" ht="16.5" customHeight="1">
      <c r="B267" s="32"/>
      <c r="C267" s="145" t="s">
        <v>1011</v>
      </c>
      <c r="D267" s="145" t="s">
        <v>347</v>
      </c>
      <c r="E267" s="146" t="s">
        <v>4676</v>
      </c>
      <c r="F267" s="147" t="s">
        <v>4677</v>
      </c>
      <c r="G267" s="148" t="s">
        <v>623</v>
      </c>
      <c r="H267" s="149">
        <v>5</v>
      </c>
      <c r="I267" s="150"/>
      <c r="J267" s="149">
        <f>ROUND(I267*H267,3)</f>
        <v>0</v>
      </c>
      <c r="K267" s="151"/>
      <c r="L267" s="32"/>
      <c r="M267" s="152" t="s">
        <v>1</v>
      </c>
      <c r="N267" s="153" t="s">
        <v>42</v>
      </c>
      <c r="P267" s="154">
        <f>O267*H267</f>
        <v>0</v>
      </c>
      <c r="Q267" s="154">
        <v>0</v>
      </c>
      <c r="R267" s="154">
        <f>Q267*H267</f>
        <v>0</v>
      </c>
      <c r="S267" s="154">
        <v>0</v>
      </c>
      <c r="T267" s="155">
        <f>S267*H267</f>
        <v>0</v>
      </c>
      <c r="AR267" s="156" t="s">
        <v>750</v>
      </c>
      <c r="AT267" s="156" t="s">
        <v>347</v>
      </c>
      <c r="AU267" s="156" t="s">
        <v>98</v>
      </c>
      <c r="AY267" s="17" t="s">
        <v>345</v>
      </c>
      <c r="BE267" s="157">
        <f>IF(N267="základná",J267,0)</f>
        <v>0</v>
      </c>
      <c r="BF267" s="157">
        <f>IF(N267="znížená",J267,0)</f>
        <v>0</v>
      </c>
      <c r="BG267" s="157">
        <f>IF(N267="zákl. prenesená",J267,0)</f>
        <v>0</v>
      </c>
      <c r="BH267" s="157">
        <f>IF(N267="zníž. prenesená",J267,0)</f>
        <v>0</v>
      </c>
      <c r="BI267" s="157">
        <f>IF(N267="nulová",J267,0)</f>
        <v>0</v>
      </c>
      <c r="BJ267" s="17" t="s">
        <v>98</v>
      </c>
      <c r="BK267" s="158">
        <f>ROUND(I267*H267,3)</f>
        <v>0</v>
      </c>
      <c r="BL267" s="17" t="s">
        <v>750</v>
      </c>
      <c r="BM267" s="156" t="s">
        <v>2052</v>
      </c>
    </row>
    <row r="268" spans="2:65" s="1" customFormat="1" ht="24.2" customHeight="1">
      <c r="B268" s="32"/>
      <c r="C268" s="145" t="s">
        <v>1016</v>
      </c>
      <c r="D268" s="145" t="s">
        <v>347</v>
      </c>
      <c r="E268" s="146" t="s">
        <v>4678</v>
      </c>
      <c r="F268" s="147" t="s">
        <v>4679</v>
      </c>
      <c r="G268" s="148" t="s">
        <v>597</v>
      </c>
      <c r="H268" s="149">
        <v>150</v>
      </c>
      <c r="I268" s="150"/>
      <c r="J268" s="149">
        <f>ROUND(I268*H268,3)</f>
        <v>0</v>
      </c>
      <c r="K268" s="151"/>
      <c r="L268" s="32"/>
      <c r="M268" s="152" t="s">
        <v>1</v>
      </c>
      <c r="N268" s="153" t="s">
        <v>42</v>
      </c>
      <c r="P268" s="154">
        <f>O268*H268</f>
        <v>0</v>
      </c>
      <c r="Q268" s="154">
        <v>0</v>
      </c>
      <c r="R268" s="154">
        <f>Q268*H268</f>
        <v>0</v>
      </c>
      <c r="S268" s="154">
        <v>0</v>
      </c>
      <c r="T268" s="155">
        <f>S268*H268</f>
        <v>0</v>
      </c>
      <c r="AR268" s="156" t="s">
        <v>750</v>
      </c>
      <c r="AT268" s="156" t="s">
        <v>347</v>
      </c>
      <c r="AU268" s="156" t="s">
        <v>98</v>
      </c>
      <c r="AY268" s="17" t="s">
        <v>345</v>
      </c>
      <c r="BE268" s="157">
        <f>IF(N268="základná",J268,0)</f>
        <v>0</v>
      </c>
      <c r="BF268" s="157">
        <f>IF(N268="znížená",J268,0)</f>
        <v>0</v>
      </c>
      <c r="BG268" s="157">
        <f>IF(N268="zákl. prenesená",J268,0)</f>
        <v>0</v>
      </c>
      <c r="BH268" s="157">
        <f>IF(N268="zníž. prenesená",J268,0)</f>
        <v>0</v>
      </c>
      <c r="BI268" s="157">
        <f>IF(N268="nulová",J268,0)</f>
        <v>0</v>
      </c>
      <c r="BJ268" s="17" t="s">
        <v>98</v>
      </c>
      <c r="BK268" s="158">
        <f>ROUND(I268*H268,3)</f>
        <v>0</v>
      </c>
      <c r="BL268" s="17" t="s">
        <v>750</v>
      </c>
      <c r="BM268" s="156" t="s">
        <v>2073</v>
      </c>
    </row>
    <row r="269" spans="2:65" s="1" customFormat="1" ht="16.5" customHeight="1">
      <c r="B269" s="32"/>
      <c r="C269" s="145" t="s">
        <v>1023</v>
      </c>
      <c r="D269" s="145" t="s">
        <v>347</v>
      </c>
      <c r="E269" s="146" t="s">
        <v>4680</v>
      </c>
      <c r="F269" s="147" t="s">
        <v>4681</v>
      </c>
      <c r="G269" s="148" t="s">
        <v>597</v>
      </c>
      <c r="H269" s="149">
        <v>5</v>
      </c>
      <c r="I269" s="150"/>
      <c r="J269" s="149">
        <f>ROUND(I269*H269,3)</f>
        <v>0</v>
      </c>
      <c r="K269" s="151"/>
      <c r="L269" s="32"/>
      <c r="M269" s="152" t="s">
        <v>1</v>
      </c>
      <c r="N269" s="153" t="s">
        <v>42</v>
      </c>
      <c r="P269" s="154">
        <f>O269*H269</f>
        <v>0</v>
      </c>
      <c r="Q269" s="154">
        <v>0</v>
      </c>
      <c r="R269" s="154">
        <f>Q269*H269</f>
        <v>0</v>
      </c>
      <c r="S269" s="154">
        <v>0</v>
      </c>
      <c r="T269" s="155">
        <f>S269*H269</f>
        <v>0</v>
      </c>
      <c r="AR269" s="156" t="s">
        <v>750</v>
      </c>
      <c r="AT269" s="156" t="s">
        <v>347</v>
      </c>
      <c r="AU269" s="156" t="s">
        <v>98</v>
      </c>
      <c r="AY269" s="17" t="s">
        <v>345</v>
      </c>
      <c r="BE269" s="157">
        <f>IF(N269="základná",J269,0)</f>
        <v>0</v>
      </c>
      <c r="BF269" s="157">
        <f>IF(N269="znížená",J269,0)</f>
        <v>0</v>
      </c>
      <c r="BG269" s="157">
        <f>IF(N269="zákl. prenesená",J269,0)</f>
        <v>0</v>
      </c>
      <c r="BH269" s="157">
        <f>IF(N269="zníž. prenesená",J269,0)</f>
        <v>0</v>
      </c>
      <c r="BI269" s="157">
        <f>IF(N269="nulová",J269,0)</f>
        <v>0</v>
      </c>
      <c r="BJ269" s="17" t="s">
        <v>98</v>
      </c>
      <c r="BK269" s="158">
        <f>ROUND(I269*H269,3)</f>
        <v>0</v>
      </c>
      <c r="BL269" s="17" t="s">
        <v>750</v>
      </c>
      <c r="BM269" s="156" t="s">
        <v>2083</v>
      </c>
    </row>
    <row r="270" spans="2:65" s="11" customFormat="1" ht="22.9" customHeight="1">
      <c r="B270" s="133"/>
      <c r="D270" s="134" t="s">
        <v>75</v>
      </c>
      <c r="E270" s="143" t="s">
        <v>4682</v>
      </c>
      <c r="F270" s="143" t="s">
        <v>4683</v>
      </c>
      <c r="I270" s="136"/>
      <c r="J270" s="144">
        <f>BK270</f>
        <v>0</v>
      </c>
      <c r="L270" s="133"/>
      <c r="M270" s="138"/>
      <c r="P270" s="139">
        <f>SUM(P271:P284)</f>
        <v>0</v>
      </c>
      <c r="R270" s="139">
        <f>SUM(R271:R284)</f>
        <v>0</v>
      </c>
      <c r="T270" s="140">
        <f>SUM(T271:T284)</f>
        <v>0</v>
      </c>
      <c r="AR270" s="134" t="s">
        <v>84</v>
      </c>
      <c r="AT270" s="141" t="s">
        <v>75</v>
      </c>
      <c r="AU270" s="141" t="s">
        <v>84</v>
      </c>
      <c r="AY270" s="134" t="s">
        <v>345</v>
      </c>
      <c r="BK270" s="142">
        <f>SUM(BK271:BK284)</f>
        <v>0</v>
      </c>
    </row>
    <row r="271" spans="2:65" s="1" customFormat="1" ht="16.5" customHeight="1">
      <c r="B271" s="32"/>
      <c r="C271" s="145" t="s">
        <v>1030</v>
      </c>
      <c r="D271" s="145" t="s">
        <v>347</v>
      </c>
      <c r="E271" s="146" t="s">
        <v>4684</v>
      </c>
      <c r="F271" s="147" t="s">
        <v>4685</v>
      </c>
      <c r="G271" s="148" t="s">
        <v>597</v>
      </c>
      <c r="H271" s="149">
        <v>250</v>
      </c>
      <c r="I271" s="150"/>
      <c r="J271" s="149">
        <f t="shared" ref="J271:J284" si="80">ROUND(I271*H271,3)</f>
        <v>0</v>
      </c>
      <c r="K271" s="151"/>
      <c r="L271" s="32"/>
      <c r="M271" s="152" t="s">
        <v>1</v>
      </c>
      <c r="N271" s="153" t="s">
        <v>42</v>
      </c>
      <c r="P271" s="154">
        <f t="shared" ref="P271:P284" si="81">O271*H271</f>
        <v>0</v>
      </c>
      <c r="Q271" s="154">
        <v>0</v>
      </c>
      <c r="R271" s="154">
        <f t="shared" ref="R271:R284" si="82">Q271*H271</f>
        <v>0</v>
      </c>
      <c r="S271" s="154">
        <v>0</v>
      </c>
      <c r="T271" s="155">
        <f t="shared" ref="T271:T284" si="83">S271*H271</f>
        <v>0</v>
      </c>
      <c r="AR271" s="156" t="s">
        <v>750</v>
      </c>
      <c r="AT271" s="156" t="s">
        <v>347</v>
      </c>
      <c r="AU271" s="156" t="s">
        <v>98</v>
      </c>
      <c r="AY271" s="17" t="s">
        <v>345</v>
      </c>
      <c r="BE271" s="157">
        <f t="shared" ref="BE271:BE284" si="84">IF(N271="základná",J271,0)</f>
        <v>0</v>
      </c>
      <c r="BF271" s="157">
        <f t="shared" ref="BF271:BF284" si="85">IF(N271="znížená",J271,0)</f>
        <v>0</v>
      </c>
      <c r="BG271" s="157">
        <f t="shared" ref="BG271:BG284" si="86">IF(N271="zákl. prenesená",J271,0)</f>
        <v>0</v>
      </c>
      <c r="BH271" s="157">
        <f t="shared" ref="BH271:BH284" si="87">IF(N271="zníž. prenesená",J271,0)</f>
        <v>0</v>
      </c>
      <c r="BI271" s="157">
        <f t="shared" ref="BI271:BI284" si="88">IF(N271="nulová",J271,0)</f>
        <v>0</v>
      </c>
      <c r="BJ271" s="17" t="s">
        <v>98</v>
      </c>
      <c r="BK271" s="158">
        <f t="shared" ref="BK271:BK284" si="89">ROUND(I271*H271,3)</f>
        <v>0</v>
      </c>
      <c r="BL271" s="17" t="s">
        <v>750</v>
      </c>
      <c r="BM271" s="156" t="s">
        <v>2093</v>
      </c>
    </row>
    <row r="272" spans="2:65" s="1" customFormat="1" ht="16.5" customHeight="1">
      <c r="B272" s="32"/>
      <c r="C272" s="145" t="s">
        <v>1036</v>
      </c>
      <c r="D272" s="145" t="s">
        <v>347</v>
      </c>
      <c r="E272" s="146" t="s">
        <v>4686</v>
      </c>
      <c r="F272" s="147" t="s">
        <v>4687</v>
      </c>
      <c r="G272" s="148" t="s">
        <v>597</v>
      </c>
      <c r="H272" s="149">
        <v>150</v>
      </c>
      <c r="I272" s="150"/>
      <c r="J272" s="149">
        <f t="shared" si="80"/>
        <v>0</v>
      </c>
      <c r="K272" s="151"/>
      <c r="L272" s="32"/>
      <c r="M272" s="152" t="s">
        <v>1</v>
      </c>
      <c r="N272" s="153" t="s">
        <v>42</v>
      </c>
      <c r="P272" s="154">
        <f t="shared" si="81"/>
        <v>0</v>
      </c>
      <c r="Q272" s="154">
        <v>0</v>
      </c>
      <c r="R272" s="154">
        <f t="shared" si="82"/>
        <v>0</v>
      </c>
      <c r="S272" s="154">
        <v>0</v>
      </c>
      <c r="T272" s="155">
        <f t="shared" si="83"/>
        <v>0</v>
      </c>
      <c r="AR272" s="156" t="s">
        <v>750</v>
      </c>
      <c r="AT272" s="156" t="s">
        <v>347</v>
      </c>
      <c r="AU272" s="156" t="s">
        <v>98</v>
      </c>
      <c r="AY272" s="17" t="s">
        <v>345</v>
      </c>
      <c r="BE272" s="157">
        <f t="shared" si="84"/>
        <v>0</v>
      </c>
      <c r="BF272" s="157">
        <f t="shared" si="85"/>
        <v>0</v>
      </c>
      <c r="BG272" s="157">
        <f t="shared" si="86"/>
        <v>0</v>
      </c>
      <c r="BH272" s="157">
        <f t="shared" si="87"/>
        <v>0</v>
      </c>
      <c r="BI272" s="157">
        <f t="shared" si="88"/>
        <v>0</v>
      </c>
      <c r="BJ272" s="17" t="s">
        <v>98</v>
      </c>
      <c r="BK272" s="158">
        <f t="shared" si="89"/>
        <v>0</v>
      </c>
      <c r="BL272" s="17" t="s">
        <v>750</v>
      </c>
      <c r="BM272" s="156" t="s">
        <v>2103</v>
      </c>
    </row>
    <row r="273" spans="2:65" s="1" customFormat="1" ht="16.5" customHeight="1">
      <c r="B273" s="32"/>
      <c r="C273" s="145" t="s">
        <v>1050</v>
      </c>
      <c r="D273" s="145" t="s">
        <v>347</v>
      </c>
      <c r="E273" s="146" t="s">
        <v>4688</v>
      </c>
      <c r="F273" s="147" t="s">
        <v>4689</v>
      </c>
      <c r="G273" s="148" t="s">
        <v>597</v>
      </c>
      <c r="H273" s="149">
        <v>30</v>
      </c>
      <c r="I273" s="150"/>
      <c r="J273" s="149">
        <f t="shared" si="80"/>
        <v>0</v>
      </c>
      <c r="K273" s="151"/>
      <c r="L273" s="32"/>
      <c r="M273" s="152" t="s">
        <v>1</v>
      </c>
      <c r="N273" s="153" t="s">
        <v>42</v>
      </c>
      <c r="P273" s="154">
        <f t="shared" si="81"/>
        <v>0</v>
      </c>
      <c r="Q273" s="154">
        <v>0</v>
      </c>
      <c r="R273" s="154">
        <f t="shared" si="82"/>
        <v>0</v>
      </c>
      <c r="S273" s="154">
        <v>0</v>
      </c>
      <c r="T273" s="155">
        <f t="shared" si="83"/>
        <v>0</v>
      </c>
      <c r="AR273" s="156" t="s">
        <v>750</v>
      </c>
      <c r="AT273" s="156" t="s">
        <v>347</v>
      </c>
      <c r="AU273" s="156" t="s">
        <v>98</v>
      </c>
      <c r="AY273" s="17" t="s">
        <v>345</v>
      </c>
      <c r="BE273" s="157">
        <f t="shared" si="84"/>
        <v>0</v>
      </c>
      <c r="BF273" s="157">
        <f t="shared" si="85"/>
        <v>0</v>
      </c>
      <c r="BG273" s="157">
        <f t="shared" si="86"/>
        <v>0</v>
      </c>
      <c r="BH273" s="157">
        <f t="shared" si="87"/>
        <v>0</v>
      </c>
      <c r="BI273" s="157">
        <f t="shared" si="88"/>
        <v>0</v>
      </c>
      <c r="BJ273" s="17" t="s">
        <v>98</v>
      </c>
      <c r="BK273" s="158">
        <f t="shared" si="89"/>
        <v>0</v>
      </c>
      <c r="BL273" s="17" t="s">
        <v>750</v>
      </c>
      <c r="BM273" s="156" t="s">
        <v>2112</v>
      </c>
    </row>
    <row r="274" spans="2:65" s="1" customFormat="1" ht="16.5" customHeight="1">
      <c r="B274" s="32"/>
      <c r="C274" s="145" t="s">
        <v>1055</v>
      </c>
      <c r="D274" s="145" t="s">
        <v>347</v>
      </c>
      <c r="E274" s="146" t="s">
        <v>4690</v>
      </c>
      <c r="F274" s="147" t="s">
        <v>4691</v>
      </c>
      <c r="G274" s="148" t="s">
        <v>623</v>
      </c>
      <c r="H274" s="149">
        <v>120</v>
      </c>
      <c r="I274" s="150"/>
      <c r="J274" s="149">
        <f t="shared" si="80"/>
        <v>0</v>
      </c>
      <c r="K274" s="151"/>
      <c r="L274" s="32"/>
      <c r="M274" s="152" t="s">
        <v>1</v>
      </c>
      <c r="N274" s="153" t="s">
        <v>42</v>
      </c>
      <c r="P274" s="154">
        <f t="shared" si="81"/>
        <v>0</v>
      </c>
      <c r="Q274" s="154">
        <v>0</v>
      </c>
      <c r="R274" s="154">
        <f t="shared" si="82"/>
        <v>0</v>
      </c>
      <c r="S274" s="154">
        <v>0</v>
      </c>
      <c r="T274" s="155">
        <f t="shared" si="83"/>
        <v>0</v>
      </c>
      <c r="AR274" s="156" t="s">
        <v>750</v>
      </c>
      <c r="AT274" s="156" t="s">
        <v>347</v>
      </c>
      <c r="AU274" s="156" t="s">
        <v>98</v>
      </c>
      <c r="AY274" s="17" t="s">
        <v>345</v>
      </c>
      <c r="BE274" s="157">
        <f t="shared" si="84"/>
        <v>0</v>
      </c>
      <c r="BF274" s="157">
        <f t="shared" si="85"/>
        <v>0</v>
      </c>
      <c r="BG274" s="157">
        <f t="shared" si="86"/>
        <v>0</v>
      </c>
      <c r="BH274" s="157">
        <f t="shared" si="87"/>
        <v>0</v>
      </c>
      <c r="BI274" s="157">
        <f t="shared" si="88"/>
        <v>0</v>
      </c>
      <c r="BJ274" s="17" t="s">
        <v>98</v>
      </c>
      <c r="BK274" s="158">
        <f t="shared" si="89"/>
        <v>0</v>
      </c>
      <c r="BL274" s="17" t="s">
        <v>750</v>
      </c>
      <c r="BM274" s="156" t="s">
        <v>2121</v>
      </c>
    </row>
    <row r="275" spans="2:65" s="1" customFormat="1" ht="16.5" customHeight="1">
      <c r="B275" s="32"/>
      <c r="C275" s="145" t="s">
        <v>1060</v>
      </c>
      <c r="D275" s="145" t="s">
        <v>347</v>
      </c>
      <c r="E275" s="146" t="s">
        <v>4692</v>
      </c>
      <c r="F275" s="147" t="s">
        <v>4693</v>
      </c>
      <c r="G275" s="148" t="s">
        <v>623</v>
      </c>
      <c r="H275" s="149">
        <v>20</v>
      </c>
      <c r="I275" s="150"/>
      <c r="J275" s="149">
        <f t="shared" si="80"/>
        <v>0</v>
      </c>
      <c r="K275" s="151"/>
      <c r="L275" s="32"/>
      <c r="M275" s="152" t="s">
        <v>1</v>
      </c>
      <c r="N275" s="153" t="s">
        <v>42</v>
      </c>
      <c r="P275" s="154">
        <f t="shared" si="81"/>
        <v>0</v>
      </c>
      <c r="Q275" s="154">
        <v>0</v>
      </c>
      <c r="R275" s="154">
        <f t="shared" si="82"/>
        <v>0</v>
      </c>
      <c r="S275" s="154">
        <v>0</v>
      </c>
      <c r="T275" s="155">
        <f t="shared" si="83"/>
        <v>0</v>
      </c>
      <c r="AR275" s="156" t="s">
        <v>750</v>
      </c>
      <c r="AT275" s="156" t="s">
        <v>347</v>
      </c>
      <c r="AU275" s="156" t="s">
        <v>98</v>
      </c>
      <c r="AY275" s="17" t="s">
        <v>345</v>
      </c>
      <c r="BE275" s="157">
        <f t="shared" si="84"/>
        <v>0</v>
      </c>
      <c r="BF275" s="157">
        <f t="shared" si="85"/>
        <v>0</v>
      </c>
      <c r="BG275" s="157">
        <f t="shared" si="86"/>
        <v>0</v>
      </c>
      <c r="BH275" s="157">
        <f t="shared" si="87"/>
        <v>0</v>
      </c>
      <c r="BI275" s="157">
        <f t="shared" si="88"/>
        <v>0</v>
      </c>
      <c r="BJ275" s="17" t="s">
        <v>98</v>
      </c>
      <c r="BK275" s="158">
        <f t="shared" si="89"/>
        <v>0</v>
      </c>
      <c r="BL275" s="17" t="s">
        <v>750</v>
      </c>
      <c r="BM275" s="156" t="s">
        <v>2130</v>
      </c>
    </row>
    <row r="276" spans="2:65" s="1" customFormat="1" ht="16.5" customHeight="1">
      <c r="B276" s="32"/>
      <c r="C276" s="145" t="s">
        <v>1064</v>
      </c>
      <c r="D276" s="145" t="s">
        <v>347</v>
      </c>
      <c r="E276" s="146" t="s">
        <v>4694</v>
      </c>
      <c r="F276" s="147" t="s">
        <v>4695</v>
      </c>
      <c r="G276" s="148" t="s">
        <v>623</v>
      </c>
      <c r="H276" s="149">
        <v>16</v>
      </c>
      <c r="I276" s="150"/>
      <c r="J276" s="149">
        <f t="shared" si="80"/>
        <v>0</v>
      </c>
      <c r="K276" s="151"/>
      <c r="L276" s="32"/>
      <c r="M276" s="152" t="s">
        <v>1</v>
      </c>
      <c r="N276" s="153" t="s">
        <v>42</v>
      </c>
      <c r="P276" s="154">
        <f t="shared" si="81"/>
        <v>0</v>
      </c>
      <c r="Q276" s="154">
        <v>0</v>
      </c>
      <c r="R276" s="154">
        <f t="shared" si="82"/>
        <v>0</v>
      </c>
      <c r="S276" s="154">
        <v>0</v>
      </c>
      <c r="T276" s="155">
        <f t="shared" si="83"/>
        <v>0</v>
      </c>
      <c r="AR276" s="156" t="s">
        <v>750</v>
      </c>
      <c r="AT276" s="156" t="s">
        <v>347</v>
      </c>
      <c r="AU276" s="156" t="s">
        <v>98</v>
      </c>
      <c r="AY276" s="17" t="s">
        <v>345</v>
      </c>
      <c r="BE276" s="157">
        <f t="shared" si="84"/>
        <v>0</v>
      </c>
      <c r="BF276" s="157">
        <f t="shared" si="85"/>
        <v>0</v>
      </c>
      <c r="BG276" s="157">
        <f t="shared" si="86"/>
        <v>0</v>
      </c>
      <c r="BH276" s="157">
        <f t="shared" si="87"/>
        <v>0</v>
      </c>
      <c r="BI276" s="157">
        <f t="shared" si="88"/>
        <v>0</v>
      </c>
      <c r="BJ276" s="17" t="s">
        <v>98</v>
      </c>
      <c r="BK276" s="158">
        <f t="shared" si="89"/>
        <v>0</v>
      </c>
      <c r="BL276" s="17" t="s">
        <v>750</v>
      </c>
      <c r="BM276" s="156" t="s">
        <v>2144</v>
      </c>
    </row>
    <row r="277" spans="2:65" s="1" customFormat="1" ht="16.5" customHeight="1">
      <c r="B277" s="32"/>
      <c r="C277" s="145" t="s">
        <v>1068</v>
      </c>
      <c r="D277" s="145" t="s">
        <v>347</v>
      </c>
      <c r="E277" s="146" t="s">
        <v>4696</v>
      </c>
      <c r="F277" s="147" t="s">
        <v>4697</v>
      </c>
      <c r="G277" s="148" t="s">
        <v>623</v>
      </c>
      <c r="H277" s="149">
        <v>20</v>
      </c>
      <c r="I277" s="150"/>
      <c r="J277" s="149">
        <f t="shared" si="80"/>
        <v>0</v>
      </c>
      <c r="K277" s="151"/>
      <c r="L277" s="32"/>
      <c r="M277" s="152" t="s">
        <v>1</v>
      </c>
      <c r="N277" s="153" t="s">
        <v>42</v>
      </c>
      <c r="P277" s="154">
        <f t="shared" si="81"/>
        <v>0</v>
      </c>
      <c r="Q277" s="154">
        <v>0</v>
      </c>
      <c r="R277" s="154">
        <f t="shared" si="82"/>
        <v>0</v>
      </c>
      <c r="S277" s="154">
        <v>0</v>
      </c>
      <c r="T277" s="155">
        <f t="shared" si="83"/>
        <v>0</v>
      </c>
      <c r="AR277" s="156" t="s">
        <v>750</v>
      </c>
      <c r="AT277" s="156" t="s">
        <v>347</v>
      </c>
      <c r="AU277" s="156" t="s">
        <v>98</v>
      </c>
      <c r="AY277" s="17" t="s">
        <v>345</v>
      </c>
      <c r="BE277" s="157">
        <f t="shared" si="84"/>
        <v>0</v>
      </c>
      <c r="BF277" s="157">
        <f t="shared" si="85"/>
        <v>0</v>
      </c>
      <c r="BG277" s="157">
        <f t="shared" si="86"/>
        <v>0</v>
      </c>
      <c r="BH277" s="157">
        <f t="shared" si="87"/>
        <v>0</v>
      </c>
      <c r="BI277" s="157">
        <f t="shared" si="88"/>
        <v>0</v>
      </c>
      <c r="BJ277" s="17" t="s">
        <v>98</v>
      </c>
      <c r="BK277" s="158">
        <f t="shared" si="89"/>
        <v>0</v>
      </c>
      <c r="BL277" s="17" t="s">
        <v>750</v>
      </c>
      <c r="BM277" s="156" t="s">
        <v>2154</v>
      </c>
    </row>
    <row r="278" spans="2:65" s="1" customFormat="1" ht="16.5" customHeight="1">
      <c r="B278" s="32"/>
      <c r="C278" s="145" t="s">
        <v>1073</v>
      </c>
      <c r="D278" s="145" t="s">
        <v>347</v>
      </c>
      <c r="E278" s="146" t="s">
        <v>4698</v>
      </c>
      <c r="F278" s="147" t="s">
        <v>4699</v>
      </c>
      <c r="G278" s="148" t="s">
        <v>644</v>
      </c>
      <c r="H278" s="149">
        <v>1</v>
      </c>
      <c r="I278" s="150"/>
      <c r="J278" s="149">
        <f t="shared" si="80"/>
        <v>0</v>
      </c>
      <c r="K278" s="151"/>
      <c r="L278" s="32"/>
      <c r="M278" s="152" t="s">
        <v>1</v>
      </c>
      <c r="N278" s="153" t="s">
        <v>42</v>
      </c>
      <c r="P278" s="154">
        <f t="shared" si="81"/>
        <v>0</v>
      </c>
      <c r="Q278" s="154">
        <v>0</v>
      </c>
      <c r="R278" s="154">
        <f t="shared" si="82"/>
        <v>0</v>
      </c>
      <c r="S278" s="154">
        <v>0</v>
      </c>
      <c r="T278" s="155">
        <f t="shared" si="83"/>
        <v>0</v>
      </c>
      <c r="AR278" s="156" t="s">
        <v>750</v>
      </c>
      <c r="AT278" s="156" t="s">
        <v>347</v>
      </c>
      <c r="AU278" s="156" t="s">
        <v>98</v>
      </c>
      <c r="AY278" s="17" t="s">
        <v>345</v>
      </c>
      <c r="BE278" s="157">
        <f t="shared" si="84"/>
        <v>0</v>
      </c>
      <c r="BF278" s="157">
        <f t="shared" si="85"/>
        <v>0</v>
      </c>
      <c r="BG278" s="157">
        <f t="shared" si="86"/>
        <v>0</v>
      </c>
      <c r="BH278" s="157">
        <f t="shared" si="87"/>
        <v>0</v>
      </c>
      <c r="BI278" s="157">
        <f t="shared" si="88"/>
        <v>0</v>
      </c>
      <c r="BJ278" s="17" t="s">
        <v>98</v>
      </c>
      <c r="BK278" s="158">
        <f t="shared" si="89"/>
        <v>0</v>
      </c>
      <c r="BL278" s="17" t="s">
        <v>750</v>
      </c>
      <c r="BM278" s="156" t="s">
        <v>2175</v>
      </c>
    </row>
    <row r="279" spans="2:65" s="1" customFormat="1" ht="16.5" customHeight="1">
      <c r="B279" s="32"/>
      <c r="C279" s="145" t="s">
        <v>1087</v>
      </c>
      <c r="D279" s="145" t="s">
        <v>347</v>
      </c>
      <c r="E279" s="146" t="s">
        <v>4700</v>
      </c>
      <c r="F279" s="147" t="s">
        <v>4701</v>
      </c>
      <c r="G279" s="148" t="s">
        <v>623</v>
      </c>
      <c r="H279" s="149">
        <v>8</v>
      </c>
      <c r="I279" s="150"/>
      <c r="J279" s="149">
        <f t="shared" si="80"/>
        <v>0</v>
      </c>
      <c r="K279" s="151"/>
      <c r="L279" s="32"/>
      <c r="M279" s="152" t="s">
        <v>1</v>
      </c>
      <c r="N279" s="153" t="s">
        <v>42</v>
      </c>
      <c r="P279" s="154">
        <f t="shared" si="81"/>
        <v>0</v>
      </c>
      <c r="Q279" s="154">
        <v>0</v>
      </c>
      <c r="R279" s="154">
        <f t="shared" si="82"/>
        <v>0</v>
      </c>
      <c r="S279" s="154">
        <v>0</v>
      </c>
      <c r="T279" s="155">
        <f t="shared" si="83"/>
        <v>0</v>
      </c>
      <c r="AR279" s="156" t="s">
        <v>750</v>
      </c>
      <c r="AT279" s="156" t="s">
        <v>347</v>
      </c>
      <c r="AU279" s="156" t="s">
        <v>98</v>
      </c>
      <c r="AY279" s="17" t="s">
        <v>345</v>
      </c>
      <c r="BE279" s="157">
        <f t="shared" si="84"/>
        <v>0</v>
      </c>
      <c r="BF279" s="157">
        <f t="shared" si="85"/>
        <v>0</v>
      </c>
      <c r="BG279" s="157">
        <f t="shared" si="86"/>
        <v>0</v>
      </c>
      <c r="BH279" s="157">
        <f t="shared" si="87"/>
        <v>0</v>
      </c>
      <c r="BI279" s="157">
        <f t="shared" si="88"/>
        <v>0</v>
      </c>
      <c r="BJ279" s="17" t="s">
        <v>98</v>
      </c>
      <c r="BK279" s="158">
        <f t="shared" si="89"/>
        <v>0</v>
      </c>
      <c r="BL279" s="17" t="s">
        <v>750</v>
      </c>
      <c r="BM279" s="156" t="s">
        <v>2181</v>
      </c>
    </row>
    <row r="280" spans="2:65" s="1" customFormat="1" ht="16.5" customHeight="1">
      <c r="B280" s="32"/>
      <c r="C280" s="145" t="s">
        <v>1098</v>
      </c>
      <c r="D280" s="145" t="s">
        <v>347</v>
      </c>
      <c r="E280" s="146" t="s">
        <v>4702</v>
      </c>
      <c r="F280" s="147" t="s">
        <v>4703</v>
      </c>
      <c r="G280" s="148" t="s">
        <v>597</v>
      </c>
      <c r="H280" s="149">
        <v>600</v>
      </c>
      <c r="I280" s="150"/>
      <c r="J280" s="149">
        <f t="shared" si="80"/>
        <v>0</v>
      </c>
      <c r="K280" s="151"/>
      <c r="L280" s="32"/>
      <c r="M280" s="152" t="s">
        <v>1</v>
      </c>
      <c r="N280" s="153" t="s">
        <v>42</v>
      </c>
      <c r="P280" s="154">
        <f t="shared" si="81"/>
        <v>0</v>
      </c>
      <c r="Q280" s="154">
        <v>0</v>
      </c>
      <c r="R280" s="154">
        <f t="shared" si="82"/>
        <v>0</v>
      </c>
      <c r="S280" s="154">
        <v>0</v>
      </c>
      <c r="T280" s="155">
        <f t="shared" si="83"/>
        <v>0</v>
      </c>
      <c r="AR280" s="156" t="s">
        <v>750</v>
      </c>
      <c r="AT280" s="156" t="s">
        <v>347</v>
      </c>
      <c r="AU280" s="156" t="s">
        <v>98</v>
      </c>
      <c r="AY280" s="17" t="s">
        <v>345</v>
      </c>
      <c r="BE280" s="157">
        <f t="shared" si="84"/>
        <v>0</v>
      </c>
      <c r="BF280" s="157">
        <f t="shared" si="85"/>
        <v>0</v>
      </c>
      <c r="BG280" s="157">
        <f t="shared" si="86"/>
        <v>0</v>
      </c>
      <c r="BH280" s="157">
        <f t="shared" si="87"/>
        <v>0</v>
      </c>
      <c r="BI280" s="157">
        <f t="shared" si="88"/>
        <v>0</v>
      </c>
      <c r="BJ280" s="17" t="s">
        <v>98</v>
      </c>
      <c r="BK280" s="158">
        <f t="shared" si="89"/>
        <v>0</v>
      </c>
      <c r="BL280" s="17" t="s">
        <v>750</v>
      </c>
      <c r="BM280" s="156" t="s">
        <v>2190</v>
      </c>
    </row>
    <row r="281" spans="2:65" s="1" customFormat="1" ht="16.5" customHeight="1">
      <c r="B281" s="32"/>
      <c r="C281" s="145" t="s">
        <v>1108</v>
      </c>
      <c r="D281" s="145" t="s">
        <v>347</v>
      </c>
      <c r="E281" s="146" t="s">
        <v>4704</v>
      </c>
      <c r="F281" s="147" t="s">
        <v>4705</v>
      </c>
      <c r="G281" s="148" t="s">
        <v>597</v>
      </c>
      <c r="H281" s="149">
        <v>2</v>
      </c>
      <c r="I281" s="150"/>
      <c r="J281" s="149">
        <f t="shared" si="80"/>
        <v>0</v>
      </c>
      <c r="K281" s="151"/>
      <c r="L281" s="32"/>
      <c r="M281" s="152" t="s">
        <v>1</v>
      </c>
      <c r="N281" s="153" t="s">
        <v>42</v>
      </c>
      <c r="P281" s="154">
        <f t="shared" si="81"/>
        <v>0</v>
      </c>
      <c r="Q281" s="154">
        <v>0</v>
      </c>
      <c r="R281" s="154">
        <f t="shared" si="82"/>
        <v>0</v>
      </c>
      <c r="S281" s="154">
        <v>0</v>
      </c>
      <c r="T281" s="155">
        <f t="shared" si="83"/>
        <v>0</v>
      </c>
      <c r="AR281" s="156" t="s">
        <v>750</v>
      </c>
      <c r="AT281" s="156" t="s">
        <v>347</v>
      </c>
      <c r="AU281" s="156" t="s">
        <v>98</v>
      </c>
      <c r="AY281" s="17" t="s">
        <v>345</v>
      </c>
      <c r="BE281" s="157">
        <f t="shared" si="84"/>
        <v>0</v>
      </c>
      <c r="BF281" s="157">
        <f t="shared" si="85"/>
        <v>0</v>
      </c>
      <c r="BG281" s="157">
        <f t="shared" si="86"/>
        <v>0</v>
      </c>
      <c r="BH281" s="157">
        <f t="shared" si="87"/>
        <v>0</v>
      </c>
      <c r="BI281" s="157">
        <f t="shared" si="88"/>
        <v>0</v>
      </c>
      <c r="BJ281" s="17" t="s">
        <v>98</v>
      </c>
      <c r="BK281" s="158">
        <f t="shared" si="89"/>
        <v>0</v>
      </c>
      <c r="BL281" s="17" t="s">
        <v>750</v>
      </c>
      <c r="BM281" s="156" t="s">
        <v>2202</v>
      </c>
    </row>
    <row r="282" spans="2:65" s="1" customFormat="1" ht="16.5" customHeight="1">
      <c r="B282" s="32"/>
      <c r="C282" s="145" t="s">
        <v>1135</v>
      </c>
      <c r="D282" s="145" t="s">
        <v>347</v>
      </c>
      <c r="E282" s="146" t="s">
        <v>4706</v>
      </c>
      <c r="F282" s="147" t="s">
        <v>4707</v>
      </c>
      <c r="G282" s="148" t="s">
        <v>4708</v>
      </c>
      <c r="H282" s="149">
        <v>1</v>
      </c>
      <c r="I282" s="150"/>
      <c r="J282" s="149">
        <f t="shared" si="80"/>
        <v>0</v>
      </c>
      <c r="K282" s="151"/>
      <c r="L282" s="32"/>
      <c r="M282" s="152" t="s">
        <v>1</v>
      </c>
      <c r="N282" s="153" t="s">
        <v>42</v>
      </c>
      <c r="P282" s="154">
        <f t="shared" si="81"/>
        <v>0</v>
      </c>
      <c r="Q282" s="154">
        <v>0</v>
      </c>
      <c r="R282" s="154">
        <f t="shared" si="82"/>
        <v>0</v>
      </c>
      <c r="S282" s="154">
        <v>0</v>
      </c>
      <c r="T282" s="155">
        <f t="shared" si="83"/>
        <v>0</v>
      </c>
      <c r="AR282" s="156" t="s">
        <v>750</v>
      </c>
      <c r="AT282" s="156" t="s">
        <v>347</v>
      </c>
      <c r="AU282" s="156" t="s">
        <v>98</v>
      </c>
      <c r="AY282" s="17" t="s">
        <v>345</v>
      </c>
      <c r="BE282" s="157">
        <f t="shared" si="84"/>
        <v>0</v>
      </c>
      <c r="BF282" s="157">
        <f t="shared" si="85"/>
        <v>0</v>
      </c>
      <c r="BG282" s="157">
        <f t="shared" si="86"/>
        <v>0</v>
      </c>
      <c r="BH282" s="157">
        <f t="shared" si="87"/>
        <v>0</v>
      </c>
      <c r="BI282" s="157">
        <f t="shared" si="88"/>
        <v>0</v>
      </c>
      <c r="BJ282" s="17" t="s">
        <v>98</v>
      </c>
      <c r="BK282" s="158">
        <f t="shared" si="89"/>
        <v>0</v>
      </c>
      <c r="BL282" s="17" t="s">
        <v>750</v>
      </c>
      <c r="BM282" s="156" t="s">
        <v>2210</v>
      </c>
    </row>
    <row r="283" spans="2:65" s="1" customFormat="1" ht="16.5" customHeight="1">
      <c r="B283" s="32"/>
      <c r="C283" s="145" t="s">
        <v>1141</v>
      </c>
      <c r="D283" s="145" t="s">
        <v>347</v>
      </c>
      <c r="E283" s="146" t="s">
        <v>4709</v>
      </c>
      <c r="F283" s="147" t="s">
        <v>4710</v>
      </c>
      <c r="G283" s="148" t="s">
        <v>623</v>
      </c>
      <c r="H283" s="149">
        <v>1</v>
      </c>
      <c r="I283" s="150"/>
      <c r="J283" s="149">
        <f t="shared" si="80"/>
        <v>0</v>
      </c>
      <c r="K283" s="151"/>
      <c r="L283" s="32"/>
      <c r="M283" s="152" t="s">
        <v>1</v>
      </c>
      <c r="N283" s="153" t="s">
        <v>42</v>
      </c>
      <c r="P283" s="154">
        <f t="shared" si="81"/>
        <v>0</v>
      </c>
      <c r="Q283" s="154">
        <v>0</v>
      </c>
      <c r="R283" s="154">
        <f t="shared" si="82"/>
        <v>0</v>
      </c>
      <c r="S283" s="154">
        <v>0</v>
      </c>
      <c r="T283" s="155">
        <f t="shared" si="83"/>
        <v>0</v>
      </c>
      <c r="AR283" s="156" t="s">
        <v>750</v>
      </c>
      <c r="AT283" s="156" t="s">
        <v>347</v>
      </c>
      <c r="AU283" s="156" t="s">
        <v>98</v>
      </c>
      <c r="AY283" s="17" t="s">
        <v>345</v>
      </c>
      <c r="BE283" s="157">
        <f t="shared" si="84"/>
        <v>0</v>
      </c>
      <c r="BF283" s="157">
        <f t="shared" si="85"/>
        <v>0</v>
      </c>
      <c r="BG283" s="157">
        <f t="shared" si="86"/>
        <v>0</v>
      </c>
      <c r="BH283" s="157">
        <f t="shared" si="87"/>
        <v>0</v>
      </c>
      <c r="BI283" s="157">
        <f t="shared" si="88"/>
        <v>0</v>
      </c>
      <c r="BJ283" s="17" t="s">
        <v>98</v>
      </c>
      <c r="BK283" s="158">
        <f t="shared" si="89"/>
        <v>0</v>
      </c>
      <c r="BL283" s="17" t="s">
        <v>750</v>
      </c>
      <c r="BM283" s="156" t="s">
        <v>2218</v>
      </c>
    </row>
    <row r="284" spans="2:65" s="1" customFormat="1" ht="16.5" customHeight="1">
      <c r="B284" s="32"/>
      <c r="C284" s="145" t="s">
        <v>1168</v>
      </c>
      <c r="D284" s="145" t="s">
        <v>347</v>
      </c>
      <c r="E284" s="146" t="s">
        <v>4711</v>
      </c>
      <c r="F284" s="147" t="s">
        <v>4712</v>
      </c>
      <c r="G284" s="148" t="s">
        <v>3322</v>
      </c>
      <c r="H284" s="149">
        <v>2</v>
      </c>
      <c r="I284" s="150"/>
      <c r="J284" s="149">
        <f t="shared" si="80"/>
        <v>0</v>
      </c>
      <c r="K284" s="151"/>
      <c r="L284" s="32"/>
      <c r="M284" s="152" t="s">
        <v>1</v>
      </c>
      <c r="N284" s="153" t="s">
        <v>42</v>
      </c>
      <c r="P284" s="154">
        <f t="shared" si="81"/>
        <v>0</v>
      </c>
      <c r="Q284" s="154">
        <v>0</v>
      </c>
      <c r="R284" s="154">
        <f t="shared" si="82"/>
        <v>0</v>
      </c>
      <c r="S284" s="154">
        <v>0</v>
      </c>
      <c r="T284" s="155">
        <f t="shared" si="83"/>
        <v>0</v>
      </c>
      <c r="AR284" s="156" t="s">
        <v>750</v>
      </c>
      <c r="AT284" s="156" t="s">
        <v>347</v>
      </c>
      <c r="AU284" s="156" t="s">
        <v>98</v>
      </c>
      <c r="AY284" s="17" t="s">
        <v>345</v>
      </c>
      <c r="BE284" s="157">
        <f t="shared" si="84"/>
        <v>0</v>
      </c>
      <c r="BF284" s="157">
        <f t="shared" si="85"/>
        <v>0</v>
      </c>
      <c r="BG284" s="157">
        <f t="shared" si="86"/>
        <v>0</v>
      </c>
      <c r="BH284" s="157">
        <f t="shared" si="87"/>
        <v>0</v>
      </c>
      <c r="BI284" s="157">
        <f t="shared" si="88"/>
        <v>0</v>
      </c>
      <c r="BJ284" s="17" t="s">
        <v>98</v>
      </c>
      <c r="BK284" s="158">
        <f t="shared" si="89"/>
        <v>0</v>
      </c>
      <c r="BL284" s="17" t="s">
        <v>750</v>
      </c>
      <c r="BM284" s="156" t="s">
        <v>2226</v>
      </c>
    </row>
    <row r="285" spans="2:65" s="11" customFormat="1" ht="25.9" customHeight="1">
      <c r="B285" s="133"/>
      <c r="D285" s="134" t="s">
        <v>75</v>
      </c>
      <c r="E285" s="135" t="s">
        <v>4713</v>
      </c>
      <c r="F285" s="135" t="s">
        <v>4714</v>
      </c>
      <c r="I285" s="136"/>
      <c r="J285" s="137">
        <f>BK285</f>
        <v>0</v>
      </c>
      <c r="L285" s="133"/>
      <c r="M285" s="138"/>
      <c r="P285" s="139">
        <f>P286+P292</f>
        <v>0</v>
      </c>
      <c r="R285" s="139">
        <f>R286+R292</f>
        <v>0</v>
      </c>
      <c r="T285" s="140">
        <f>T286+T292</f>
        <v>0</v>
      </c>
      <c r="AR285" s="134" t="s">
        <v>84</v>
      </c>
      <c r="AT285" s="141" t="s">
        <v>75</v>
      </c>
      <c r="AU285" s="141" t="s">
        <v>76</v>
      </c>
      <c r="AY285" s="134" t="s">
        <v>345</v>
      </c>
      <c r="BK285" s="142">
        <f>BK286+BK292</f>
        <v>0</v>
      </c>
    </row>
    <row r="286" spans="2:65" s="11" customFormat="1" ht="22.9" customHeight="1">
      <c r="B286" s="133"/>
      <c r="D286" s="134" t="s">
        <v>75</v>
      </c>
      <c r="E286" s="143" t="s">
        <v>4715</v>
      </c>
      <c r="F286" s="143" t="s">
        <v>4716</v>
      </c>
      <c r="I286" s="136"/>
      <c r="J286" s="144">
        <f>BK286</f>
        <v>0</v>
      </c>
      <c r="L286" s="133"/>
      <c r="M286" s="138"/>
      <c r="P286" s="139">
        <f>SUM(P287:P291)</f>
        <v>0</v>
      </c>
      <c r="R286" s="139">
        <f>SUM(R287:R291)</f>
        <v>0</v>
      </c>
      <c r="T286" s="140">
        <f>SUM(T287:T291)</f>
        <v>0</v>
      </c>
      <c r="AR286" s="134" t="s">
        <v>84</v>
      </c>
      <c r="AT286" s="141" t="s">
        <v>75</v>
      </c>
      <c r="AU286" s="141" t="s">
        <v>84</v>
      </c>
      <c r="AY286" s="134" t="s">
        <v>345</v>
      </c>
      <c r="BK286" s="142">
        <f>SUM(BK287:BK291)</f>
        <v>0</v>
      </c>
    </row>
    <row r="287" spans="2:65" s="1" customFormat="1" ht="16.5" customHeight="1">
      <c r="B287" s="32"/>
      <c r="C287" s="145" t="s">
        <v>1185</v>
      </c>
      <c r="D287" s="145" t="s">
        <v>347</v>
      </c>
      <c r="E287" s="146" t="s">
        <v>4717</v>
      </c>
      <c r="F287" s="147" t="s">
        <v>4718</v>
      </c>
      <c r="G287" s="148" t="s">
        <v>3256</v>
      </c>
      <c r="H287" s="149">
        <v>1</v>
      </c>
      <c r="I287" s="150"/>
      <c r="J287" s="149">
        <f>ROUND(I287*H287,3)</f>
        <v>0</v>
      </c>
      <c r="K287" s="151"/>
      <c r="L287" s="32"/>
      <c r="M287" s="152" t="s">
        <v>1</v>
      </c>
      <c r="N287" s="153" t="s">
        <v>42</v>
      </c>
      <c r="P287" s="154">
        <f>O287*H287</f>
        <v>0</v>
      </c>
      <c r="Q287" s="154">
        <v>0</v>
      </c>
      <c r="R287" s="154">
        <f>Q287*H287</f>
        <v>0</v>
      </c>
      <c r="S287" s="154">
        <v>0</v>
      </c>
      <c r="T287" s="155">
        <f>S287*H287</f>
        <v>0</v>
      </c>
      <c r="AR287" s="156" t="s">
        <v>750</v>
      </c>
      <c r="AT287" s="156" t="s">
        <v>347</v>
      </c>
      <c r="AU287" s="156" t="s">
        <v>98</v>
      </c>
      <c r="AY287" s="17" t="s">
        <v>345</v>
      </c>
      <c r="BE287" s="157">
        <f>IF(N287="základná",J287,0)</f>
        <v>0</v>
      </c>
      <c r="BF287" s="157">
        <f>IF(N287="znížená",J287,0)</f>
        <v>0</v>
      </c>
      <c r="BG287" s="157">
        <f>IF(N287="zákl. prenesená",J287,0)</f>
        <v>0</v>
      </c>
      <c r="BH287" s="157">
        <f>IF(N287="zníž. prenesená",J287,0)</f>
        <v>0</v>
      </c>
      <c r="BI287" s="157">
        <f>IF(N287="nulová",J287,0)</f>
        <v>0</v>
      </c>
      <c r="BJ287" s="17" t="s">
        <v>98</v>
      </c>
      <c r="BK287" s="158">
        <f>ROUND(I287*H287,3)</f>
        <v>0</v>
      </c>
      <c r="BL287" s="17" t="s">
        <v>750</v>
      </c>
      <c r="BM287" s="156" t="s">
        <v>2238</v>
      </c>
    </row>
    <row r="288" spans="2:65" s="1" customFormat="1" ht="16.5" customHeight="1">
      <c r="B288" s="32"/>
      <c r="C288" s="145" t="s">
        <v>1194</v>
      </c>
      <c r="D288" s="145" t="s">
        <v>347</v>
      </c>
      <c r="E288" s="146" t="s">
        <v>4719</v>
      </c>
      <c r="F288" s="147" t="s">
        <v>4720</v>
      </c>
      <c r="G288" s="148" t="s">
        <v>3256</v>
      </c>
      <c r="H288" s="149">
        <v>1</v>
      </c>
      <c r="I288" s="150"/>
      <c r="J288" s="149">
        <f>ROUND(I288*H288,3)</f>
        <v>0</v>
      </c>
      <c r="K288" s="151"/>
      <c r="L288" s="32"/>
      <c r="M288" s="152" t="s">
        <v>1</v>
      </c>
      <c r="N288" s="153" t="s">
        <v>42</v>
      </c>
      <c r="P288" s="154">
        <f>O288*H288</f>
        <v>0</v>
      </c>
      <c r="Q288" s="154">
        <v>0</v>
      </c>
      <c r="R288" s="154">
        <f>Q288*H288</f>
        <v>0</v>
      </c>
      <c r="S288" s="154">
        <v>0</v>
      </c>
      <c r="T288" s="155">
        <f>S288*H288</f>
        <v>0</v>
      </c>
      <c r="AR288" s="156" t="s">
        <v>750</v>
      </c>
      <c r="AT288" s="156" t="s">
        <v>347</v>
      </c>
      <c r="AU288" s="156" t="s">
        <v>98</v>
      </c>
      <c r="AY288" s="17" t="s">
        <v>345</v>
      </c>
      <c r="BE288" s="157">
        <f>IF(N288="základná",J288,0)</f>
        <v>0</v>
      </c>
      <c r="BF288" s="157">
        <f>IF(N288="znížená",J288,0)</f>
        <v>0</v>
      </c>
      <c r="BG288" s="157">
        <f>IF(N288="zákl. prenesená",J288,0)</f>
        <v>0</v>
      </c>
      <c r="BH288" s="157">
        <f>IF(N288="zníž. prenesená",J288,0)</f>
        <v>0</v>
      </c>
      <c r="BI288" s="157">
        <f>IF(N288="nulová",J288,0)</f>
        <v>0</v>
      </c>
      <c r="BJ288" s="17" t="s">
        <v>98</v>
      </c>
      <c r="BK288" s="158">
        <f>ROUND(I288*H288,3)</f>
        <v>0</v>
      </c>
      <c r="BL288" s="17" t="s">
        <v>750</v>
      </c>
      <c r="BM288" s="156" t="s">
        <v>2251</v>
      </c>
    </row>
    <row r="289" spans="2:65" s="1" customFormat="1" ht="16.5" customHeight="1">
      <c r="B289" s="32"/>
      <c r="C289" s="145" t="s">
        <v>1198</v>
      </c>
      <c r="D289" s="145" t="s">
        <v>347</v>
      </c>
      <c r="E289" s="146" t="s">
        <v>4721</v>
      </c>
      <c r="F289" s="147" t="s">
        <v>4722</v>
      </c>
      <c r="G289" s="148" t="s">
        <v>623</v>
      </c>
      <c r="H289" s="149">
        <v>1</v>
      </c>
      <c r="I289" s="150"/>
      <c r="J289" s="149">
        <f>ROUND(I289*H289,3)</f>
        <v>0</v>
      </c>
      <c r="K289" s="151"/>
      <c r="L289" s="32"/>
      <c r="M289" s="152" t="s">
        <v>1</v>
      </c>
      <c r="N289" s="153" t="s">
        <v>42</v>
      </c>
      <c r="P289" s="154">
        <f>O289*H289</f>
        <v>0</v>
      </c>
      <c r="Q289" s="154">
        <v>0</v>
      </c>
      <c r="R289" s="154">
        <f>Q289*H289</f>
        <v>0</v>
      </c>
      <c r="S289" s="154">
        <v>0</v>
      </c>
      <c r="T289" s="155">
        <f>S289*H289</f>
        <v>0</v>
      </c>
      <c r="AR289" s="156" t="s">
        <v>750</v>
      </c>
      <c r="AT289" s="156" t="s">
        <v>347</v>
      </c>
      <c r="AU289" s="156" t="s">
        <v>98</v>
      </c>
      <c r="AY289" s="17" t="s">
        <v>345</v>
      </c>
      <c r="BE289" s="157">
        <f>IF(N289="základná",J289,0)</f>
        <v>0</v>
      </c>
      <c r="BF289" s="157">
        <f>IF(N289="znížená",J289,0)</f>
        <v>0</v>
      </c>
      <c r="BG289" s="157">
        <f>IF(N289="zákl. prenesená",J289,0)</f>
        <v>0</v>
      </c>
      <c r="BH289" s="157">
        <f>IF(N289="zníž. prenesená",J289,0)</f>
        <v>0</v>
      </c>
      <c r="BI289" s="157">
        <f>IF(N289="nulová",J289,0)</f>
        <v>0</v>
      </c>
      <c r="BJ289" s="17" t="s">
        <v>98</v>
      </c>
      <c r="BK289" s="158">
        <f>ROUND(I289*H289,3)</f>
        <v>0</v>
      </c>
      <c r="BL289" s="17" t="s">
        <v>750</v>
      </c>
      <c r="BM289" s="156" t="s">
        <v>2260</v>
      </c>
    </row>
    <row r="290" spans="2:65" s="1" customFormat="1" ht="16.5" customHeight="1">
      <c r="B290" s="32"/>
      <c r="C290" s="145" t="s">
        <v>1214</v>
      </c>
      <c r="D290" s="145" t="s">
        <v>347</v>
      </c>
      <c r="E290" s="146" t="s">
        <v>4723</v>
      </c>
      <c r="F290" s="147" t="s">
        <v>4724</v>
      </c>
      <c r="G290" s="148" t="s">
        <v>623</v>
      </c>
      <c r="H290" s="149">
        <v>1</v>
      </c>
      <c r="I290" s="150"/>
      <c r="J290" s="149">
        <f>ROUND(I290*H290,3)</f>
        <v>0</v>
      </c>
      <c r="K290" s="151"/>
      <c r="L290" s="32"/>
      <c r="M290" s="152" t="s">
        <v>1</v>
      </c>
      <c r="N290" s="153" t="s">
        <v>42</v>
      </c>
      <c r="P290" s="154">
        <f>O290*H290</f>
        <v>0</v>
      </c>
      <c r="Q290" s="154">
        <v>0</v>
      </c>
      <c r="R290" s="154">
        <f>Q290*H290</f>
        <v>0</v>
      </c>
      <c r="S290" s="154">
        <v>0</v>
      </c>
      <c r="T290" s="155">
        <f>S290*H290</f>
        <v>0</v>
      </c>
      <c r="AR290" s="156" t="s">
        <v>750</v>
      </c>
      <c r="AT290" s="156" t="s">
        <v>347</v>
      </c>
      <c r="AU290" s="156" t="s">
        <v>98</v>
      </c>
      <c r="AY290" s="17" t="s">
        <v>345</v>
      </c>
      <c r="BE290" s="157">
        <f>IF(N290="základná",J290,0)</f>
        <v>0</v>
      </c>
      <c r="BF290" s="157">
        <f>IF(N290="znížená",J290,0)</f>
        <v>0</v>
      </c>
      <c r="BG290" s="157">
        <f>IF(N290="zákl. prenesená",J290,0)</f>
        <v>0</v>
      </c>
      <c r="BH290" s="157">
        <f>IF(N290="zníž. prenesená",J290,0)</f>
        <v>0</v>
      </c>
      <c r="BI290" s="157">
        <f>IF(N290="nulová",J290,0)</f>
        <v>0</v>
      </c>
      <c r="BJ290" s="17" t="s">
        <v>98</v>
      </c>
      <c r="BK290" s="158">
        <f>ROUND(I290*H290,3)</f>
        <v>0</v>
      </c>
      <c r="BL290" s="17" t="s">
        <v>750</v>
      </c>
      <c r="BM290" s="156" t="s">
        <v>2268</v>
      </c>
    </row>
    <row r="291" spans="2:65" s="1" customFormat="1" ht="16.5" customHeight="1">
      <c r="B291" s="32"/>
      <c r="C291" s="145" t="s">
        <v>1226</v>
      </c>
      <c r="D291" s="145" t="s">
        <v>347</v>
      </c>
      <c r="E291" s="146" t="s">
        <v>4725</v>
      </c>
      <c r="F291" s="147" t="s">
        <v>4726</v>
      </c>
      <c r="G291" s="148" t="s">
        <v>4727</v>
      </c>
      <c r="H291" s="149">
        <v>4</v>
      </c>
      <c r="I291" s="150"/>
      <c r="J291" s="149">
        <f>ROUND(I291*H291,3)</f>
        <v>0</v>
      </c>
      <c r="K291" s="151"/>
      <c r="L291" s="32"/>
      <c r="M291" s="152" t="s">
        <v>1</v>
      </c>
      <c r="N291" s="153" t="s">
        <v>42</v>
      </c>
      <c r="P291" s="154">
        <f>O291*H291</f>
        <v>0</v>
      </c>
      <c r="Q291" s="154">
        <v>0</v>
      </c>
      <c r="R291" s="154">
        <f>Q291*H291</f>
        <v>0</v>
      </c>
      <c r="S291" s="154">
        <v>0</v>
      </c>
      <c r="T291" s="155">
        <f>S291*H291</f>
        <v>0</v>
      </c>
      <c r="AR291" s="156" t="s">
        <v>750</v>
      </c>
      <c r="AT291" s="156" t="s">
        <v>347</v>
      </c>
      <c r="AU291" s="156" t="s">
        <v>98</v>
      </c>
      <c r="AY291" s="17" t="s">
        <v>345</v>
      </c>
      <c r="BE291" s="157">
        <f>IF(N291="základná",J291,0)</f>
        <v>0</v>
      </c>
      <c r="BF291" s="157">
        <f>IF(N291="znížená",J291,0)</f>
        <v>0</v>
      </c>
      <c r="BG291" s="157">
        <f>IF(N291="zákl. prenesená",J291,0)</f>
        <v>0</v>
      </c>
      <c r="BH291" s="157">
        <f>IF(N291="zníž. prenesená",J291,0)</f>
        <v>0</v>
      </c>
      <c r="BI291" s="157">
        <f>IF(N291="nulová",J291,0)</f>
        <v>0</v>
      </c>
      <c r="BJ291" s="17" t="s">
        <v>98</v>
      </c>
      <c r="BK291" s="158">
        <f>ROUND(I291*H291,3)</f>
        <v>0</v>
      </c>
      <c r="BL291" s="17" t="s">
        <v>750</v>
      </c>
      <c r="BM291" s="156" t="s">
        <v>2274</v>
      </c>
    </row>
    <row r="292" spans="2:65" s="11" customFormat="1" ht="22.9" customHeight="1">
      <c r="B292" s="133"/>
      <c r="D292" s="134" t="s">
        <v>75</v>
      </c>
      <c r="E292" s="143" t="s">
        <v>4728</v>
      </c>
      <c r="F292" s="143" t="s">
        <v>4729</v>
      </c>
      <c r="I292" s="136"/>
      <c r="J292" s="144">
        <f>BK292</f>
        <v>0</v>
      </c>
      <c r="L292" s="133"/>
      <c r="M292" s="138"/>
      <c r="P292" s="139">
        <f>P293</f>
        <v>0</v>
      </c>
      <c r="R292" s="139">
        <f>R293</f>
        <v>0</v>
      </c>
      <c r="T292" s="140">
        <f>T293</f>
        <v>0</v>
      </c>
      <c r="AR292" s="134" t="s">
        <v>84</v>
      </c>
      <c r="AT292" s="141" t="s">
        <v>75</v>
      </c>
      <c r="AU292" s="141" t="s">
        <v>84</v>
      </c>
      <c r="AY292" s="134" t="s">
        <v>345</v>
      </c>
      <c r="BK292" s="142">
        <f>BK293</f>
        <v>0</v>
      </c>
    </row>
    <row r="293" spans="2:65" s="1" customFormat="1" ht="16.5" customHeight="1">
      <c r="B293" s="32"/>
      <c r="C293" s="145" t="s">
        <v>1231</v>
      </c>
      <c r="D293" s="145" t="s">
        <v>347</v>
      </c>
      <c r="E293" s="146" t="s">
        <v>4730</v>
      </c>
      <c r="F293" s="147" t="s">
        <v>4731</v>
      </c>
      <c r="G293" s="148" t="s">
        <v>3322</v>
      </c>
      <c r="H293" s="149">
        <v>4</v>
      </c>
      <c r="I293" s="150"/>
      <c r="J293" s="149">
        <f>ROUND(I293*H293,3)</f>
        <v>0</v>
      </c>
      <c r="K293" s="151"/>
      <c r="L293" s="32"/>
      <c r="M293" s="197" t="s">
        <v>1</v>
      </c>
      <c r="N293" s="198" t="s">
        <v>42</v>
      </c>
      <c r="O293" s="199"/>
      <c r="P293" s="200">
        <f>O293*H293</f>
        <v>0</v>
      </c>
      <c r="Q293" s="200">
        <v>0</v>
      </c>
      <c r="R293" s="200">
        <f>Q293*H293</f>
        <v>0</v>
      </c>
      <c r="S293" s="200">
        <v>0</v>
      </c>
      <c r="T293" s="201">
        <f>S293*H293</f>
        <v>0</v>
      </c>
      <c r="AR293" s="156" t="s">
        <v>750</v>
      </c>
      <c r="AT293" s="156" t="s">
        <v>347</v>
      </c>
      <c r="AU293" s="156" t="s">
        <v>98</v>
      </c>
      <c r="AY293" s="17" t="s">
        <v>345</v>
      </c>
      <c r="BE293" s="157">
        <f>IF(N293="základná",J293,0)</f>
        <v>0</v>
      </c>
      <c r="BF293" s="157">
        <f>IF(N293="znížená",J293,0)</f>
        <v>0</v>
      </c>
      <c r="BG293" s="157">
        <f>IF(N293="zákl. prenesená",J293,0)</f>
        <v>0</v>
      </c>
      <c r="BH293" s="157">
        <f>IF(N293="zníž. prenesená",J293,0)</f>
        <v>0</v>
      </c>
      <c r="BI293" s="157">
        <f>IF(N293="nulová",J293,0)</f>
        <v>0</v>
      </c>
      <c r="BJ293" s="17" t="s">
        <v>98</v>
      </c>
      <c r="BK293" s="158">
        <f>ROUND(I293*H293,3)</f>
        <v>0</v>
      </c>
      <c r="BL293" s="17" t="s">
        <v>750</v>
      </c>
      <c r="BM293" s="156" t="s">
        <v>2320</v>
      </c>
    </row>
    <row r="294" spans="2:65" s="1" customFormat="1" ht="6.95" customHeight="1">
      <c r="B294" s="46"/>
      <c r="C294" s="47"/>
      <c r="D294" s="47"/>
      <c r="E294" s="47"/>
      <c r="F294" s="47"/>
      <c r="G294" s="47"/>
      <c r="H294" s="47"/>
      <c r="I294" s="47"/>
      <c r="J294" s="47"/>
      <c r="K294" s="47"/>
      <c r="L294" s="32"/>
    </row>
  </sheetData>
  <sheetProtection sheet="1" objects="1" scenarios="1" formatColumns="0" formatRows="0" autoFilter="0"/>
  <autoFilter ref="C140:K293" xr:uid="{00000000-0009-0000-0000-000008000000}"/>
  <mergeCells count="9">
    <mergeCell ref="E87:H87"/>
    <mergeCell ref="E131:H131"/>
    <mergeCell ref="E133:H13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30</vt:i4>
      </vt:variant>
    </vt:vector>
  </HeadingPairs>
  <TitlesOfParts>
    <vt:vector size="45" baseType="lpstr">
      <vt:lpstr>Rekapitulácia stavby</vt:lpstr>
      <vt:lpstr>III. - Architektúra, stav...</vt:lpstr>
      <vt:lpstr>IV. - Zdravotechnika</vt:lpstr>
      <vt:lpstr>V. - Ústredné vykurovanie</vt:lpstr>
      <vt:lpstr>VI.a - Prípojka NN   </vt:lpstr>
      <vt:lpstr>VI.b - Areálové osvetlenie  </vt:lpstr>
      <vt:lpstr>VI.c - Elektroinštalácie   </vt:lpstr>
      <vt:lpstr>VI.d - Bleskozvod a uzemn...</vt:lpstr>
      <vt:lpstr>VII. - Vnútorné slaboprúd...</vt:lpstr>
      <vt:lpstr>VIII. - Vzduchotechnika</vt:lpstr>
      <vt:lpstr>IX.a - Plynová  prípojka </vt:lpstr>
      <vt:lpstr>IX.b - Vnútorný plynovod</vt:lpstr>
      <vt:lpstr>X. - Výťah</vt:lpstr>
      <vt:lpstr>XI. - Chodník</vt:lpstr>
      <vt:lpstr>Zoznam figúr</vt:lpstr>
      <vt:lpstr>'III. - Architektúra, stav...'!Názvy_tlače</vt:lpstr>
      <vt:lpstr>'IV. - Zdravotechnika'!Názvy_tlače</vt:lpstr>
      <vt:lpstr>'IX.a - Plynová  prípojka '!Názvy_tlače</vt:lpstr>
      <vt:lpstr>'IX.b - Vnútorný plynovod'!Názvy_tlače</vt:lpstr>
      <vt:lpstr>'Rekapitulácia stavby'!Názvy_tlače</vt:lpstr>
      <vt:lpstr>'V. - Ústredné vykurovanie'!Názvy_tlače</vt:lpstr>
      <vt:lpstr>'VI.a - Prípojka NN   '!Názvy_tlače</vt:lpstr>
      <vt:lpstr>'VI.b - Areálové osvetlenie  '!Názvy_tlače</vt:lpstr>
      <vt:lpstr>'VI.c - Elektroinštalácie   '!Názvy_tlače</vt:lpstr>
      <vt:lpstr>'VI.d - Bleskozvod a uzemn...'!Názvy_tlače</vt:lpstr>
      <vt:lpstr>'VII. - Vnútorné slaboprúd...'!Názvy_tlače</vt:lpstr>
      <vt:lpstr>'VIII. - Vzduchotechnika'!Názvy_tlače</vt:lpstr>
      <vt:lpstr>'X. - Výťah'!Názvy_tlače</vt:lpstr>
      <vt:lpstr>'XI. - Chodník'!Názvy_tlače</vt:lpstr>
      <vt:lpstr>'Zoznam figúr'!Názvy_tlače</vt:lpstr>
      <vt:lpstr>'III. - Architektúra, stav...'!Oblasť_tlače</vt:lpstr>
      <vt:lpstr>'IV. - Zdravotechnika'!Oblasť_tlače</vt:lpstr>
      <vt:lpstr>'IX.a - Plynová  prípojka '!Oblasť_tlače</vt:lpstr>
      <vt:lpstr>'IX.b - Vnútorný plynovod'!Oblasť_tlače</vt:lpstr>
      <vt:lpstr>'Rekapitulácia stavby'!Oblasť_tlače</vt:lpstr>
      <vt:lpstr>'V. - Ústredné vykurovanie'!Oblasť_tlače</vt:lpstr>
      <vt:lpstr>'VI.a - Prípojka NN   '!Oblasť_tlače</vt:lpstr>
      <vt:lpstr>'VI.b - Areálové osvetlenie  '!Oblasť_tlače</vt:lpstr>
      <vt:lpstr>'VI.c - Elektroinštalácie   '!Oblasť_tlače</vt:lpstr>
      <vt:lpstr>'VI.d - Bleskozvod a uzemn...'!Oblasť_tlače</vt:lpstr>
      <vt:lpstr>'VII. - Vnútorné slaboprúd...'!Oblasť_tlače</vt:lpstr>
      <vt:lpstr>'VIII. - Vzduchotechnika'!Oblasť_tlače</vt:lpstr>
      <vt:lpstr>'X. - Výťah'!Oblasť_tlače</vt:lpstr>
      <vt:lpstr>'XI. - Chodník'!Oblasť_tlače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 Eco</dc:creator>
  <cp:lastModifiedBy>Vašičková Jana</cp:lastModifiedBy>
  <cp:lastPrinted>2021-09-10T13:27:23Z</cp:lastPrinted>
  <dcterms:created xsi:type="dcterms:W3CDTF">2021-09-09T14:51:21Z</dcterms:created>
  <dcterms:modified xsi:type="dcterms:W3CDTF">2022-09-22T12:50:34Z</dcterms:modified>
</cp:coreProperties>
</file>