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mc:AlternateContent xmlns:mc="http://schemas.openxmlformats.org/markup-compatibility/2006">
    <mc:Choice Requires="x15">
      <x15ac:absPath xmlns:x15ac="http://schemas.microsoft.com/office/spreadsheetml/2010/11/ac" url="C:\Users\moravec\Desktop\Verejné obstarávanie\Rok 2022\13. Revitalizácia vnútrobloku Štúrova\zákazka\"/>
    </mc:Choice>
  </mc:AlternateContent>
  <xr:revisionPtr revIDLastSave="0" documentId="13_ncr:1_{8E06C26A-EF27-4266-BC99-FA37826072B8}" xr6:coauthVersionLast="36" xr6:coauthVersionMax="47" xr10:uidLastSave="{00000000-0000-0000-0000-000000000000}"/>
  <bookViews>
    <workbookView xWindow="0" yWindow="1104" windowWidth="23040" windowHeight="11856" tabRatio="695" activeTab="7" xr2:uid="{00000000-000D-0000-FFFF-FFFF00000000}"/>
  </bookViews>
  <sheets>
    <sheet name="Rekapitulácia stavby" sheetId="1" r:id="rId1"/>
    <sheet name="SO 01a - Vnútorný dvor_Al..." sheetId="2" r:id="rId2"/>
    <sheet name="SO 01b - Vnútorný dvor_Mo..." sheetId="3" r:id="rId3"/>
    <sheet name="SO 01c - Vnútorný dvor_Mú..." sheetId="4" r:id="rId4"/>
    <sheet name="SO 02.01 - Spevnené plochy" sheetId="5" r:id="rId5"/>
    <sheet name="SO 02.02 - Obslužná komun..." sheetId="6" r:id="rId6"/>
    <sheet name="SO 03 - Verejné osvetlenie" sheetId="7" r:id="rId7"/>
    <sheet name="SO 04 - Sadové úpravy" sheetId="8" r:id="rId8"/>
  </sheets>
  <definedNames>
    <definedName name="_xlnm._FilterDatabase" localSheetId="1" hidden="1">'SO 01a - Vnútorný dvor_Al...'!$C$131:$K$193</definedName>
    <definedName name="_xlnm._FilterDatabase" localSheetId="2" hidden="1">'SO 01b - Vnútorný dvor_Mo...'!$C$120:$K$140</definedName>
    <definedName name="_xlnm._FilterDatabase" localSheetId="3" hidden="1">'SO 01c - Vnútorný dvor_Mú...'!$C$124:$K$151</definedName>
    <definedName name="_xlnm._FilterDatabase" localSheetId="4" hidden="1">'SO 02.01 - Spevnené plochy'!$C$124:$K$172</definedName>
    <definedName name="_xlnm._FilterDatabase" localSheetId="5" hidden="1">'SO 02.02 - Obslužná komun...'!$C$124:$K$152</definedName>
    <definedName name="_xlnm._FilterDatabase" localSheetId="6" hidden="1">'SO 03 - Verejné osvetlenie'!$C$124:$K$220</definedName>
    <definedName name="_xlnm._FilterDatabase" localSheetId="7" hidden="1">'SO 04 - Sadové úpravy'!$C$120:$K$182</definedName>
    <definedName name="_xlnm.Print_Titles" localSheetId="0">'Rekapitulácia stavby'!$87:$87</definedName>
    <definedName name="_xlnm.Print_Titles" localSheetId="1">'SO 01a - Vnútorný dvor_Al...'!$131:$131</definedName>
    <definedName name="_xlnm.Print_Titles" localSheetId="2">'SO 01b - Vnútorný dvor_Mo...'!$120:$120</definedName>
    <definedName name="_xlnm.Print_Titles" localSheetId="3">'SO 01c - Vnútorný dvor_Mú...'!$124:$124</definedName>
    <definedName name="_xlnm.Print_Titles" localSheetId="4">'SO 02.01 - Spevnené plochy'!$124:$124</definedName>
    <definedName name="_xlnm.Print_Titles" localSheetId="5">'SO 02.02 - Obslužná komun...'!$124:$124</definedName>
    <definedName name="_xlnm.Print_Titles" localSheetId="6">'SO 03 - Verejné osvetlenie'!$124:$124</definedName>
    <definedName name="_xlnm.Print_Titles" localSheetId="7">'SO 04 - Sadové úpravy'!$120:$120</definedName>
    <definedName name="_xlnm.Print_Area" localSheetId="0">'Rekapitulácia stavby'!$D$4:$AO$71,'Rekapitulácia stavby'!$C$77:$AQ$105</definedName>
    <definedName name="_xlnm.Print_Area" localSheetId="1">'SO 01a - Vnútorný dvor_Al...'!$C$4:$J$78,'SO 01a - Vnútorný dvor_Al...'!$C$84:$J$113,'SO 01a - Vnútorný dvor_Al...'!$C$119:$J$193</definedName>
    <definedName name="_xlnm.Print_Area" localSheetId="2">'SO 01b - Vnútorný dvor_Mo...'!$C$4:$J$78,'SO 01b - Vnútorný dvor_Mo...'!$C$84:$J$102,'SO 01b - Vnútorný dvor_Mo...'!$C$108:$J$140</definedName>
    <definedName name="_xlnm.Print_Area" localSheetId="3">'SO 01c - Vnútorný dvor_Mú...'!$C$4:$J$78,'SO 01c - Vnútorný dvor_Mú...'!$C$84:$J$106,'SO 01c - Vnútorný dvor_Mú...'!$C$112:$J$151</definedName>
    <definedName name="_xlnm.Print_Area" localSheetId="4">'SO 02.01 - Spevnené plochy'!$C$4:$J$78,'SO 02.01 - Spevnené plochy'!$C$84:$J$106,'SO 02.01 - Spevnené plochy'!$C$112:$J$172</definedName>
    <definedName name="_xlnm.Print_Area" localSheetId="5">'SO 02.02 - Obslužná komun...'!$C$4:$J$78,'SO 02.02 - Obslužná komun...'!$C$84:$J$106,'SO 02.02 - Obslužná komun...'!$C$112:$J$152</definedName>
    <definedName name="_xlnm.Print_Area" localSheetId="6">'SO 03 - Verejné osvetlenie'!$C$4:$J$78,'SO 03 - Verejné osvetlenie'!$C$84:$J$106,'SO 03 - Verejné osvetlenie'!$C$112:$J$220</definedName>
    <definedName name="_xlnm.Print_Area" localSheetId="7">'SO 04 - Sadové úpravy'!$C$4:$J$78,'SO 04 - Sadové úpravy'!$C$84:$J$102,'SO 04 - Sadové úpravy'!$C$108:$J$182</definedName>
  </definedNames>
  <calcPr calcId="191029"/>
</workbook>
</file>

<file path=xl/calcChain.xml><?xml version="1.0" encoding="utf-8"?>
<calcChain xmlns="http://schemas.openxmlformats.org/spreadsheetml/2006/main">
  <c r="J37" i="8" l="1"/>
  <c r="J36" i="8"/>
  <c r="AY96" i="1" s="1"/>
  <c r="J35" i="8"/>
  <c r="AX96" i="1"/>
  <c r="BI182" i="8"/>
  <c r="BH182" i="8"/>
  <c r="BG182" i="8"/>
  <c r="BE182" i="8"/>
  <c r="T182" i="8"/>
  <c r="T181" i="8" s="1"/>
  <c r="R182" i="8"/>
  <c r="R181" i="8" s="1"/>
  <c r="P182" i="8"/>
  <c r="P181" i="8" s="1"/>
  <c r="BI180" i="8"/>
  <c r="BH180" i="8"/>
  <c r="BG180" i="8"/>
  <c r="BE180" i="8"/>
  <c r="T180" i="8"/>
  <c r="R180" i="8"/>
  <c r="P180" i="8"/>
  <c r="BI179" i="8"/>
  <c r="BH179" i="8"/>
  <c r="BG179" i="8"/>
  <c r="BE179" i="8"/>
  <c r="T179" i="8"/>
  <c r="R179" i="8"/>
  <c r="P179" i="8"/>
  <c r="BI178" i="8"/>
  <c r="BH178" i="8"/>
  <c r="BG178" i="8"/>
  <c r="BE178" i="8"/>
  <c r="T178" i="8"/>
  <c r="R178" i="8"/>
  <c r="P178" i="8"/>
  <c r="BI177" i="8"/>
  <c r="BH177" i="8"/>
  <c r="BG177" i="8"/>
  <c r="BE177" i="8"/>
  <c r="T177" i="8"/>
  <c r="R177" i="8"/>
  <c r="P177" i="8"/>
  <c r="BI176" i="8"/>
  <c r="BH176" i="8"/>
  <c r="BG176" i="8"/>
  <c r="BE176" i="8"/>
  <c r="T176" i="8"/>
  <c r="R176" i="8"/>
  <c r="P176" i="8"/>
  <c r="BI175" i="8"/>
  <c r="BH175" i="8"/>
  <c r="BG175" i="8"/>
  <c r="BE175" i="8"/>
  <c r="T175" i="8"/>
  <c r="R175" i="8"/>
  <c r="P175" i="8"/>
  <c r="BI174" i="8"/>
  <c r="BH174" i="8"/>
  <c r="BG174" i="8"/>
  <c r="BE174" i="8"/>
  <c r="T174" i="8"/>
  <c r="R174" i="8"/>
  <c r="P174" i="8"/>
  <c r="BI173" i="8"/>
  <c r="BH173" i="8"/>
  <c r="BG173" i="8"/>
  <c r="BE173" i="8"/>
  <c r="T173" i="8"/>
  <c r="R173" i="8"/>
  <c r="P173" i="8"/>
  <c r="BI172" i="8"/>
  <c r="BH172" i="8"/>
  <c r="BG172" i="8"/>
  <c r="BE172" i="8"/>
  <c r="T172" i="8"/>
  <c r="R172" i="8"/>
  <c r="P172" i="8"/>
  <c r="BI171" i="8"/>
  <c r="BH171" i="8"/>
  <c r="BG171" i="8"/>
  <c r="BE171" i="8"/>
  <c r="T171" i="8"/>
  <c r="R171" i="8"/>
  <c r="P171" i="8"/>
  <c r="BI170" i="8"/>
  <c r="BH170" i="8"/>
  <c r="BG170" i="8"/>
  <c r="BE170" i="8"/>
  <c r="T170" i="8"/>
  <c r="R170" i="8"/>
  <c r="P170" i="8"/>
  <c r="BI169" i="8"/>
  <c r="BH169" i="8"/>
  <c r="BG169" i="8"/>
  <c r="BE169" i="8"/>
  <c r="T169" i="8"/>
  <c r="R169" i="8"/>
  <c r="P169" i="8"/>
  <c r="BI168" i="8"/>
  <c r="BH168" i="8"/>
  <c r="BG168" i="8"/>
  <c r="BE168" i="8"/>
  <c r="T168" i="8"/>
  <c r="R168" i="8"/>
  <c r="P168" i="8"/>
  <c r="BI167" i="8"/>
  <c r="BH167" i="8"/>
  <c r="BG167" i="8"/>
  <c r="BE167" i="8"/>
  <c r="T167" i="8"/>
  <c r="R167" i="8"/>
  <c r="P167" i="8"/>
  <c r="BI166" i="8"/>
  <c r="BH166" i="8"/>
  <c r="BG166" i="8"/>
  <c r="BE166" i="8"/>
  <c r="T166" i="8"/>
  <c r="R166" i="8"/>
  <c r="P166" i="8"/>
  <c r="BI165" i="8"/>
  <c r="BH165" i="8"/>
  <c r="BG165" i="8"/>
  <c r="BE165" i="8"/>
  <c r="T165" i="8"/>
  <c r="R165" i="8"/>
  <c r="P165" i="8"/>
  <c r="BI164" i="8"/>
  <c r="BH164" i="8"/>
  <c r="BG164" i="8"/>
  <c r="BE164" i="8"/>
  <c r="T164" i="8"/>
  <c r="R164" i="8"/>
  <c r="P164" i="8"/>
  <c r="BI163" i="8"/>
  <c r="BH163" i="8"/>
  <c r="BG163" i="8"/>
  <c r="BE163" i="8"/>
  <c r="T163" i="8"/>
  <c r="R163" i="8"/>
  <c r="P163" i="8"/>
  <c r="BI162" i="8"/>
  <c r="BH162" i="8"/>
  <c r="BG162" i="8"/>
  <c r="BE162" i="8"/>
  <c r="T162" i="8"/>
  <c r="R162" i="8"/>
  <c r="P162" i="8"/>
  <c r="BI161" i="8"/>
  <c r="BH161" i="8"/>
  <c r="BG161" i="8"/>
  <c r="BE161" i="8"/>
  <c r="T161" i="8"/>
  <c r="R161" i="8"/>
  <c r="P161" i="8"/>
  <c r="BI160" i="8"/>
  <c r="BH160" i="8"/>
  <c r="BG160" i="8"/>
  <c r="BE160" i="8"/>
  <c r="T160" i="8"/>
  <c r="R160" i="8"/>
  <c r="P160" i="8"/>
  <c r="BI159" i="8"/>
  <c r="BH159" i="8"/>
  <c r="BG159" i="8"/>
  <c r="BE159" i="8"/>
  <c r="T159" i="8"/>
  <c r="R159" i="8"/>
  <c r="P159" i="8"/>
  <c r="BI158" i="8"/>
  <c r="BH158" i="8"/>
  <c r="BG158" i="8"/>
  <c r="BE158" i="8"/>
  <c r="T158" i="8"/>
  <c r="R158" i="8"/>
  <c r="P158" i="8"/>
  <c r="BI157" i="8"/>
  <c r="BH157" i="8"/>
  <c r="BG157" i="8"/>
  <c r="BE157" i="8"/>
  <c r="T157" i="8"/>
  <c r="R157" i="8"/>
  <c r="P157" i="8"/>
  <c r="BI156" i="8"/>
  <c r="BH156" i="8"/>
  <c r="BG156" i="8"/>
  <c r="BE156" i="8"/>
  <c r="T156" i="8"/>
  <c r="R156" i="8"/>
  <c r="P156" i="8"/>
  <c r="BI155" i="8"/>
  <c r="BH155" i="8"/>
  <c r="BG155" i="8"/>
  <c r="BE155" i="8"/>
  <c r="T155" i="8"/>
  <c r="R155" i="8"/>
  <c r="P155" i="8"/>
  <c r="BI154" i="8"/>
  <c r="BH154" i="8"/>
  <c r="BG154" i="8"/>
  <c r="BE154" i="8"/>
  <c r="T154" i="8"/>
  <c r="R154" i="8"/>
  <c r="P154" i="8"/>
  <c r="BI153" i="8"/>
  <c r="BH153" i="8"/>
  <c r="BG153" i="8"/>
  <c r="BE153" i="8"/>
  <c r="T153" i="8"/>
  <c r="R153" i="8"/>
  <c r="P153" i="8"/>
  <c r="BI152" i="8"/>
  <c r="BH152" i="8"/>
  <c r="BG152" i="8"/>
  <c r="BE152" i="8"/>
  <c r="T152" i="8"/>
  <c r="R152" i="8"/>
  <c r="P152" i="8"/>
  <c r="BI151" i="8"/>
  <c r="BH151" i="8"/>
  <c r="BG151" i="8"/>
  <c r="BE151" i="8"/>
  <c r="T151" i="8"/>
  <c r="R151" i="8"/>
  <c r="P151" i="8"/>
  <c r="BI150" i="8"/>
  <c r="BH150" i="8"/>
  <c r="BG150" i="8"/>
  <c r="BE150" i="8"/>
  <c r="T150" i="8"/>
  <c r="R150" i="8"/>
  <c r="P150" i="8"/>
  <c r="BI149" i="8"/>
  <c r="BH149" i="8"/>
  <c r="BG149" i="8"/>
  <c r="BE149" i="8"/>
  <c r="T149" i="8"/>
  <c r="R149" i="8"/>
  <c r="P149" i="8"/>
  <c r="BI148" i="8"/>
  <c r="BH148" i="8"/>
  <c r="BG148" i="8"/>
  <c r="BE148" i="8"/>
  <c r="T148" i="8"/>
  <c r="R148" i="8"/>
  <c r="P148" i="8"/>
  <c r="BI147" i="8"/>
  <c r="BH147" i="8"/>
  <c r="BG147" i="8"/>
  <c r="BE147" i="8"/>
  <c r="T147" i="8"/>
  <c r="R147" i="8"/>
  <c r="P147" i="8"/>
  <c r="BI146" i="8"/>
  <c r="BH146" i="8"/>
  <c r="BG146" i="8"/>
  <c r="BE146" i="8"/>
  <c r="T146" i="8"/>
  <c r="R146" i="8"/>
  <c r="P146" i="8"/>
  <c r="BI145" i="8"/>
  <c r="BH145" i="8"/>
  <c r="BG145" i="8"/>
  <c r="BE145" i="8"/>
  <c r="T145" i="8"/>
  <c r="R145" i="8"/>
  <c r="P145" i="8"/>
  <c r="BI144" i="8"/>
  <c r="BH144" i="8"/>
  <c r="BG144" i="8"/>
  <c r="BE144" i="8"/>
  <c r="T144" i="8"/>
  <c r="R144" i="8"/>
  <c r="P144" i="8"/>
  <c r="BI143" i="8"/>
  <c r="BH143" i="8"/>
  <c r="BG143" i="8"/>
  <c r="BE143" i="8"/>
  <c r="T143" i="8"/>
  <c r="R143" i="8"/>
  <c r="P143" i="8"/>
  <c r="BI142" i="8"/>
  <c r="BH142" i="8"/>
  <c r="BG142" i="8"/>
  <c r="BE142" i="8"/>
  <c r="T142" i="8"/>
  <c r="R142" i="8"/>
  <c r="P142" i="8"/>
  <c r="BI141" i="8"/>
  <c r="BH141" i="8"/>
  <c r="BG141" i="8"/>
  <c r="BE141" i="8"/>
  <c r="T141" i="8"/>
  <c r="R141" i="8"/>
  <c r="P141" i="8"/>
  <c r="BI140" i="8"/>
  <c r="BH140" i="8"/>
  <c r="BG140" i="8"/>
  <c r="BE140" i="8"/>
  <c r="T140" i="8"/>
  <c r="R140" i="8"/>
  <c r="P140" i="8"/>
  <c r="BI139" i="8"/>
  <c r="BH139" i="8"/>
  <c r="BG139" i="8"/>
  <c r="BE139" i="8"/>
  <c r="T139" i="8"/>
  <c r="R139" i="8"/>
  <c r="P139" i="8"/>
  <c r="BI138" i="8"/>
  <c r="BH138" i="8"/>
  <c r="BG138" i="8"/>
  <c r="BE138" i="8"/>
  <c r="T138" i="8"/>
  <c r="R138" i="8"/>
  <c r="P138" i="8"/>
  <c r="BI137" i="8"/>
  <c r="BH137" i="8"/>
  <c r="BG137" i="8"/>
  <c r="BE137" i="8"/>
  <c r="T137" i="8"/>
  <c r="R137" i="8"/>
  <c r="P137" i="8"/>
  <c r="BI136" i="8"/>
  <c r="BH136" i="8"/>
  <c r="BG136" i="8"/>
  <c r="BE136" i="8"/>
  <c r="T136" i="8"/>
  <c r="R136" i="8"/>
  <c r="P136" i="8"/>
  <c r="BI135" i="8"/>
  <c r="BH135" i="8"/>
  <c r="BG135" i="8"/>
  <c r="BE135" i="8"/>
  <c r="T135" i="8"/>
  <c r="R135" i="8"/>
  <c r="P135" i="8"/>
  <c r="BI134" i="8"/>
  <c r="BH134" i="8"/>
  <c r="BG134" i="8"/>
  <c r="BE134" i="8"/>
  <c r="T134" i="8"/>
  <c r="R134" i="8"/>
  <c r="P134" i="8"/>
  <c r="BI133" i="8"/>
  <c r="BH133" i="8"/>
  <c r="BG133" i="8"/>
  <c r="BE133" i="8"/>
  <c r="T133" i="8"/>
  <c r="R133" i="8"/>
  <c r="P133" i="8"/>
  <c r="BI132" i="8"/>
  <c r="BH132" i="8"/>
  <c r="BG132" i="8"/>
  <c r="BE132" i="8"/>
  <c r="T132" i="8"/>
  <c r="R132" i="8"/>
  <c r="P132" i="8"/>
  <c r="BI131" i="8"/>
  <c r="BH131" i="8"/>
  <c r="BG131" i="8"/>
  <c r="BE131" i="8"/>
  <c r="T131" i="8"/>
  <c r="R131" i="8"/>
  <c r="P131" i="8"/>
  <c r="BI130" i="8"/>
  <c r="BH130" i="8"/>
  <c r="BG130" i="8"/>
  <c r="BE130" i="8"/>
  <c r="T130" i="8"/>
  <c r="R130" i="8"/>
  <c r="P130" i="8"/>
  <c r="BI129" i="8"/>
  <c r="BH129" i="8"/>
  <c r="BG129" i="8"/>
  <c r="BE129" i="8"/>
  <c r="T129" i="8"/>
  <c r="R129" i="8"/>
  <c r="P129" i="8"/>
  <c r="BI128" i="8"/>
  <c r="BH128" i="8"/>
  <c r="BG128" i="8"/>
  <c r="BE128" i="8"/>
  <c r="T128" i="8"/>
  <c r="R128" i="8"/>
  <c r="P128" i="8"/>
  <c r="BI127" i="8"/>
  <c r="BH127" i="8"/>
  <c r="BG127" i="8"/>
  <c r="BE127" i="8"/>
  <c r="T127" i="8"/>
  <c r="R127" i="8"/>
  <c r="P127" i="8"/>
  <c r="BI126" i="8"/>
  <c r="BH126" i="8"/>
  <c r="BG126" i="8"/>
  <c r="BE126" i="8"/>
  <c r="T126" i="8"/>
  <c r="R126" i="8"/>
  <c r="P126" i="8"/>
  <c r="BI125" i="8"/>
  <c r="BH125" i="8"/>
  <c r="BG125" i="8"/>
  <c r="BE125" i="8"/>
  <c r="T125" i="8"/>
  <c r="R125" i="8"/>
  <c r="P125" i="8"/>
  <c r="BI124" i="8"/>
  <c r="BH124" i="8"/>
  <c r="BG124" i="8"/>
  <c r="BE124" i="8"/>
  <c r="T124" i="8"/>
  <c r="R124" i="8"/>
  <c r="P124" i="8"/>
  <c r="J118" i="8"/>
  <c r="J117" i="8"/>
  <c r="F117" i="8"/>
  <c r="F115" i="8"/>
  <c r="E113" i="8"/>
  <c r="J94" i="8"/>
  <c r="J93" i="8"/>
  <c r="F93" i="8"/>
  <c r="F91" i="8"/>
  <c r="E89" i="8"/>
  <c r="J18" i="8"/>
  <c r="E18" i="8"/>
  <c r="F118" i="8" s="1"/>
  <c r="J17" i="8"/>
  <c r="J91" i="8"/>
  <c r="E7" i="8"/>
  <c r="E111" i="8" s="1"/>
  <c r="J37" i="7"/>
  <c r="J36" i="7"/>
  <c r="AY95" i="1" s="1"/>
  <c r="J35" i="7"/>
  <c r="AX95" i="1" s="1"/>
  <c r="BI220" i="7"/>
  <c r="BH220" i="7"/>
  <c r="BG220" i="7"/>
  <c r="BE220" i="7"/>
  <c r="T220" i="7"/>
  <c r="R220" i="7"/>
  <c r="P220" i="7"/>
  <c r="BI219" i="7"/>
  <c r="BH219" i="7"/>
  <c r="BG219" i="7"/>
  <c r="BE219" i="7"/>
  <c r="T219" i="7"/>
  <c r="R219" i="7"/>
  <c r="P219" i="7"/>
  <c r="BI218" i="7"/>
  <c r="BH218" i="7"/>
  <c r="BG218" i="7"/>
  <c r="BE218" i="7"/>
  <c r="T218" i="7"/>
  <c r="R218" i="7"/>
  <c r="P218" i="7"/>
  <c r="BI217" i="7"/>
  <c r="BH217" i="7"/>
  <c r="BG217" i="7"/>
  <c r="BE217" i="7"/>
  <c r="T217" i="7"/>
  <c r="R217" i="7"/>
  <c r="P217" i="7"/>
  <c r="BI216" i="7"/>
  <c r="BH216" i="7"/>
  <c r="BG216" i="7"/>
  <c r="BE216" i="7"/>
  <c r="T216" i="7"/>
  <c r="R216" i="7"/>
  <c r="P216" i="7"/>
  <c r="BI215" i="7"/>
  <c r="BH215" i="7"/>
  <c r="BG215" i="7"/>
  <c r="BE215" i="7"/>
  <c r="T215" i="7"/>
  <c r="R215" i="7"/>
  <c r="P215" i="7"/>
  <c r="BI214" i="7"/>
  <c r="BH214" i="7"/>
  <c r="BG214" i="7"/>
  <c r="BE214" i="7"/>
  <c r="T214" i="7"/>
  <c r="R214" i="7"/>
  <c r="P214" i="7"/>
  <c r="BI213" i="7"/>
  <c r="BH213" i="7"/>
  <c r="BG213" i="7"/>
  <c r="BE213" i="7"/>
  <c r="T213" i="7"/>
  <c r="R213" i="7"/>
  <c r="P213" i="7"/>
  <c r="BI212" i="7"/>
  <c r="BH212" i="7"/>
  <c r="BG212" i="7"/>
  <c r="BE212" i="7"/>
  <c r="T212" i="7"/>
  <c r="R212" i="7"/>
  <c r="P212" i="7"/>
  <c r="BI211" i="7"/>
  <c r="BH211" i="7"/>
  <c r="BG211" i="7"/>
  <c r="BE211" i="7"/>
  <c r="T211" i="7"/>
  <c r="R211" i="7"/>
  <c r="P211" i="7"/>
  <c r="BI210" i="7"/>
  <c r="BH210" i="7"/>
  <c r="BG210" i="7"/>
  <c r="BE210" i="7"/>
  <c r="T210" i="7"/>
  <c r="R210" i="7"/>
  <c r="P210" i="7"/>
  <c r="BI209" i="7"/>
  <c r="BH209" i="7"/>
  <c r="BG209" i="7"/>
  <c r="BE209" i="7"/>
  <c r="T209" i="7"/>
  <c r="R209" i="7"/>
  <c r="P209" i="7"/>
  <c r="BI208" i="7"/>
  <c r="BH208" i="7"/>
  <c r="BG208" i="7"/>
  <c r="BE208" i="7"/>
  <c r="T208" i="7"/>
  <c r="R208" i="7"/>
  <c r="P208" i="7"/>
  <c r="BI206" i="7"/>
  <c r="BH206" i="7"/>
  <c r="BG206" i="7"/>
  <c r="BE206" i="7"/>
  <c r="T206" i="7"/>
  <c r="R206" i="7"/>
  <c r="P206" i="7"/>
  <c r="BI205" i="7"/>
  <c r="BH205" i="7"/>
  <c r="BG205" i="7"/>
  <c r="BE205" i="7"/>
  <c r="T205" i="7"/>
  <c r="R205" i="7"/>
  <c r="P205" i="7"/>
  <c r="BI204" i="7"/>
  <c r="BH204" i="7"/>
  <c r="BG204" i="7"/>
  <c r="BE204" i="7"/>
  <c r="T204" i="7"/>
  <c r="R204" i="7"/>
  <c r="P204" i="7"/>
  <c r="BI203" i="7"/>
  <c r="BH203" i="7"/>
  <c r="BG203" i="7"/>
  <c r="BE203" i="7"/>
  <c r="T203" i="7"/>
  <c r="R203" i="7"/>
  <c r="P203" i="7"/>
  <c r="BI202" i="7"/>
  <c r="BH202" i="7"/>
  <c r="BG202" i="7"/>
  <c r="BE202" i="7"/>
  <c r="T202" i="7"/>
  <c r="R202" i="7"/>
  <c r="P202" i="7"/>
  <c r="BI201" i="7"/>
  <c r="BH201" i="7"/>
  <c r="BG201" i="7"/>
  <c r="BE201" i="7"/>
  <c r="T201" i="7"/>
  <c r="R201" i="7"/>
  <c r="P201" i="7"/>
  <c r="BI200" i="7"/>
  <c r="BH200" i="7"/>
  <c r="BG200" i="7"/>
  <c r="BE200" i="7"/>
  <c r="T200" i="7"/>
  <c r="R200" i="7"/>
  <c r="P200" i="7"/>
  <c r="BI199" i="7"/>
  <c r="BH199" i="7"/>
  <c r="BG199" i="7"/>
  <c r="BE199" i="7"/>
  <c r="T199" i="7"/>
  <c r="R199" i="7"/>
  <c r="P199" i="7"/>
  <c r="BI198" i="7"/>
  <c r="BH198" i="7"/>
  <c r="BG198" i="7"/>
  <c r="BE198" i="7"/>
  <c r="T198" i="7"/>
  <c r="R198" i="7"/>
  <c r="P198" i="7"/>
  <c r="BI197" i="7"/>
  <c r="BH197" i="7"/>
  <c r="BG197" i="7"/>
  <c r="BE197" i="7"/>
  <c r="T197" i="7"/>
  <c r="R197" i="7"/>
  <c r="P197" i="7"/>
  <c r="BI196" i="7"/>
  <c r="BH196" i="7"/>
  <c r="BG196" i="7"/>
  <c r="BE196" i="7"/>
  <c r="T196" i="7"/>
  <c r="R196" i="7"/>
  <c r="P196" i="7"/>
  <c r="BI195" i="7"/>
  <c r="BH195" i="7"/>
  <c r="BG195" i="7"/>
  <c r="BE195" i="7"/>
  <c r="T195" i="7"/>
  <c r="R195" i="7"/>
  <c r="P195" i="7"/>
  <c r="BI194" i="7"/>
  <c r="BH194" i="7"/>
  <c r="BG194" i="7"/>
  <c r="BE194" i="7"/>
  <c r="T194" i="7"/>
  <c r="R194" i="7"/>
  <c r="P194" i="7"/>
  <c r="BI193" i="7"/>
  <c r="BH193" i="7"/>
  <c r="BG193" i="7"/>
  <c r="BE193" i="7"/>
  <c r="T193" i="7"/>
  <c r="R193" i="7"/>
  <c r="P193" i="7"/>
  <c r="BI192" i="7"/>
  <c r="BH192" i="7"/>
  <c r="BG192" i="7"/>
  <c r="BE192" i="7"/>
  <c r="T192" i="7"/>
  <c r="R192" i="7"/>
  <c r="P192" i="7"/>
  <c r="BI191" i="7"/>
  <c r="BH191" i="7"/>
  <c r="BG191" i="7"/>
  <c r="BE191" i="7"/>
  <c r="T191" i="7"/>
  <c r="R191" i="7"/>
  <c r="P191" i="7"/>
  <c r="BI190" i="7"/>
  <c r="BH190" i="7"/>
  <c r="BG190" i="7"/>
  <c r="BE190" i="7"/>
  <c r="T190" i="7"/>
  <c r="R190" i="7"/>
  <c r="P190" i="7"/>
  <c r="BI189" i="7"/>
  <c r="BH189" i="7"/>
  <c r="BG189" i="7"/>
  <c r="BE189" i="7"/>
  <c r="T189" i="7"/>
  <c r="R189" i="7"/>
  <c r="P189" i="7"/>
  <c r="BI188" i="7"/>
  <c r="BH188" i="7"/>
  <c r="BG188" i="7"/>
  <c r="BE188" i="7"/>
  <c r="T188" i="7"/>
  <c r="R188" i="7"/>
  <c r="P188" i="7"/>
  <c r="BI187" i="7"/>
  <c r="BH187" i="7"/>
  <c r="BG187" i="7"/>
  <c r="BE187" i="7"/>
  <c r="T187" i="7"/>
  <c r="R187" i="7"/>
  <c r="P187" i="7"/>
  <c r="BI186" i="7"/>
  <c r="BH186" i="7"/>
  <c r="BG186" i="7"/>
  <c r="BE186" i="7"/>
  <c r="T186" i="7"/>
  <c r="R186" i="7"/>
  <c r="P186" i="7"/>
  <c r="BI185" i="7"/>
  <c r="BH185" i="7"/>
  <c r="BG185" i="7"/>
  <c r="BE185" i="7"/>
  <c r="T185" i="7"/>
  <c r="R185" i="7"/>
  <c r="P185" i="7"/>
  <c r="BI184" i="7"/>
  <c r="BH184" i="7"/>
  <c r="BG184" i="7"/>
  <c r="BE184" i="7"/>
  <c r="T184" i="7"/>
  <c r="R184" i="7"/>
  <c r="P184" i="7"/>
  <c r="BI183" i="7"/>
  <c r="BH183" i="7"/>
  <c r="BG183" i="7"/>
  <c r="BE183" i="7"/>
  <c r="T183" i="7"/>
  <c r="R183" i="7"/>
  <c r="P183" i="7"/>
  <c r="BI182" i="7"/>
  <c r="BH182" i="7"/>
  <c r="BG182" i="7"/>
  <c r="BE182" i="7"/>
  <c r="T182" i="7"/>
  <c r="R182" i="7"/>
  <c r="P182" i="7"/>
  <c r="BI181" i="7"/>
  <c r="BH181" i="7"/>
  <c r="BG181" i="7"/>
  <c r="BE181" i="7"/>
  <c r="T181" i="7"/>
  <c r="R181" i="7"/>
  <c r="P181" i="7"/>
  <c r="BI180" i="7"/>
  <c r="BH180" i="7"/>
  <c r="BG180" i="7"/>
  <c r="BE180" i="7"/>
  <c r="T180" i="7"/>
  <c r="R180" i="7"/>
  <c r="P180" i="7"/>
  <c r="BI179" i="7"/>
  <c r="BH179" i="7"/>
  <c r="BG179" i="7"/>
  <c r="BE179" i="7"/>
  <c r="T179" i="7"/>
  <c r="R179" i="7"/>
  <c r="P179" i="7"/>
  <c r="BI178" i="7"/>
  <c r="BH178" i="7"/>
  <c r="BG178" i="7"/>
  <c r="BE178" i="7"/>
  <c r="T178" i="7"/>
  <c r="R178" i="7"/>
  <c r="P178" i="7"/>
  <c r="BI177" i="7"/>
  <c r="BH177" i="7"/>
  <c r="BG177" i="7"/>
  <c r="BE177" i="7"/>
  <c r="T177" i="7"/>
  <c r="R177" i="7"/>
  <c r="P177" i="7"/>
  <c r="BI176" i="7"/>
  <c r="BH176" i="7"/>
  <c r="BG176" i="7"/>
  <c r="BE176" i="7"/>
  <c r="T176" i="7"/>
  <c r="R176" i="7"/>
  <c r="P176" i="7"/>
  <c r="BI175" i="7"/>
  <c r="BH175" i="7"/>
  <c r="BG175" i="7"/>
  <c r="BE175" i="7"/>
  <c r="T175" i="7"/>
  <c r="R175" i="7"/>
  <c r="P175" i="7"/>
  <c r="BI174" i="7"/>
  <c r="BH174" i="7"/>
  <c r="BG174" i="7"/>
  <c r="BE174" i="7"/>
  <c r="T174" i="7"/>
  <c r="R174" i="7"/>
  <c r="P174" i="7"/>
  <c r="BI173" i="7"/>
  <c r="BH173" i="7"/>
  <c r="BG173" i="7"/>
  <c r="BE173" i="7"/>
  <c r="T173" i="7"/>
  <c r="R173" i="7"/>
  <c r="P173" i="7"/>
  <c r="BI172" i="7"/>
  <c r="BH172" i="7"/>
  <c r="BG172" i="7"/>
  <c r="BE172" i="7"/>
  <c r="T172" i="7"/>
  <c r="R172" i="7"/>
  <c r="P172" i="7"/>
  <c r="BI171" i="7"/>
  <c r="BH171" i="7"/>
  <c r="BG171" i="7"/>
  <c r="BE171" i="7"/>
  <c r="T171" i="7"/>
  <c r="R171" i="7"/>
  <c r="P171" i="7"/>
  <c r="BI170" i="7"/>
  <c r="BH170" i="7"/>
  <c r="BG170" i="7"/>
  <c r="BE170" i="7"/>
  <c r="T170" i="7"/>
  <c r="R170" i="7"/>
  <c r="P170" i="7"/>
  <c r="BI169" i="7"/>
  <c r="BH169" i="7"/>
  <c r="BG169" i="7"/>
  <c r="BE169" i="7"/>
  <c r="T169" i="7"/>
  <c r="R169" i="7"/>
  <c r="P169" i="7"/>
  <c r="BI168" i="7"/>
  <c r="BH168" i="7"/>
  <c r="BG168" i="7"/>
  <c r="BE168" i="7"/>
  <c r="T168" i="7"/>
  <c r="R168" i="7"/>
  <c r="P168" i="7"/>
  <c r="BI167" i="7"/>
  <c r="BH167" i="7"/>
  <c r="BG167" i="7"/>
  <c r="BE167" i="7"/>
  <c r="T167" i="7"/>
  <c r="R167" i="7"/>
  <c r="P167" i="7"/>
  <c r="BI166" i="7"/>
  <c r="BH166" i="7"/>
  <c r="BG166" i="7"/>
  <c r="BE166" i="7"/>
  <c r="T166" i="7"/>
  <c r="R166" i="7"/>
  <c r="P166" i="7"/>
  <c r="BI165" i="7"/>
  <c r="BH165" i="7"/>
  <c r="BG165" i="7"/>
  <c r="BE165" i="7"/>
  <c r="T165" i="7"/>
  <c r="R165" i="7"/>
  <c r="P165" i="7"/>
  <c r="BI164" i="7"/>
  <c r="BH164" i="7"/>
  <c r="BG164" i="7"/>
  <c r="BE164" i="7"/>
  <c r="T164" i="7"/>
  <c r="R164" i="7"/>
  <c r="P164" i="7"/>
  <c r="BI163" i="7"/>
  <c r="BH163" i="7"/>
  <c r="BG163" i="7"/>
  <c r="BE163" i="7"/>
  <c r="T163" i="7"/>
  <c r="R163" i="7"/>
  <c r="P163" i="7"/>
  <c r="BI162" i="7"/>
  <c r="BH162" i="7"/>
  <c r="BG162" i="7"/>
  <c r="BE162" i="7"/>
  <c r="T162" i="7"/>
  <c r="R162" i="7"/>
  <c r="P162" i="7"/>
  <c r="BI161" i="7"/>
  <c r="BH161" i="7"/>
  <c r="BG161" i="7"/>
  <c r="BE161" i="7"/>
  <c r="T161" i="7"/>
  <c r="R161" i="7"/>
  <c r="P161" i="7"/>
  <c r="BI160" i="7"/>
  <c r="BH160" i="7"/>
  <c r="BG160" i="7"/>
  <c r="BE160" i="7"/>
  <c r="T160" i="7"/>
  <c r="R160" i="7"/>
  <c r="P160" i="7"/>
  <c r="BI159" i="7"/>
  <c r="BH159" i="7"/>
  <c r="BG159" i="7"/>
  <c r="BE159" i="7"/>
  <c r="T159" i="7"/>
  <c r="R159" i="7"/>
  <c r="P159" i="7"/>
  <c r="BI158" i="7"/>
  <c r="BH158" i="7"/>
  <c r="BG158" i="7"/>
  <c r="BE158" i="7"/>
  <c r="T158" i="7"/>
  <c r="R158" i="7"/>
  <c r="P158" i="7"/>
  <c r="BI157" i="7"/>
  <c r="BH157" i="7"/>
  <c r="BG157" i="7"/>
  <c r="BE157" i="7"/>
  <c r="T157" i="7"/>
  <c r="R157" i="7"/>
  <c r="P157" i="7"/>
  <c r="BI156" i="7"/>
  <c r="BH156" i="7"/>
  <c r="BG156" i="7"/>
  <c r="BE156" i="7"/>
  <c r="T156" i="7"/>
  <c r="R156" i="7"/>
  <c r="P156" i="7"/>
  <c r="BI155" i="7"/>
  <c r="BH155" i="7"/>
  <c r="BG155" i="7"/>
  <c r="BE155" i="7"/>
  <c r="T155" i="7"/>
  <c r="R155" i="7"/>
  <c r="P155" i="7"/>
  <c r="BI154" i="7"/>
  <c r="BH154" i="7"/>
  <c r="BG154" i="7"/>
  <c r="BE154" i="7"/>
  <c r="T154" i="7"/>
  <c r="R154" i="7"/>
  <c r="P154" i="7"/>
  <c r="BI153" i="7"/>
  <c r="BH153" i="7"/>
  <c r="BG153" i="7"/>
  <c r="BE153" i="7"/>
  <c r="T153" i="7"/>
  <c r="R153" i="7"/>
  <c r="P153" i="7"/>
  <c r="BI150" i="7"/>
  <c r="BH150" i="7"/>
  <c r="BG150" i="7"/>
  <c r="BE150" i="7"/>
  <c r="T150" i="7"/>
  <c r="R150" i="7"/>
  <c r="P150" i="7"/>
  <c r="BI149" i="7"/>
  <c r="BH149" i="7"/>
  <c r="BG149" i="7"/>
  <c r="BE149" i="7"/>
  <c r="T149" i="7"/>
  <c r="R149" i="7"/>
  <c r="P149" i="7"/>
  <c r="BI148" i="7"/>
  <c r="BH148" i="7"/>
  <c r="BG148" i="7"/>
  <c r="BE148" i="7"/>
  <c r="T148" i="7"/>
  <c r="R148" i="7"/>
  <c r="P148" i="7"/>
  <c r="BI147" i="7"/>
  <c r="BH147" i="7"/>
  <c r="BG147" i="7"/>
  <c r="BE147" i="7"/>
  <c r="T147" i="7"/>
  <c r="R147" i="7"/>
  <c r="P147" i="7"/>
  <c r="BI146" i="7"/>
  <c r="BH146" i="7"/>
  <c r="BG146" i="7"/>
  <c r="BE146" i="7"/>
  <c r="T146" i="7"/>
  <c r="R146" i="7"/>
  <c r="P146" i="7"/>
  <c r="BI145" i="7"/>
  <c r="BH145" i="7"/>
  <c r="BG145" i="7"/>
  <c r="BE145" i="7"/>
  <c r="T145" i="7"/>
  <c r="R145" i="7"/>
  <c r="P145" i="7"/>
  <c r="BI144" i="7"/>
  <c r="BH144" i="7"/>
  <c r="BG144" i="7"/>
  <c r="BE144" i="7"/>
  <c r="T144" i="7"/>
  <c r="R144" i="7"/>
  <c r="P144" i="7"/>
  <c r="BI142" i="7"/>
  <c r="BH142" i="7"/>
  <c r="BG142" i="7"/>
  <c r="BE142" i="7"/>
  <c r="T142" i="7"/>
  <c r="R142" i="7"/>
  <c r="P142" i="7"/>
  <c r="BI141" i="7"/>
  <c r="BH141" i="7"/>
  <c r="BG141" i="7"/>
  <c r="BE141" i="7"/>
  <c r="T141" i="7"/>
  <c r="R141" i="7"/>
  <c r="P141" i="7"/>
  <c r="BI140" i="7"/>
  <c r="BH140" i="7"/>
  <c r="BG140" i="7"/>
  <c r="BE140" i="7"/>
  <c r="T140" i="7"/>
  <c r="R140" i="7"/>
  <c r="P140" i="7"/>
  <c r="BI139" i="7"/>
  <c r="BH139" i="7"/>
  <c r="BG139" i="7"/>
  <c r="BE139" i="7"/>
  <c r="T139" i="7"/>
  <c r="R139" i="7"/>
  <c r="P139" i="7"/>
  <c r="BI137" i="7"/>
  <c r="BH137" i="7"/>
  <c r="BG137" i="7"/>
  <c r="BE137" i="7"/>
  <c r="T137" i="7"/>
  <c r="R137" i="7"/>
  <c r="P137" i="7"/>
  <c r="BI136" i="7"/>
  <c r="BH136" i="7"/>
  <c r="BG136" i="7"/>
  <c r="BE136" i="7"/>
  <c r="T136" i="7"/>
  <c r="R136" i="7"/>
  <c r="P136" i="7"/>
  <c r="BI135" i="7"/>
  <c r="BH135" i="7"/>
  <c r="BG135" i="7"/>
  <c r="BE135" i="7"/>
  <c r="T135" i="7"/>
  <c r="R135" i="7"/>
  <c r="P135" i="7"/>
  <c r="BI134" i="7"/>
  <c r="BH134" i="7"/>
  <c r="BG134" i="7"/>
  <c r="BE134" i="7"/>
  <c r="T134" i="7"/>
  <c r="R134" i="7"/>
  <c r="P134" i="7"/>
  <c r="BI133" i="7"/>
  <c r="BH133" i="7"/>
  <c r="BG133" i="7"/>
  <c r="BE133" i="7"/>
  <c r="T133" i="7"/>
  <c r="R133" i="7"/>
  <c r="P133" i="7"/>
  <c r="BI132" i="7"/>
  <c r="BH132" i="7"/>
  <c r="BG132" i="7"/>
  <c r="BE132" i="7"/>
  <c r="T132" i="7"/>
  <c r="R132" i="7"/>
  <c r="P132" i="7"/>
  <c r="BI131" i="7"/>
  <c r="BH131" i="7"/>
  <c r="BG131" i="7"/>
  <c r="BE131" i="7"/>
  <c r="T131" i="7"/>
  <c r="R131" i="7"/>
  <c r="P131" i="7"/>
  <c r="BI130" i="7"/>
  <c r="BH130" i="7"/>
  <c r="BG130" i="7"/>
  <c r="BE130" i="7"/>
  <c r="T130" i="7"/>
  <c r="R130" i="7"/>
  <c r="P130" i="7"/>
  <c r="BI129" i="7"/>
  <c r="BH129" i="7"/>
  <c r="BG129" i="7"/>
  <c r="BE129" i="7"/>
  <c r="T129" i="7"/>
  <c r="R129" i="7"/>
  <c r="P129" i="7"/>
  <c r="BI128" i="7"/>
  <c r="BH128" i="7"/>
  <c r="BG128" i="7"/>
  <c r="BE128" i="7"/>
  <c r="T128" i="7"/>
  <c r="R128" i="7"/>
  <c r="P128" i="7"/>
  <c r="J122" i="7"/>
  <c r="J121" i="7"/>
  <c r="F121" i="7"/>
  <c r="F119" i="7"/>
  <c r="E117" i="7"/>
  <c r="J94" i="7"/>
  <c r="J93" i="7"/>
  <c r="F93" i="7"/>
  <c r="F91" i="7"/>
  <c r="E89" i="7"/>
  <c r="J18" i="7"/>
  <c r="E18" i="7"/>
  <c r="F94" i="7" s="1"/>
  <c r="J17" i="7"/>
  <c r="J119" i="7"/>
  <c r="E7" i="7"/>
  <c r="E115" i="7" s="1"/>
  <c r="J37" i="6"/>
  <c r="J36" i="6"/>
  <c r="AY94" i="1" s="1"/>
  <c r="J35" i="6"/>
  <c r="AX94" i="1" s="1"/>
  <c r="BI152" i="6"/>
  <c r="BH152" i="6"/>
  <c r="BG152" i="6"/>
  <c r="BE152" i="6"/>
  <c r="T152" i="6"/>
  <c r="T151" i="6" s="1"/>
  <c r="R152" i="6"/>
  <c r="R151" i="6" s="1"/>
  <c r="P152" i="6"/>
  <c r="P151" i="6" s="1"/>
  <c r="BI150" i="6"/>
  <c r="BH150" i="6"/>
  <c r="BG150" i="6"/>
  <c r="BE150" i="6"/>
  <c r="T150" i="6"/>
  <c r="R150" i="6"/>
  <c r="P150" i="6"/>
  <c r="BI149" i="6"/>
  <c r="BH149" i="6"/>
  <c r="BG149" i="6"/>
  <c r="BE149" i="6"/>
  <c r="T149" i="6"/>
  <c r="R149" i="6"/>
  <c r="P149" i="6"/>
  <c r="BI147" i="6"/>
  <c r="BH147" i="6"/>
  <c r="BG147" i="6"/>
  <c r="BE147" i="6"/>
  <c r="T147" i="6"/>
  <c r="R147" i="6"/>
  <c r="P147" i="6"/>
  <c r="BI146" i="6"/>
  <c r="BH146" i="6"/>
  <c r="BG146" i="6"/>
  <c r="BE146" i="6"/>
  <c r="T146" i="6"/>
  <c r="R146" i="6"/>
  <c r="P146" i="6"/>
  <c r="BI145" i="6"/>
  <c r="BH145" i="6"/>
  <c r="BG145" i="6"/>
  <c r="BE145" i="6"/>
  <c r="T145" i="6"/>
  <c r="R145" i="6"/>
  <c r="P145" i="6"/>
  <c r="BI144" i="6"/>
  <c r="BH144" i="6"/>
  <c r="BG144" i="6"/>
  <c r="BE144" i="6"/>
  <c r="T144" i="6"/>
  <c r="R144" i="6"/>
  <c r="P144" i="6"/>
  <c r="BI143" i="6"/>
  <c r="BH143" i="6"/>
  <c r="BG143" i="6"/>
  <c r="BE143" i="6"/>
  <c r="T143" i="6"/>
  <c r="R143" i="6"/>
  <c r="P143" i="6"/>
  <c r="BI142" i="6"/>
  <c r="BH142" i="6"/>
  <c r="BG142" i="6"/>
  <c r="BE142" i="6"/>
  <c r="T142" i="6"/>
  <c r="R142" i="6"/>
  <c r="P142" i="6"/>
  <c r="BI141" i="6"/>
  <c r="BH141" i="6"/>
  <c r="BG141" i="6"/>
  <c r="BE141" i="6"/>
  <c r="T141" i="6"/>
  <c r="R141" i="6"/>
  <c r="P141" i="6"/>
  <c r="BI140" i="6"/>
  <c r="BH140" i="6"/>
  <c r="BG140" i="6"/>
  <c r="BE140" i="6"/>
  <c r="T140" i="6"/>
  <c r="R140" i="6"/>
  <c r="P140" i="6"/>
  <c r="BI138" i="6"/>
  <c r="BH138" i="6"/>
  <c r="BG138" i="6"/>
  <c r="BE138" i="6"/>
  <c r="T138" i="6"/>
  <c r="R138" i="6"/>
  <c r="P138" i="6"/>
  <c r="BI137" i="6"/>
  <c r="BH137" i="6"/>
  <c r="BG137" i="6"/>
  <c r="BE137" i="6"/>
  <c r="T137" i="6"/>
  <c r="R137" i="6"/>
  <c r="P137" i="6"/>
  <c r="BI136" i="6"/>
  <c r="BH136" i="6"/>
  <c r="BG136" i="6"/>
  <c r="BE136" i="6"/>
  <c r="T136" i="6"/>
  <c r="R136" i="6"/>
  <c r="P136" i="6"/>
  <c r="BI135" i="6"/>
  <c r="BH135" i="6"/>
  <c r="BG135" i="6"/>
  <c r="BE135" i="6"/>
  <c r="T135" i="6"/>
  <c r="R135" i="6"/>
  <c r="P135" i="6"/>
  <c r="BI133" i="6"/>
  <c r="BH133" i="6"/>
  <c r="BG133" i="6"/>
  <c r="BE133" i="6"/>
  <c r="T133" i="6"/>
  <c r="R133" i="6"/>
  <c r="P133" i="6"/>
  <c r="BI132" i="6"/>
  <c r="BH132" i="6"/>
  <c r="BG132" i="6"/>
  <c r="BE132" i="6"/>
  <c r="T132" i="6"/>
  <c r="R132" i="6"/>
  <c r="P132" i="6"/>
  <c r="BI131" i="6"/>
  <c r="BH131" i="6"/>
  <c r="BG131" i="6"/>
  <c r="BE131" i="6"/>
  <c r="T131" i="6"/>
  <c r="R131" i="6"/>
  <c r="P131" i="6"/>
  <c r="BI129" i="6"/>
  <c r="BH129" i="6"/>
  <c r="BG129" i="6"/>
  <c r="BE129" i="6"/>
  <c r="T129" i="6"/>
  <c r="R129" i="6"/>
  <c r="P129" i="6"/>
  <c r="BI128" i="6"/>
  <c r="BH128" i="6"/>
  <c r="BG128" i="6"/>
  <c r="BE128" i="6"/>
  <c r="T128" i="6"/>
  <c r="R128" i="6"/>
  <c r="P128" i="6"/>
  <c r="J122" i="6"/>
  <c r="J121" i="6"/>
  <c r="F121" i="6"/>
  <c r="F119" i="6"/>
  <c r="E117" i="6"/>
  <c r="J94" i="6"/>
  <c r="J93" i="6"/>
  <c r="F93" i="6"/>
  <c r="F91" i="6"/>
  <c r="E89" i="6"/>
  <c r="J18" i="6"/>
  <c r="E18" i="6"/>
  <c r="F94" i="6" s="1"/>
  <c r="J17" i="6"/>
  <c r="J91" i="6"/>
  <c r="E7" i="6"/>
  <c r="E87" i="6" s="1"/>
  <c r="J37" i="5"/>
  <c r="J36" i="5"/>
  <c r="AY93" i="1" s="1"/>
  <c r="J35" i="5"/>
  <c r="AX93" i="1" s="1"/>
  <c r="BI172" i="5"/>
  <c r="BH172" i="5"/>
  <c r="BG172" i="5"/>
  <c r="BE172" i="5"/>
  <c r="T172" i="5"/>
  <c r="T171" i="5" s="1"/>
  <c r="R172" i="5"/>
  <c r="R171" i="5" s="1"/>
  <c r="P172" i="5"/>
  <c r="P171" i="5" s="1"/>
  <c r="BI170" i="5"/>
  <c r="BH170" i="5"/>
  <c r="BG170" i="5"/>
  <c r="BE170" i="5"/>
  <c r="T170" i="5"/>
  <c r="R170" i="5"/>
  <c r="P170" i="5"/>
  <c r="BI169" i="5"/>
  <c r="BH169" i="5"/>
  <c r="BG169" i="5"/>
  <c r="BE169" i="5"/>
  <c r="T169" i="5"/>
  <c r="R169" i="5"/>
  <c r="P169" i="5"/>
  <c r="BI168" i="5"/>
  <c r="BH168" i="5"/>
  <c r="BG168" i="5"/>
  <c r="BE168" i="5"/>
  <c r="T168" i="5"/>
  <c r="R168" i="5"/>
  <c r="P168" i="5"/>
  <c r="BI167" i="5"/>
  <c r="BH167" i="5"/>
  <c r="BG167" i="5"/>
  <c r="BE167" i="5"/>
  <c r="T167" i="5"/>
  <c r="R167" i="5"/>
  <c r="P167" i="5"/>
  <c r="BI166" i="5"/>
  <c r="BH166" i="5"/>
  <c r="BG166" i="5"/>
  <c r="BE166" i="5"/>
  <c r="T166" i="5"/>
  <c r="R166" i="5"/>
  <c r="P166" i="5"/>
  <c r="BI165" i="5"/>
  <c r="BH165" i="5"/>
  <c r="BG165" i="5"/>
  <c r="BE165" i="5"/>
  <c r="T165" i="5"/>
  <c r="R165" i="5"/>
  <c r="P165" i="5"/>
  <c r="BI164" i="5"/>
  <c r="BH164" i="5"/>
  <c r="BG164" i="5"/>
  <c r="BE164" i="5"/>
  <c r="T164" i="5"/>
  <c r="R164" i="5"/>
  <c r="P164" i="5"/>
  <c r="BI162" i="5"/>
  <c r="BH162" i="5"/>
  <c r="BG162" i="5"/>
  <c r="BE162" i="5"/>
  <c r="T162" i="5"/>
  <c r="R162" i="5"/>
  <c r="P162" i="5"/>
  <c r="BI161" i="5"/>
  <c r="BH161" i="5"/>
  <c r="BG161" i="5"/>
  <c r="BE161" i="5"/>
  <c r="T161" i="5"/>
  <c r="R161" i="5"/>
  <c r="P161" i="5"/>
  <c r="BI160" i="5"/>
  <c r="BH160" i="5"/>
  <c r="BG160" i="5"/>
  <c r="BE160" i="5"/>
  <c r="T160" i="5"/>
  <c r="R160" i="5"/>
  <c r="P160" i="5"/>
  <c r="BI159" i="5"/>
  <c r="BH159" i="5"/>
  <c r="BG159" i="5"/>
  <c r="BE159" i="5"/>
  <c r="T159" i="5"/>
  <c r="R159" i="5"/>
  <c r="P159" i="5"/>
  <c r="BI158" i="5"/>
  <c r="BH158" i="5"/>
  <c r="BG158" i="5"/>
  <c r="BE158" i="5"/>
  <c r="T158" i="5"/>
  <c r="R158" i="5"/>
  <c r="P158" i="5"/>
  <c r="BI157" i="5"/>
  <c r="BH157" i="5"/>
  <c r="BG157" i="5"/>
  <c r="BE157" i="5"/>
  <c r="T157" i="5"/>
  <c r="R157" i="5"/>
  <c r="P157" i="5"/>
  <c r="BI156" i="5"/>
  <c r="BH156" i="5"/>
  <c r="BG156" i="5"/>
  <c r="BE156" i="5"/>
  <c r="T156" i="5"/>
  <c r="R156" i="5"/>
  <c r="P156" i="5"/>
  <c r="BI155" i="5"/>
  <c r="BH155" i="5"/>
  <c r="BG155" i="5"/>
  <c r="BE155" i="5"/>
  <c r="T155" i="5"/>
  <c r="R155" i="5"/>
  <c r="P155" i="5"/>
  <c r="BI153" i="5"/>
  <c r="BH153" i="5"/>
  <c r="BG153" i="5"/>
  <c r="BE153" i="5"/>
  <c r="T153" i="5"/>
  <c r="R153" i="5"/>
  <c r="P153" i="5"/>
  <c r="BI152" i="5"/>
  <c r="BH152" i="5"/>
  <c r="BG152" i="5"/>
  <c r="BE152" i="5"/>
  <c r="T152" i="5"/>
  <c r="R152" i="5"/>
  <c r="P152" i="5"/>
  <c r="BI151" i="5"/>
  <c r="BH151" i="5"/>
  <c r="BG151" i="5"/>
  <c r="BE151" i="5"/>
  <c r="T151" i="5"/>
  <c r="R151" i="5"/>
  <c r="P151" i="5"/>
  <c r="BI150" i="5"/>
  <c r="BH150" i="5"/>
  <c r="BG150" i="5"/>
  <c r="BE150" i="5"/>
  <c r="T150" i="5"/>
  <c r="R150" i="5"/>
  <c r="P150" i="5"/>
  <c r="BI149" i="5"/>
  <c r="BH149" i="5"/>
  <c r="BG149" i="5"/>
  <c r="BE149" i="5"/>
  <c r="T149" i="5"/>
  <c r="R149" i="5"/>
  <c r="P149" i="5"/>
  <c r="BI148" i="5"/>
  <c r="BH148" i="5"/>
  <c r="BG148" i="5"/>
  <c r="BE148" i="5"/>
  <c r="T148" i="5"/>
  <c r="R148" i="5"/>
  <c r="P148" i="5"/>
  <c r="BI147" i="5"/>
  <c r="BH147" i="5"/>
  <c r="BG147" i="5"/>
  <c r="BE147" i="5"/>
  <c r="T147" i="5"/>
  <c r="R147" i="5"/>
  <c r="P147" i="5"/>
  <c r="BI145" i="5"/>
  <c r="BH145" i="5"/>
  <c r="BG145" i="5"/>
  <c r="BE145" i="5"/>
  <c r="T145" i="5"/>
  <c r="R145" i="5"/>
  <c r="P145" i="5"/>
  <c r="BI144" i="5"/>
  <c r="BH144" i="5"/>
  <c r="BG144" i="5"/>
  <c r="BE144" i="5"/>
  <c r="T144" i="5"/>
  <c r="R144" i="5"/>
  <c r="P144" i="5"/>
  <c r="BI143" i="5"/>
  <c r="BH143" i="5"/>
  <c r="BG143" i="5"/>
  <c r="BE143" i="5"/>
  <c r="T143" i="5"/>
  <c r="R143" i="5"/>
  <c r="P143"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BI133" i="5"/>
  <c r="BH133" i="5"/>
  <c r="BG133" i="5"/>
  <c r="BE133" i="5"/>
  <c r="T133" i="5"/>
  <c r="R133" i="5"/>
  <c r="P133" i="5"/>
  <c r="BI132" i="5"/>
  <c r="BH132" i="5"/>
  <c r="BG132" i="5"/>
  <c r="BE132" i="5"/>
  <c r="T132" i="5"/>
  <c r="R132" i="5"/>
  <c r="P132" i="5"/>
  <c r="BI131" i="5"/>
  <c r="BH131" i="5"/>
  <c r="BG131" i="5"/>
  <c r="BE131" i="5"/>
  <c r="T131" i="5"/>
  <c r="R131" i="5"/>
  <c r="P131" i="5"/>
  <c r="BI130" i="5"/>
  <c r="BH130" i="5"/>
  <c r="BG130" i="5"/>
  <c r="BE130" i="5"/>
  <c r="T130" i="5"/>
  <c r="R130" i="5"/>
  <c r="P130" i="5"/>
  <c r="BI129" i="5"/>
  <c r="BH129" i="5"/>
  <c r="BG129" i="5"/>
  <c r="BE129" i="5"/>
  <c r="T129" i="5"/>
  <c r="R129" i="5"/>
  <c r="P129" i="5"/>
  <c r="BI128" i="5"/>
  <c r="BH128" i="5"/>
  <c r="BG128" i="5"/>
  <c r="BE128" i="5"/>
  <c r="T128" i="5"/>
  <c r="R128" i="5"/>
  <c r="P128" i="5"/>
  <c r="J122" i="5"/>
  <c r="J121" i="5"/>
  <c r="F121" i="5"/>
  <c r="F119" i="5"/>
  <c r="E117" i="5"/>
  <c r="J94" i="5"/>
  <c r="J93" i="5"/>
  <c r="F93" i="5"/>
  <c r="F91" i="5"/>
  <c r="E89" i="5"/>
  <c r="J18" i="5"/>
  <c r="E18" i="5"/>
  <c r="F94" i="5" s="1"/>
  <c r="J17" i="5"/>
  <c r="J91" i="5"/>
  <c r="E7" i="5"/>
  <c r="E115" i="5" s="1"/>
  <c r="J37" i="4"/>
  <c r="J36" i="4"/>
  <c r="AY92" i="1" s="1"/>
  <c r="J35" i="4"/>
  <c r="AX92" i="1" s="1"/>
  <c r="BI151" i="4"/>
  <c r="BH151" i="4"/>
  <c r="BG151" i="4"/>
  <c r="BE151" i="4"/>
  <c r="T151" i="4"/>
  <c r="T150" i="4" s="1"/>
  <c r="R151" i="4"/>
  <c r="R150" i="4" s="1"/>
  <c r="P151" i="4"/>
  <c r="P150" i="4" s="1"/>
  <c r="BI149" i="4"/>
  <c r="BH149" i="4"/>
  <c r="BG149" i="4"/>
  <c r="BE149" i="4"/>
  <c r="T149" i="4"/>
  <c r="R149" i="4"/>
  <c r="P149" i="4"/>
  <c r="BI148" i="4"/>
  <c r="BH148" i="4"/>
  <c r="BG148" i="4"/>
  <c r="BE148" i="4"/>
  <c r="T148" i="4"/>
  <c r="R148" i="4"/>
  <c r="P148" i="4"/>
  <c r="BI147" i="4"/>
  <c r="BH147" i="4"/>
  <c r="BG147" i="4"/>
  <c r="BE147" i="4"/>
  <c r="T147" i="4"/>
  <c r="R147" i="4"/>
  <c r="P147" i="4"/>
  <c r="BI146" i="4"/>
  <c r="BH146" i="4"/>
  <c r="BG146" i="4"/>
  <c r="BE146" i="4"/>
  <c r="T146" i="4"/>
  <c r="R146" i="4"/>
  <c r="P146" i="4"/>
  <c r="BI143" i="4"/>
  <c r="BH143" i="4"/>
  <c r="BG143" i="4"/>
  <c r="BE143" i="4"/>
  <c r="T143" i="4"/>
  <c r="T142" i="4" s="1"/>
  <c r="R143" i="4"/>
  <c r="R142" i="4" s="1"/>
  <c r="P143" i="4"/>
  <c r="P142" i="4" s="1"/>
  <c r="BI141" i="4"/>
  <c r="BH141" i="4"/>
  <c r="BG141" i="4"/>
  <c r="BE141" i="4"/>
  <c r="T141" i="4"/>
  <c r="R141" i="4"/>
  <c r="P141" i="4"/>
  <c r="BI140" i="4"/>
  <c r="BH140" i="4"/>
  <c r="BG140" i="4"/>
  <c r="BE140" i="4"/>
  <c r="T140" i="4"/>
  <c r="R140" i="4"/>
  <c r="P140" i="4"/>
  <c r="BI139" i="4"/>
  <c r="BH139" i="4"/>
  <c r="BG139" i="4"/>
  <c r="BE139" i="4"/>
  <c r="T139" i="4"/>
  <c r="R139" i="4"/>
  <c r="P139" i="4"/>
  <c r="BI138" i="4"/>
  <c r="BH138" i="4"/>
  <c r="BG138" i="4"/>
  <c r="BE138" i="4"/>
  <c r="T138" i="4"/>
  <c r="R138" i="4"/>
  <c r="P138" i="4"/>
  <c r="BI137" i="4"/>
  <c r="BH137" i="4"/>
  <c r="BG137" i="4"/>
  <c r="BE137" i="4"/>
  <c r="T137" i="4"/>
  <c r="R137" i="4"/>
  <c r="P137" i="4"/>
  <c r="BI136" i="4"/>
  <c r="BH136" i="4"/>
  <c r="BG136" i="4"/>
  <c r="BE136" i="4"/>
  <c r="T136" i="4"/>
  <c r="R136" i="4"/>
  <c r="P136" i="4"/>
  <c r="BI135" i="4"/>
  <c r="BH135" i="4"/>
  <c r="BG135" i="4"/>
  <c r="BE135" i="4"/>
  <c r="T135" i="4"/>
  <c r="R135" i="4"/>
  <c r="P135" i="4"/>
  <c r="BI133" i="4"/>
  <c r="BH133" i="4"/>
  <c r="BG133" i="4"/>
  <c r="BE133" i="4"/>
  <c r="T133" i="4"/>
  <c r="R133" i="4"/>
  <c r="P133" i="4"/>
  <c r="BI132" i="4"/>
  <c r="BH132" i="4"/>
  <c r="BG132" i="4"/>
  <c r="BE132" i="4"/>
  <c r="T132" i="4"/>
  <c r="R132" i="4"/>
  <c r="P132" i="4"/>
  <c r="BI131" i="4"/>
  <c r="BH131" i="4"/>
  <c r="BG131" i="4"/>
  <c r="BE131" i="4"/>
  <c r="T131" i="4"/>
  <c r="R131" i="4"/>
  <c r="P131" i="4"/>
  <c r="BI130" i="4"/>
  <c r="BH130" i="4"/>
  <c r="BG130" i="4"/>
  <c r="BE130" i="4"/>
  <c r="T130" i="4"/>
  <c r="R130" i="4"/>
  <c r="P130" i="4"/>
  <c r="BI129" i="4"/>
  <c r="BH129" i="4"/>
  <c r="BG129" i="4"/>
  <c r="BE129" i="4"/>
  <c r="T129" i="4"/>
  <c r="R129" i="4"/>
  <c r="P129" i="4"/>
  <c r="BI128" i="4"/>
  <c r="BH128" i="4"/>
  <c r="BG128" i="4"/>
  <c r="BE128" i="4"/>
  <c r="T128" i="4"/>
  <c r="R128" i="4"/>
  <c r="P128" i="4"/>
  <c r="J122" i="4"/>
  <c r="J121" i="4"/>
  <c r="F121" i="4"/>
  <c r="F119" i="4"/>
  <c r="E117" i="4"/>
  <c r="J94" i="4"/>
  <c r="J93" i="4"/>
  <c r="F93" i="4"/>
  <c r="F91" i="4"/>
  <c r="E89" i="4"/>
  <c r="J18" i="4"/>
  <c r="E18" i="4"/>
  <c r="F94" i="4" s="1"/>
  <c r="J17" i="4"/>
  <c r="J119" i="4"/>
  <c r="E7" i="4"/>
  <c r="E115" i="4" s="1"/>
  <c r="J37" i="3"/>
  <c r="J36" i="3"/>
  <c r="AY91" i="1" s="1"/>
  <c r="J35" i="3"/>
  <c r="AX91" i="1"/>
  <c r="BI140" i="3"/>
  <c r="BH140" i="3"/>
  <c r="BG140" i="3"/>
  <c r="BE140" i="3"/>
  <c r="T140" i="3"/>
  <c r="T139" i="3" s="1"/>
  <c r="R140" i="3"/>
  <c r="R139" i="3" s="1"/>
  <c r="P140" i="3"/>
  <c r="P139" i="3" s="1"/>
  <c r="BI138" i="3"/>
  <c r="BH138" i="3"/>
  <c r="BG138" i="3"/>
  <c r="BE138" i="3"/>
  <c r="T138" i="3"/>
  <c r="R138" i="3"/>
  <c r="P138" i="3"/>
  <c r="BI137" i="3"/>
  <c r="BH137" i="3"/>
  <c r="BG137" i="3"/>
  <c r="BE137" i="3"/>
  <c r="T137" i="3"/>
  <c r="R137" i="3"/>
  <c r="P137" i="3"/>
  <c r="BI136" i="3"/>
  <c r="BH136" i="3"/>
  <c r="BG136" i="3"/>
  <c r="BE136" i="3"/>
  <c r="T136" i="3"/>
  <c r="R136" i="3"/>
  <c r="P136" i="3"/>
  <c r="BI135" i="3"/>
  <c r="BH135" i="3"/>
  <c r="BG135" i="3"/>
  <c r="BE135" i="3"/>
  <c r="T135" i="3"/>
  <c r="R135" i="3"/>
  <c r="P135" i="3"/>
  <c r="BI134" i="3"/>
  <c r="BH134" i="3"/>
  <c r="BG134" i="3"/>
  <c r="BE134" i="3"/>
  <c r="T134" i="3"/>
  <c r="R134" i="3"/>
  <c r="P134" i="3"/>
  <c r="BI133" i="3"/>
  <c r="BH133" i="3"/>
  <c r="BG133" i="3"/>
  <c r="BE133" i="3"/>
  <c r="T133" i="3"/>
  <c r="R133" i="3"/>
  <c r="P133" i="3"/>
  <c r="BI132" i="3"/>
  <c r="BH132" i="3"/>
  <c r="BG132" i="3"/>
  <c r="BE132" i="3"/>
  <c r="T132" i="3"/>
  <c r="R132" i="3"/>
  <c r="P132" i="3"/>
  <c r="BI131" i="3"/>
  <c r="BH131" i="3"/>
  <c r="BG131" i="3"/>
  <c r="BE131" i="3"/>
  <c r="T131" i="3"/>
  <c r="R131" i="3"/>
  <c r="P131" i="3"/>
  <c r="BI130" i="3"/>
  <c r="BH130" i="3"/>
  <c r="BG130" i="3"/>
  <c r="BE130" i="3"/>
  <c r="T130" i="3"/>
  <c r="R130" i="3"/>
  <c r="P130" i="3"/>
  <c r="BI129" i="3"/>
  <c r="BH129" i="3"/>
  <c r="BG129" i="3"/>
  <c r="BE129" i="3"/>
  <c r="T129" i="3"/>
  <c r="R129" i="3"/>
  <c r="P129" i="3"/>
  <c r="BI128" i="3"/>
  <c r="BH128" i="3"/>
  <c r="BG128" i="3"/>
  <c r="BE128" i="3"/>
  <c r="T128" i="3"/>
  <c r="R128" i="3"/>
  <c r="P128" i="3"/>
  <c r="BI127" i="3"/>
  <c r="BH127" i="3"/>
  <c r="BG127" i="3"/>
  <c r="BE127" i="3"/>
  <c r="T127" i="3"/>
  <c r="R127" i="3"/>
  <c r="P127" i="3"/>
  <c r="BI126" i="3"/>
  <c r="BH126" i="3"/>
  <c r="BG126" i="3"/>
  <c r="BE126" i="3"/>
  <c r="T126" i="3"/>
  <c r="R126" i="3"/>
  <c r="P126" i="3"/>
  <c r="BI125" i="3"/>
  <c r="BH125" i="3"/>
  <c r="BG125" i="3"/>
  <c r="BE125" i="3"/>
  <c r="T125" i="3"/>
  <c r="R125" i="3"/>
  <c r="P125" i="3"/>
  <c r="BI124" i="3"/>
  <c r="BH124" i="3"/>
  <c r="BG124" i="3"/>
  <c r="BE124" i="3"/>
  <c r="T124" i="3"/>
  <c r="R124" i="3"/>
  <c r="P124" i="3"/>
  <c r="J118" i="3"/>
  <c r="J117" i="3"/>
  <c r="F117" i="3"/>
  <c r="F115" i="3"/>
  <c r="E113" i="3"/>
  <c r="J94" i="3"/>
  <c r="J93" i="3"/>
  <c r="F93" i="3"/>
  <c r="F91" i="3"/>
  <c r="E89" i="3"/>
  <c r="J18" i="3"/>
  <c r="E18" i="3"/>
  <c r="F94" i="3" s="1"/>
  <c r="J17" i="3"/>
  <c r="J115" i="3"/>
  <c r="E7" i="3"/>
  <c r="E87" i="3" s="1"/>
  <c r="J37" i="2"/>
  <c r="J36" i="2"/>
  <c r="AY90" i="1" s="1"/>
  <c r="J35" i="2"/>
  <c r="AX90" i="1" s="1"/>
  <c r="BI193" i="2"/>
  <c r="BH193" i="2"/>
  <c r="BG193" i="2"/>
  <c r="BE193" i="2"/>
  <c r="T193" i="2"/>
  <c r="R193" i="2"/>
  <c r="P193" i="2"/>
  <c r="BI192" i="2"/>
  <c r="BH192" i="2"/>
  <c r="BG192" i="2"/>
  <c r="BE192" i="2"/>
  <c r="T192" i="2"/>
  <c r="R192" i="2"/>
  <c r="P192" i="2"/>
  <c r="BI191" i="2"/>
  <c r="BH191" i="2"/>
  <c r="BG191" i="2"/>
  <c r="BE191" i="2"/>
  <c r="T191" i="2"/>
  <c r="R191" i="2"/>
  <c r="P191" i="2"/>
  <c r="BI189" i="2"/>
  <c r="BH189" i="2"/>
  <c r="BG189" i="2"/>
  <c r="BE189" i="2"/>
  <c r="T189" i="2"/>
  <c r="R189" i="2"/>
  <c r="P189" i="2"/>
  <c r="BI188" i="2"/>
  <c r="BH188" i="2"/>
  <c r="BG188" i="2"/>
  <c r="BE188" i="2"/>
  <c r="T188" i="2"/>
  <c r="R188" i="2"/>
  <c r="P188" i="2"/>
  <c r="BI187" i="2"/>
  <c r="BH187" i="2"/>
  <c r="BG187" i="2"/>
  <c r="BE187" i="2"/>
  <c r="T187" i="2"/>
  <c r="R187" i="2"/>
  <c r="P187" i="2"/>
  <c r="BI185" i="2"/>
  <c r="BH185" i="2"/>
  <c r="BG185" i="2"/>
  <c r="BE185" i="2"/>
  <c r="T185" i="2"/>
  <c r="R185" i="2"/>
  <c r="P185" i="2"/>
  <c r="BI184" i="2"/>
  <c r="BH184" i="2"/>
  <c r="BG184" i="2"/>
  <c r="BE184" i="2"/>
  <c r="T184" i="2"/>
  <c r="R184" i="2"/>
  <c r="P184" i="2"/>
  <c r="BI183" i="2"/>
  <c r="BH183" i="2"/>
  <c r="BG183" i="2"/>
  <c r="BE183" i="2"/>
  <c r="T183" i="2"/>
  <c r="R183" i="2"/>
  <c r="P183" i="2"/>
  <c r="BI182" i="2"/>
  <c r="BH182" i="2"/>
  <c r="BG182" i="2"/>
  <c r="BE182" i="2"/>
  <c r="T182" i="2"/>
  <c r="R182" i="2"/>
  <c r="P182" i="2"/>
  <c r="BI181" i="2"/>
  <c r="BH181" i="2"/>
  <c r="BG181" i="2"/>
  <c r="BE181" i="2"/>
  <c r="T181" i="2"/>
  <c r="R181" i="2"/>
  <c r="P181" i="2"/>
  <c r="BI179" i="2"/>
  <c r="BH179" i="2"/>
  <c r="BG179" i="2"/>
  <c r="BE179" i="2"/>
  <c r="T179" i="2"/>
  <c r="R179" i="2"/>
  <c r="P179" i="2"/>
  <c r="BI178" i="2"/>
  <c r="BH178" i="2"/>
  <c r="BG178" i="2"/>
  <c r="BE178" i="2"/>
  <c r="T178" i="2"/>
  <c r="R178" i="2"/>
  <c r="P178" i="2"/>
  <c r="BI177" i="2"/>
  <c r="BH177" i="2"/>
  <c r="BG177" i="2"/>
  <c r="BE177" i="2"/>
  <c r="T177" i="2"/>
  <c r="R177" i="2"/>
  <c r="P177" i="2"/>
  <c r="BI176" i="2"/>
  <c r="BH176" i="2"/>
  <c r="BG176" i="2"/>
  <c r="BE176" i="2"/>
  <c r="T176" i="2"/>
  <c r="R176" i="2"/>
  <c r="P176" i="2"/>
  <c r="BI175" i="2"/>
  <c r="BH175" i="2"/>
  <c r="BG175" i="2"/>
  <c r="BE175" i="2"/>
  <c r="T175" i="2"/>
  <c r="R175" i="2"/>
  <c r="P175" i="2"/>
  <c r="BI173" i="2"/>
  <c r="BH173" i="2"/>
  <c r="BG173" i="2"/>
  <c r="BE173" i="2"/>
  <c r="T173" i="2"/>
  <c r="R173" i="2"/>
  <c r="P173" i="2"/>
  <c r="BI172" i="2"/>
  <c r="BH172" i="2"/>
  <c r="BG172" i="2"/>
  <c r="BE172" i="2"/>
  <c r="T172" i="2"/>
  <c r="R172" i="2"/>
  <c r="P172" i="2"/>
  <c r="BI171" i="2"/>
  <c r="BH171" i="2"/>
  <c r="BG171" i="2"/>
  <c r="BE171" i="2"/>
  <c r="T171" i="2"/>
  <c r="R171" i="2"/>
  <c r="P171" i="2"/>
  <c r="BI170" i="2"/>
  <c r="BH170" i="2"/>
  <c r="BG170" i="2"/>
  <c r="BE170" i="2"/>
  <c r="T170" i="2"/>
  <c r="R170" i="2"/>
  <c r="P170" i="2"/>
  <c r="BI169" i="2"/>
  <c r="BH169" i="2"/>
  <c r="BG169" i="2"/>
  <c r="BE169" i="2"/>
  <c r="T169" i="2"/>
  <c r="R169" i="2"/>
  <c r="P169" i="2"/>
  <c r="BI168" i="2"/>
  <c r="BH168" i="2"/>
  <c r="BG168" i="2"/>
  <c r="BE168" i="2"/>
  <c r="T168" i="2"/>
  <c r="R168" i="2"/>
  <c r="P168" i="2"/>
  <c r="BI166" i="2"/>
  <c r="BH166" i="2"/>
  <c r="BG166" i="2"/>
  <c r="BE166" i="2"/>
  <c r="T166" i="2"/>
  <c r="R166" i="2"/>
  <c r="P166" i="2"/>
  <c r="BI165" i="2"/>
  <c r="BH165" i="2"/>
  <c r="BG165" i="2"/>
  <c r="BE165" i="2"/>
  <c r="T165" i="2"/>
  <c r="R165" i="2"/>
  <c r="P165" i="2"/>
  <c r="BI164" i="2"/>
  <c r="BH164" i="2"/>
  <c r="BG164" i="2"/>
  <c r="BE164" i="2"/>
  <c r="T164" i="2"/>
  <c r="R164" i="2"/>
  <c r="P164" i="2"/>
  <c r="BI161" i="2"/>
  <c r="BH161" i="2"/>
  <c r="BG161" i="2"/>
  <c r="BE161" i="2"/>
  <c r="T161" i="2"/>
  <c r="T160" i="2" s="1"/>
  <c r="R161" i="2"/>
  <c r="R160" i="2" s="1"/>
  <c r="P161" i="2"/>
  <c r="P160" i="2"/>
  <c r="BI159" i="2"/>
  <c r="BH159" i="2"/>
  <c r="BG159" i="2"/>
  <c r="BE159" i="2"/>
  <c r="T159" i="2"/>
  <c r="R159" i="2"/>
  <c r="P159" i="2"/>
  <c r="BI158" i="2"/>
  <c r="BH158" i="2"/>
  <c r="BG158" i="2"/>
  <c r="BE158" i="2"/>
  <c r="T158" i="2"/>
  <c r="R158" i="2"/>
  <c r="P158" i="2"/>
  <c r="BI156" i="2"/>
  <c r="BH156" i="2"/>
  <c r="BG156" i="2"/>
  <c r="BE156" i="2"/>
  <c r="T156" i="2"/>
  <c r="R156" i="2"/>
  <c r="P156" i="2"/>
  <c r="BI155" i="2"/>
  <c r="BH155" i="2"/>
  <c r="BG155" i="2"/>
  <c r="BE155" i="2"/>
  <c r="T155" i="2"/>
  <c r="R155" i="2"/>
  <c r="P155" i="2"/>
  <c r="BI154" i="2"/>
  <c r="BH154" i="2"/>
  <c r="BG154" i="2"/>
  <c r="BE154" i="2"/>
  <c r="T154" i="2"/>
  <c r="R154" i="2"/>
  <c r="P154" i="2"/>
  <c r="BI152" i="2"/>
  <c r="BH152" i="2"/>
  <c r="BG152" i="2"/>
  <c r="BE152" i="2"/>
  <c r="T152" i="2"/>
  <c r="R152" i="2"/>
  <c r="P152" i="2"/>
  <c r="BI151" i="2"/>
  <c r="BH151" i="2"/>
  <c r="BG151" i="2"/>
  <c r="BE151" i="2"/>
  <c r="T151" i="2"/>
  <c r="R151" i="2"/>
  <c r="P151" i="2"/>
  <c r="BI149" i="2"/>
  <c r="BH149" i="2"/>
  <c r="BG149" i="2"/>
  <c r="BE149" i="2"/>
  <c r="T149" i="2"/>
  <c r="R149" i="2"/>
  <c r="P149" i="2"/>
  <c r="BI148" i="2"/>
  <c r="BH148" i="2"/>
  <c r="BG148" i="2"/>
  <c r="BE148" i="2"/>
  <c r="T148" i="2"/>
  <c r="R148" i="2"/>
  <c r="P148" i="2"/>
  <c r="BI147" i="2"/>
  <c r="BH147" i="2"/>
  <c r="BG147" i="2"/>
  <c r="BE147" i="2"/>
  <c r="T147" i="2"/>
  <c r="R147" i="2"/>
  <c r="P147" i="2"/>
  <c r="BI146" i="2"/>
  <c r="BH146" i="2"/>
  <c r="BG146" i="2"/>
  <c r="BE146" i="2"/>
  <c r="T146" i="2"/>
  <c r="R146" i="2"/>
  <c r="P146" i="2"/>
  <c r="BI145" i="2"/>
  <c r="BH145" i="2"/>
  <c r="BG145" i="2"/>
  <c r="BE145" i="2"/>
  <c r="T145" i="2"/>
  <c r="R145" i="2"/>
  <c r="P145" i="2"/>
  <c r="BI144" i="2"/>
  <c r="BH144" i="2"/>
  <c r="BG144" i="2"/>
  <c r="BE144" i="2"/>
  <c r="T144" i="2"/>
  <c r="R144" i="2"/>
  <c r="P144" i="2"/>
  <c r="BI143" i="2"/>
  <c r="BH143" i="2"/>
  <c r="BG143" i="2"/>
  <c r="BE143" i="2"/>
  <c r="T143" i="2"/>
  <c r="R143" i="2"/>
  <c r="P143" i="2"/>
  <c r="BI142" i="2"/>
  <c r="BH142" i="2"/>
  <c r="BG142" i="2"/>
  <c r="BE142" i="2"/>
  <c r="T142" i="2"/>
  <c r="R142" i="2"/>
  <c r="P142" i="2"/>
  <c r="BI140" i="2"/>
  <c r="BH140" i="2"/>
  <c r="BG140" i="2"/>
  <c r="BE140" i="2"/>
  <c r="T140" i="2"/>
  <c r="R140" i="2"/>
  <c r="P140" i="2"/>
  <c r="BI139" i="2"/>
  <c r="BH139" i="2"/>
  <c r="BG139" i="2"/>
  <c r="BE139" i="2"/>
  <c r="T139" i="2"/>
  <c r="R139" i="2"/>
  <c r="P139" i="2"/>
  <c r="BI138" i="2"/>
  <c r="BH138" i="2"/>
  <c r="BG138" i="2"/>
  <c r="BE138" i="2"/>
  <c r="T138" i="2"/>
  <c r="R138" i="2"/>
  <c r="P138" i="2"/>
  <c r="BI137" i="2"/>
  <c r="BH137" i="2"/>
  <c r="BG137" i="2"/>
  <c r="BE137" i="2"/>
  <c r="T137" i="2"/>
  <c r="R137" i="2"/>
  <c r="P137" i="2"/>
  <c r="BI136" i="2"/>
  <c r="BH136" i="2"/>
  <c r="BG136" i="2"/>
  <c r="BE136" i="2"/>
  <c r="T136" i="2"/>
  <c r="R136" i="2"/>
  <c r="P136" i="2"/>
  <c r="BI135" i="2"/>
  <c r="BH135" i="2"/>
  <c r="BG135" i="2"/>
  <c r="BE135" i="2"/>
  <c r="T135" i="2"/>
  <c r="R135" i="2"/>
  <c r="P135" i="2"/>
  <c r="J129" i="2"/>
  <c r="J128" i="2"/>
  <c r="F128" i="2"/>
  <c r="F126" i="2"/>
  <c r="E124" i="2"/>
  <c r="J94" i="2"/>
  <c r="J93" i="2"/>
  <c r="F93" i="2"/>
  <c r="F91" i="2"/>
  <c r="E89" i="2"/>
  <c r="J18" i="2"/>
  <c r="E18" i="2"/>
  <c r="F129" i="2" s="1"/>
  <c r="J17" i="2"/>
  <c r="J91" i="2"/>
  <c r="E7" i="2"/>
  <c r="E122" i="2" s="1"/>
  <c r="CK103" i="1"/>
  <c r="CJ103" i="1"/>
  <c r="CI103" i="1"/>
  <c r="CH103" i="1"/>
  <c r="CG103" i="1"/>
  <c r="CF103" i="1"/>
  <c r="BZ103" i="1"/>
  <c r="CE103" i="1"/>
  <c r="CK102" i="1"/>
  <c r="CJ102" i="1"/>
  <c r="CI102" i="1"/>
  <c r="CH102" i="1"/>
  <c r="CG102" i="1"/>
  <c r="CF102" i="1"/>
  <c r="BZ102" i="1"/>
  <c r="CE102" i="1"/>
  <c r="CK101" i="1"/>
  <c r="CJ101" i="1"/>
  <c r="CI101" i="1"/>
  <c r="CH101" i="1"/>
  <c r="CG101" i="1"/>
  <c r="CF101" i="1"/>
  <c r="BZ101" i="1"/>
  <c r="CE101" i="1"/>
  <c r="CK100" i="1"/>
  <c r="CJ100" i="1"/>
  <c r="CI100" i="1"/>
  <c r="CH100" i="1"/>
  <c r="CG100" i="1"/>
  <c r="CF100" i="1"/>
  <c r="BZ100" i="1"/>
  <c r="CE100" i="1"/>
  <c r="CK99" i="1"/>
  <c r="CJ99" i="1"/>
  <c r="CI99" i="1"/>
  <c r="CH99" i="1"/>
  <c r="CG99" i="1"/>
  <c r="CF99" i="1"/>
  <c r="BZ99" i="1"/>
  <c r="CE99" i="1"/>
  <c r="L85" i="1"/>
  <c r="AM85" i="1"/>
  <c r="AM84" i="1"/>
  <c r="L84" i="1"/>
  <c r="AM82" i="1"/>
  <c r="L82" i="1"/>
  <c r="L80" i="1"/>
  <c r="L79" i="1"/>
  <c r="J193" i="2"/>
  <c r="J173" i="2"/>
  <c r="J155" i="2"/>
  <c r="BK135" i="2"/>
  <c r="BK185" i="2"/>
  <c r="J178" i="2"/>
  <c r="J144" i="2"/>
  <c r="BK178" i="2"/>
  <c r="BK154" i="2"/>
  <c r="J138" i="2"/>
  <c r="BK166" i="2"/>
  <c r="J146" i="2"/>
  <c r="J142" i="2"/>
  <c r="J140" i="3"/>
  <c r="J130" i="3"/>
  <c r="J124" i="3"/>
  <c r="BK134" i="3"/>
  <c r="BK137" i="3"/>
  <c r="BK127" i="3"/>
  <c r="J151" i="4"/>
  <c r="J140" i="4"/>
  <c r="J136" i="4"/>
  <c r="BK137" i="4"/>
  <c r="J132" i="4"/>
  <c r="J152" i="5"/>
  <c r="J137" i="5"/>
  <c r="BK158" i="5"/>
  <c r="J151" i="5"/>
  <c r="J157" i="5"/>
  <c r="BK166" i="5"/>
  <c r="J134" i="5"/>
  <c r="J135" i="5"/>
  <c r="BK151" i="5"/>
  <c r="BK168" i="5"/>
  <c r="BK131" i="5"/>
  <c r="J141" i="6"/>
  <c r="BK128" i="6"/>
  <c r="BK132" i="6"/>
  <c r="J145" i="6"/>
  <c r="BK138" i="6"/>
  <c r="BK177" i="7"/>
  <c r="J130" i="7"/>
  <c r="BK205" i="7"/>
  <c r="J176" i="7"/>
  <c r="BK128" i="7"/>
  <c r="J196" i="7"/>
  <c r="BK180" i="7"/>
  <c r="BK133" i="7"/>
  <c r="BK186" i="7"/>
  <c r="BK154" i="7"/>
  <c r="J200" i="7"/>
  <c r="J147" i="7"/>
  <c r="J206" i="7"/>
  <c r="J180" i="7"/>
  <c r="BK139" i="7"/>
  <c r="J195" i="7"/>
  <c r="J148" i="7"/>
  <c r="J204" i="7"/>
  <c r="BK169" i="7"/>
  <c r="J141" i="7"/>
  <c r="BK165" i="8"/>
  <c r="J133" i="8"/>
  <c r="BK173" i="8"/>
  <c r="BK139" i="8"/>
  <c r="J171" i="8"/>
  <c r="J126" i="8"/>
  <c r="BK157" i="8"/>
  <c r="J160" i="8"/>
  <c r="J145" i="8"/>
  <c r="J174" i="8"/>
  <c r="BK129" i="8"/>
  <c r="J161" i="8"/>
  <c r="BK135" i="8"/>
  <c r="BK187" i="2"/>
  <c r="J177" i="2"/>
  <c r="BK161" i="2"/>
  <c r="J149" i="2"/>
  <c r="J192" i="2"/>
  <c r="BK170" i="2"/>
  <c r="J135" i="2"/>
  <c r="BK173" i="2"/>
  <c r="BK149" i="2"/>
  <c r="BK144" i="2"/>
  <c r="J136" i="2"/>
  <c r="BK168" i="2"/>
  <c r="BK147" i="2"/>
  <c r="BK136" i="2"/>
  <c r="J136" i="3"/>
  <c r="J133" i="3"/>
  <c r="J128" i="3"/>
  <c r="J129" i="3"/>
  <c r="BK124" i="3"/>
  <c r="J141" i="4"/>
  <c r="BK132" i="4"/>
  <c r="BK130" i="4"/>
  <c r="J130" i="4"/>
  <c r="J131" i="4"/>
  <c r="BK165" i="5"/>
  <c r="J148" i="5"/>
  <c r="J162" i="5"/>
  <c r="BK130" i="5"/>
  <c r="BK129" i="5"/>
  <c r="J132" i="5"/>
  <c r="J153" i="5"/>
  <c r="J131" i="5"/>
  <c r="BK148" i="5"/>
  <c r="BK162" i="5"/>
  <c r="BK135" i="5"/>
  <c r="J133" i="5"/>
  <c r="BK140" i="6"/>
  <c r="BK137" i="6"/>
  <c r="BK146" i="6"/>
  <c r="BK144" i="6"/>
  <c r="BK196" i="7"/>
  <c r="BK174" i="7"/>
  <c r="BK217" i="7"/>
  <c r="BK184" i="7"/>
  <c r="J157" i="7"/>
  <c r="J215" i="7"/>
  <c r="BK192" i="7"/>
  <c r="J169" i="7"/>
  <c r="BK129" i="7"/>
  <c r="J192" i="7"/>
  <c r="BK167" i="7"/>
  <c r="BK142" i="7"/>
  <c r="J190" i="7"/>
  <c r="BK164" i="7"/>
  <c r="BK219" i="7"/>
  <c r="BK189" i="7"/>
  <c r="J168" i="7"/>
  <c r="J146" i="7"/>
  <c r="J129" i="7"/>
  <c r="J167" i="7"/>
  <c r="J137" i="7"/>
  <c r="BK195" i="7"/>
  <c r="BK166" i="7"/>
  <c r="BK130" i="7"/>
  <c r="BK154" i="8"/>
  <c r="BK130" i="8"/>
  <c r="J154" i="8"/>
  <c r="J172" i="8"/>
  <c r="J131" i="8"/>
  <c r="BK132" i="8"/>
  <c r="BK151" i="8"/>
  <c r="BK153" i="8"/>
  <c r="BK131" i="8"/>
  <c r="J155" i="8"/>
  <c r="J139" i="8"/>
  <c r="BK191" i="2"/>
  <c r="J175" i="2"/>
  <c r="J165" i="2"/>
  <c r="BK152" i="2"/>
  <c r="BK193" i="2"/>
  <c r="J184" i="2"/>
  <c r="BK156" i="2"/>
  <c r="J139" i="2"/>
  <c r="BK175" i="2"/>
  <c r="J156" i="2"/>
  <c r="J152" i="2"/>
  <c r="BK148" i="2"/>
  <c r="BK142" i="2"/>
  <c r="BK165" i="2"/>
  <c r="BK143" i="2"/>
  <c r="BK140" i="2"/>
  <c r="J138" i="3"/>
  <c r="BK129" i="3"/>
  <c r="J137" i="3"/>
  <c r="BK131" i="3"/>
  <c r="BK138" i="3"/>
  <c r="J132" i="3"/>
  <c r="BK149" i="4"/>
  <c r="BK140" i="4"/>
  <c r="BK135" i="4"/>
  <c r="J137" i="4"/>
  <c r="J149" i="4"/>
  <c r="J158" i="5"/>
  <c r="BK132" i="5"/>
  <c r="BK153" i="5"/>
  <c r="BK172" i="5"/>
  <c r="J128" i="5"/>
  <c r="BK156" i="5"/>
  <c r="J141" i="5"/>
  <c r="BK159" i="5"/>
  <c r="J166" i="5"/>
  <c r="J144" i="5"/>
  <c r="J139" i="5"/>
  <c r="J143" i="6"/>
  <c r="J150" i="6"/>
  <c r="BK150" i="6"/>
  <c r="J132" i="6"/>
  <c r="BK145" i="6"/>
  <c r="BK206" i="7"/>
  <c r="BK168" i="7"/>
  <c r="J212" i="7"/>
  <c r="J178" i="7"/>
  <c r="BK140" i="7"/>
  <c r="BK200" i="7"/>
  <c r="J186" i="7"/>
  <c r="J165" i="7"/>
  <c r="J131" i="7"/>
  <c r="BK199" i="7"/>
  <c r="J173" i="7"/>
  <c r="J135" i="7"/>
  <c r="BK182" i="7"/>
  <c r="J142" i="7"/>
  <c r="BK218" i="7"/>
  <c r="BK197" i="7"/>
  <c r="J177" i="7"/>
  <c r="J156" i="7"/>
  <c r="BK135" i="7"/>
  <c r="J181" i="7"/>
  <c r="BK146" i="7"/>
  <c r="J202" i="7"/>
  <c r="BK163" i="7"/>
  <c r="BK182" i="8"/>
  <c r="J142" i="8"/>
  <c r="J149" i="8"/>
  <c r="BK178" i="8"/>
  <c r="J151" i="8"/>
  <c r="BK164" i="8"/>
  <c r="J182" i="8"/>
  <c r="J152" i="8"/>
  <c r="J167" i="8"/>
  <c r="BK159" i="8"/>
  <c r="BK143" i="8"/>
  <c r="BK183" i="2"/>
  <c r="BK176" i="2"/>
  <c r="BK169" i="2"/>
  <c r="BK159" i="2"/>
  <c r="BK146" i="2"/>
  <c r="J189" i="2"/>
  <c r="BK179" i="2"/>
  <c r="J148" i="2"/>
  <c r="J176" i="2"/>
  <c r="J169" i="2"/>
  <c r="J131" i="3"/>
  <c r="BK130" i="3"/>
  <c r="BK125" i="3"/>
  <c r="J128" i="4"/>
  <c r="J146" i="4"/>
  <c r="BK128" i="4"/>
  <c r="BK143" i="4"/>
  <c r="J147" i="4"/>
  <c r="BK155" i="5"/>
  <c r="BK139" i="5"/>
  <c r="BK147" i="5"/>
  <c r="J136" i="5"/>
  <c r="J167" i="5"/>
  <c r="BK167" i="5"/>
  <c r="BK169" i="5"/>
  <c r="J155" i="5"/>
  <c r="J164" i="5"/>
  <c r="J129" i="5"/>
  <c r="BK143" i="6"/>
  <c r="J138" i="6"/>
  <c r="J142" i="6"/>
  <c r="J128" i="6"/>
  <c r="J136" i="6"/>
  <c r="BK131" i="6"/>
  <c r="J179" i="7"/>
  <c r="J220" i="7"/>
  <c r="BK193" i="7"/>
  <c r="J160" i="7"/>
  <c r="BK134" i="7"/>
  <c r="J193" i="7"/>
  <c r="J175" i="7"/>
  <c r="BK145" i="7"/>
  <c r="BK209" i="7"/>
  <c r="J182" i="7"/>
  <c r="BK156" i="7"/>
  <c r="BK203" i="7"/>
  <c r="BK171" i="7"/>
  <c r="J128" i="7"/>
  <c r="J211" i="7"/>
  <c r="BK187" i="7"/>
  <c r="J163" i="7"/>
  <c r="J140" i="7"/>
  <c r="J199" i="7"/>
  <c r="J154" i="7"/>
  <c r="J218" i="7"/>
  <c r="J170" i="7"/>
  <c r="BK147" i="7"/>
  <c r="BK167" i="8"/>
  <c r="J138" i="8"/>
  <c r="BK176" i="8"/>
  <c r="BK134" i="8"/>
  <c r="J130" i="8"/>
  <c r="BK180" i="8"/>
  <c r="BK179" i="8"/>
  <c r="BK174" i="8"/>
  <c r="BK169" i="8"/>
  <c r="J165" i="8"/>
  <c r="J163" i="8"/>
  <c r="BK162" i="8"/>
  <c r="J159" i="8"/>
  <c r="BK158" i="8"/>
  <c r="BK155" i="8"/>
  <c r="BK144" i="8"/>
  <c r="BK140" i="8"/>
  <c r="J135" i="8"/>
  <c r="J129" i="8"/>
  <c r="J125" i="8"/>
  <c r="J177" i="8"/>
  <c r="BK145" i="8"/>
  <c r="J179" i="8"/>
  <c r="BK124" i="8"/>
  <c r="J156" i="8"/>
  <c r="J134" i="8"/>
  <c r="BK150" i="8"/>
  <c r="BK163" i="8"/>
  <c r="J153" i="8"/>
  <c r="J128" i="8"/>
  <c r="BK189" i="2"/>
  <c r="J171" i="2"/>
  <c r="J158" i="2"/>
  <c r="BK139" i="2"/>
  <c r="J191" i="2"/>
  <c r="BK181" i="2"/>
  <c r="J145" i="2"/>
  <c r="BK172" i="2"/>
  <c r="J135" i="3"/>
  <c r="J134" i="3"/>
  <c r="J126" i="3"/>
  <c r="J135" i="4"/>
  <c r="BK141" i="4"/>
  <c r="BK151" i="4"/>
  <c r="BK152" i="5"/>
  <c r="J161" i="5"/>
  <c r="BK149" i="5"/>
  <c r="J149" i="5"/>
  <c r="BK134" i="5"/>
  <c r="BK152" i="6"/>
  <c r="J129" i="6"/>
  <c r="J140" i="6"/>
  <c r="J147" i="6"/>
  <c r="BK136" i="6"/>
  <c r="J216" i="7"/>
  <c r="BK178" i="7"/>
  <c r="BK149" i="7"/>
  <c r="BK190" i="7"/>
  <c r="BK158" i="7"/>
  <c r="J136" i="7"/>
  <c r="BK198" i="7"/>
  <c r="J184" i="7"/>
  <c r="J158" i="7"/>
  <c r="J213" i="7"/>
  <c r="J189" i="7"/>
  <c r="J164" i="7"/>
  <c r="J214" i="7"/>
  <c r="BK183" i="7"/>
  <c r="BK136" i="7"/>
  <c r="BK215" i="7"/>
  <c r="J183" i="7"/>
  <c r="J145" i="7"/>
  <c r="BK210" i="7"/>
  <c r="J155" i="7"/>
  <c r="J187" i="7"/>
  <c r="J159" i="7"/>
  <c r="BK147" i="8"/>
  <c r="J127" i="8"/>
  <c r="BK161" i="8"/>
  <c r="J136" i="8"/>
  <c r="J150" i="8"/>
  <c r="J180" i="8"/>
  <c r="BK146" i="8"/>
  <c r="J168" i="8"/>
  <c r="BK142" i="8"/>
  <c r="J173" i="8"/>
  <c r="J169" i="8"/>
  <c r="J144" i="8"/>
  <c r="J124" i="8"/>
  <c r="J188" i="2"/>
  <c r="J181" i="2"/>
  <c r="J168" i="2"/>
  <c r="J154" i="2"/>
  <c r="BK138" i="2"/>
  <c r="BK188" i="2"/>
  <c r="J166" i="2"/>
  <c r="J151" i="2"/>
  <c r="J179" i="2"/>
  <c r="BK158" i="2"/>
  <c r="BK140" i="3"/>
  <c r="BK133" i="3"/>
  <c r="BK147" i="4"/>
  <c r="BK133" i="4"/>
  <c r="J143" i="4"/>
  <c r="J139" i="4"/>
  <c r="J129" i="4"/>
  <c r="J140" i="5"/>
  <c r="BK160" i="5"/>
  <c r="BK128" i="5"/>
  <c r="J168" i="5"/>
  <c r="BK170" i="5"/>
  <c r="BK138" i="5"/>
  <c r="J156" i="5"/>
  <c r="J159" i="5"/>
  <c r="J138" i="5"/>
  <c r="J143" i="5"/>
  <c r="J144" i="6"/>
  <c r="BK142" i="6"/>
  <c r="J137" i="6"/>
  <c r="BK129" i="6"/>
  <c r="J135" i="6"/>
  <c r="J197" i="7"/>
  <c r="BK157" i="7"/>
  <c r="J198" i="7"/>
  <c r="BK148" i="7"/>
  <c r="BK141" i="7"/>
  <c r="BK220" i="7"/>
  <c r="J185" i="7"/>
  <c r="BK153" i="7"/>
  <c r="J208" i="7"/>
  <c r="J172" i="7"/>
  <c r="BK213" i="7"/>
  <c r="J166" i="7"/>
  <c r="J134" i="7"/>
  <c r="J210" i="7"/>
  <c r="BK181" i="7"/>
  <c r="BK162" i="7"/>
  <c r="BK131" i="7"/>
  <c r="BK165" i="7"/>
  <c r="J144" i="7"/>
  <c r="J209" i="7"/>
  <c r="BK172" i="7"/>
  <c r="BK132" i="7"/>
  <c r="J143" i="8"/>
  <c r="BK172" i="8"/>
  <c r="J141" i="8"/>
  <c r="BK156" i="8"/>
  <c r="BK137" i="8"/>
  <c r="J158" i="8"/>
  <c r="J170" i="8"/>
  <c r="BK149" i="8"/>
  <c r="BK128" i="8"/>
  <c r="J147" i="8"/>
  <c r="J164" i="8"/>
  <c r="J157" i="8"/>
  <c r="J132" i="8"/>
  <c r="J185" i="2"/>
  <c r="J172" i="2"/>
  <c r="BK164" i="2"/>
  <c r="J137" i="2"/>
  <c r="J187" i="2"/>
  <c r="BK182" i="2"/>
  <c r="J159" i="2"/>
  <c r="AS89" i="1"/>
  <c r="BK151" i="2"/>
  <c r="BK145" i="2"/>
  <c r="BK171" i="2"/>
  <c r="J161" i="2"/>
  <c r="J140" i="2"/>
  <c r="BK137" i="2"/>
  <c r="BK135" i="3"/>
  <c r="BK132" i="3"/>
  <c r="BK136" i="3"/>
  <c r="BK128" i="3"/>
  <c r="J127" i="3"/>
  <c r="BK148" i="4"/>
  <c r="BK139" i="4"/>
  <c r="J148" i="4"/>
  <c r="J138" i="4"/>
  <c r="BK131" i="4"/>
  <c r="J145" i="5"/>
  <c r="J169" i="5"/>
  <c r="BK141" i="5"/>
  <c r="J130" i="5"/>
  <c r="J165" i="5"/>
  <c r="J172" i="5"/>
  <c r="BK140" i="5"/>
  <c r="BK161" i="5"/>
  <c r="J170" i="5"/>
  <c r="BK157" i="5"/>
  <c r="BK137" i="5"/>
  <c r="BK136" i="5"/>
  <c r="BK141" i="6"/>
  <c r="J133" i="6"/>
  <c r="BK135" i="6"/>
  <c r="J146" i="6"/>
  <c r="J131" i="6"/>
  <c r="BK204" i="7"/>
  <c r="BK176" i="7"/>
  <c r="J219" i="7"/>
  <c r="BK191" i="7"/>
  <c r="J171" i="7"/>
  <c r="BK212" i="7"/>
  <c r="J191" i="7"/>
  <c r="J174" i="7"/>
  <c r="J139" i="7"/>
  <c r="BK201" i="7"/>
  <c r="J161" i="7"/>
  <c r="J132" i="7"/>
  <c r="J188" i="7"/>
  <c r="J162" i="7"/>
  <c r="BK202" i="7"/>
  <c r="BK175" i="7"/>
  <c r="BK161" i="7"/>
  <c r="J201" i="7"/>
  <c r="J133" i="7"/>
  <c r="BK188" i="7"/>
  <c r="J150" i="7"/>
  <c r="J176" i="8"/>
  <c r="BK126" i="8"/>
  <c r="BK171" i="8"/>
  <c r="J146" i="8"/>
  <c r="BK166" i="8"/>
  <c r="J166" i="8"/>
  <c r="BK175" i="8"/>
  <c r="BK138" i="8"/>
  <c r="BK168" i="8"/>
  <c r="BK133" i="8"/>
  <c r="J162" i="8"/>
  <c r="J148" i="8"/>
  <c r="BK127" i="8"/>
  <c r="BK184" i="2"/>
  <c r="J182" i="2"/>
  <c r="J170" i="2"/>
  <c r="J147" i="2"/>
  <c r="BK192" i="2"/>
  <c r="J183" i="2"/>
  <c r="J164" i="2"/>
  <c r="J143" i="2"/>
  <c r="BK177" i="2"/>
  <c r="BK155" i="2"/>
  <c r="J125" i="3"/>
  <c r="BK126" i="3"/>
  <c r="J133" i="4"/>
  <c r="BK136" i="4"/>
  <c r="BK146" i="4"/>
  <c r="BK129" i="4"/>
  <c r="BK138" i="4"/>
  <c r="J150" i="5"/>
  <c r="BK164" i="5"/>
  <c r="BK143" i="5"/>
  <c r="BK133" i="5"/>
  <c r="BK150" i="5"/>
  <c r="BK145" i="5"/>
  <c r="BK144" i="5"/>
  <c r="J147" i="5"/>
  <c r="J160" i="5"/>
  <c r="BK147" i="6"/>
  <c r="J149" i="6"/>
  <c r="J152" i="6"/>
  <c r="BK149" i="6"/>
  <c r="BK133" i="6"/>
  <c r="BK211" i="7"/>
  <c r="BK185" i="7"/>
  <c r="BK159" i="7"/>
  <c r="BK216" i="7"/>
  <c r="BK179" i="7"/>
  <c r="BK155" i="7"/>
  <c r="BK208" i="7"/>
  <c r="BK137" i="7"/>
  <c r="J205" i="7"/>
  <c r="BK170" i="7"/>
  <c r="BK144" i="7"/>
  <c r="J194" i="7"/>
  <c r="BK150" i="7"/>
  <c r="J217" i="7"/>
  <c r="BK194" i="7"/>
  <c r="BK173" i="7"/>
  <c r="J153" i="7"/>
  <c r="J203" i="7"/>
  <c r="J149" i="7"/>
  <c r="BK214" i="7"/>
  <c r="BK160" i="7"/>
  <c r="J175" i="8"/>
  <c r="BK125" i="8"/>
  <c r="BK160" i="8"/>
  <c r="J137" i="8"/>
  <c r="J140" i="8"/>
  <c r="BK170" i="8"/>
  <c r="J178" i="8"/>
  <c r="BK148" i="8"/>
  <c r="BK177" i="8"/>
  <c r="BK141" i="8"/>
  <c r="BK152" i="8"/>
  <c r="BK136" i="8"/>
  <c r="F33" i="4" l="1"/>
  <c r="T141" i="2"/>
  <c r="T153" i="2"/>
  <c r="T163" i="2"/>
  <c r="T174" i="2"/>
  <c r="R186" i="2"/>
  <c r="BK123" i="3"/>
  <c r="J123" i="3"/>
  <c r="J100" i="3" s="1"/>
  <c r="R127" i="4"/>
  <c r="R145" i="4"/>
  <c r="R144" i="4"/>
  <c r="BK142" i="5"/>
  <c r="J142" i="5" s="1"/>
  <c r="J101" i="5" s="1"/>
  <c r="BK154" i="5"/>
  <c r="J154" i="5" s="1"/>
  <c r="J103" i="5" s="1"/>
  <c r="BK127" i="6"/>
  <c r="BK134" i="6"/>
  <c r="J134" i="6" s="1"/>
  <c r="J102" i="6" s="1"/>
  <c r="R148" i="6"/>
  <c r="BK152" i="7"/>
  <c r="J152" i="7" s="1"/>
  <c r="J104" i="7" s="1"/>
  <c r="R141" i="2"/>
  <c r="R157" i="2"/>
  <c r="T167" i="2"/>
  <c r="T180" i="2"/>
  <c r="BK190" i="2"/>
  <c r="J190" i="2"/>
  <c r="J112" i="2" s="1"/>
  <c r="T134" i="4"/>
  <c r="P127" i="5"/>
  <c r="R146" i="5"/>
  <c r="R163" i="5"/>
  <c r="T127" i="6"/>
  <c r="T134" i="6"/>
  <c r="T148" i="6"/>
  <c r="BK127" i="7"/>
  <c r="J127" i="7" s="1"/>
  <c r="J100" i="7" s="1"/>
  <c r="BK138" i="7"/>
  <c r="J138" i="7"/>
  <c r="J101" i="7" s="1"/>
  <c r="BK143" i="7"/>
  <c r="J143" i="7" s="1"/>
  <c r="J102" i="7" s="1"/>
  <c r="R207" i="7"/>
  <c r="P134" i="2"/>
  <c r="P150" i="2"/>
  <c r="R153" i="2"/>
  <c r="P167" i="2"/>
  <c r="R180" i="2"/>
  <c r="P190" i="2"/>
  <c r="P123" i="3"/>
  <c r="P122" i="3" s="1"/>
  <c r="P121" i="3" s="1"/>
  <c r="AU91" i="1" s="1"/>
  <c r="P127" i="4"/>
  <c r="T145" i="4"/>
  <c r="T144" i="4" s="1"/>
  <c r="P142" i="5"/>
  <c r="T146" i="5"/>
  <c r="BK163" i="5"/>
  <c r="J163" i="5" s="1"/>
  <c r="J104" i="5" s="1"/>
  <c r="BK130" i="6"/>
  <c r="J130" i="6" s="1"/>
  <c r="J101" i="6" s="1"/>
  <c r="P139" i="6"/>
  <c r="R127" i="7"/>
  <c r="P138" i="7"/>
  <c r="P143" i="7"/>
  <c r="BK207" i="7"/>
  <c r="J207" i="7"/>
  <c r="J105" i="7" s="1"/>
  <c r="P141" i="2"/>
  <c r="BK153" i="2"/>
  <c r="J153" i="2" s="1"/>
  <c r="J103" i="2" s="1"/>
  <c r="BK163" i="2"/>
  <c r="J163" i="2" s="1"/>
  <c r="J107" i="2" s="1"/>
  <c r="P174" i="2"/>
  <c r="P186" i="2"/>
  <c r="R123" i="3"/>
  <c r="R122" i="3" s="1"/>
  <c r="R121" i="3" s="1"/>
  <c r="BK134" i="4"/>
  <c r="J134" i="4" s="1"/>
  <c r="J101" i="4" s="1"/>
  <c r="R142" i="5"/>
  <c r="P154" i="5"/>
  <c r="P130" i="6"/>
  <c r="BK139" i="6"/>
  <c r="J139" i="6" s="1"/>
  <c r="J103" i="6" s="1"/>
  <c r="R152" i="7"/>
  <c r="BK134" i="2"/>
  <c r="J134" i="2" s="1"/>
  <c r="J100" i="2" s="1"/>
  <c r="T150" i="2"/>
  <c r="P157" i="2"/>
  <c r="R163" i="2"/>
  <c r="P180" i="2"/>
  <c r="R190" i="2"/>
  <c r="T127" i="4"/>
  <c r="P145" i="4"/>
  <c r="P144" i="4"/>
  <c r="R127" i="5"/>
  <c r="P146" i="5"/>
  <c r="T163" i="5"/>
  <c r="P127" i="6"/>
  <c r="T130" i="6"/>
  <c r="T139" i="6"/>
  <c r="P127" i="7"/>
  <c r="R138" i="7"/>
  <c r="R143" i="7"/>
  <c r="T207" i="7"/>
  <c r="BK141" i="2"/>
  <c r="J141" i="2"/>
  <c r="J101" i="2" s="1"/>
  <c r="P153" i="2"/>
  <c r="BK167" i="2"/>
  <c r="J167" i="2" s="1"/>
  <c r="J108" i="2" s="1"/>
  <c r="R174" i="2"/>
  <c r="T186" i="2"/>
  <c r="T123" i="3"/>
  <c r="T122" i="3" s="1"/>
  <c r="T121" i="3" s="1"/>
  <c r="R134" i="4"/>
  <c r="T127" i="5"/>
  <c r="R154" i="5"/>
  <c r="R130" i="6"/>
  <c r="R126" i="6" s="1"/>
  <c r="R125" i="6" s="1"/>
  <c r="R139" i="6"/>
  <c r="T152" i="7"/>
  <c r="BK123" i="8"/>
  <c r="P123" i="8"/>
  <c r="P122" i="8" s="1"/>
  <c r="P121" i="8" s="1"/>
  <c r="AU96" i="1" s="1"/>
  <c r="R134" i="2"/>
  <c r="R150" i="2"/>
  <c r="BK157" i="2"/>
  <c r="J157" i="2" s="1"/>
  <c r="J104" i="2" s="1"/>
  <c r="R167" i="2"/>
  <c r="BK180" i="2"/>
  <c r="J180" i="2" s="1"/>
  <c r="J110" i="2" s="1"/>
  <c r="T190" i="2"/>
  <c r="BK127" i="4"/>
  <c r="BK145" i="4"/>
  <c r="T142" i="5"/>
  <c r="T154" i="5"/>
  <c r="R134" i="6"/>
  <c r="P148" i="6"/>
  <c r="T127" i="7"/>
  <c r="T138" i="7"/>
  <c r="T143" i="7"/>
  <c r="P207" i="7"/>
  <c r="R123" i="8"/>
  <c r="R122" i="8" s="1"/>
  <c r="R121" i="8" s="1"/>
  <c r="T134" i="2"/>
  <c r="BK150" i="2"/>
  <c r="J150" i="2" s="1"/>
  <c r="J102" i="2" s="1"/>
  <c r="T157" i="2"/>
  <c r="P163" i="2"/>
  <c r="BK174" i="2"/>
  <c r="J174" i="2"/>
  <c r="J109" i="2" s="1"/>
  <c r="BK186" i="2"/>
  <c r="J186" i="2" s="1"/>
  <c r="J111" i="2" s="1"/>
  <c r="P134" i="4"/>
  <c r="BK127" i="5"/>
  <c r="J127" i="5" s="1"/>
  <c r="J100" i="5" s="1"/>
  <c r="BK146" i="5"/>
  <c r="J146" i="5" s="1"/>
  <c r="J102" i="5" s="1"/>
  <c r="P163" i="5"/>
  <c r="R127" i="6"/>
  <c r="P134" i="6"/>
  <c r="BK148" i="6"/>
  <c r="J148" i="6" s="1"/>
  <c r="J104" i="6" s="1"/>
  <c r="P152" i="7"/>
  <c r="P151" i="7" s="1"/>
  <c r="T123" i="8"/>
  <c r="T122" i="8"/>
  <c r="T121" i="8" s="1"/>
  <c r="BK142" i="4"/>
  <c r="J142" i="4" s="1"/>
  <c r="J102" i="4" s="1"/>
  <c r="BK150" i="4"/>
  <c r="J150" i="4" s="1"/>
  <c r="J105" i="4" s="1"/>
  <c r="BK160" i="2"/>
  <c r="J160" i="2" s="1"/>
  <c r="J105" i="2" s="1"/>
  <c r="BK139" i="3"/>
  <c r="J139" i="3" s="1"/>
  <c r="J101" i="3" s="1"/>
  <c r="BK171" i="5"/>
  <c r="J171" i="5" s="1"/>
  <c r="J105" i="5" s="1"/>
  <c r="BK151" i="6"/>
  <c r="J151" i="6" s="1"/>
  <c r="J105" i="6" s="1"/>
  <c r="BK181" i="8"/>
  <c r="J181" i="8"/>
  <c r="J101" i="8" s="1"/>
  <c r="BK126" i="7"/>
  <c r="J126" i="7" s="1"/>
  <c r="J99" i="7" s="1"/>
  <c r="BF137" i="8"/>
  <c r="BF163" i="8"/>
  <c r="BF165" i="8"/>
  <c r="BF167" i="8"/>
  <c r="BF174" i="8"/>
  <c r="BF176" i="8"/>
  <c r="BF138" i="8"/>
  <c r="BF145" i="8"/>
  <c r="BF161" i="8"/>
  <c r="BF170" i="8"/>
  <c r="BF179" i="8"/>
  <c r="BF124" i="8"/>
  <c r="BF126" i="8"/>
  <c r="BF130" i="8"/>
  <c r="BF131" i="8"/>
  <c r="BF146" i="8"/>
  <c r="BF153" i="8"/>
  <c r="BF154" i="8"/>
  <c r="F94" i="8"/>
  <c r="BF127" i="8"/>
  <c r="BF134" i="8"/>
  <c r="BF139" i="8"/>
  <c r="BF141" i="8"/>
  <c r="BF142" i="8"/>
  <c r="BF148" i="8"/>
  <c r="BF150" i="8"/>
  <c r="BF159" i="8"/>
  <c r="BF162" i="8"/>
  <c r="BF168" i="8"/>
  <c r="BF175" i="8"/>
  <c r="J115" i="8"/>
  <c r="BF128" i="8"/>
  <c r="BF129" i="8"/>
  <c r="BF133" i="8"/>
  <c r="BF135" i="8"/>
  <c r="BF143" i="8"/>
  <c r="BF147" i="8"/>
  <c r="BF169" i="8"/>
  <c r="BF173" i="8"/>
  <c r="BF125" i="8"/>
  <c r="BF132" i="8"/>
  <c r="BF149" i="8"/>
  <c r="BF164" i="8"/>
  <c r="BF166" i="8"/>
  <c r="BF171" i="8"/>
  <c r="BF177" i="8"/>
  <c r="BF178" i="8"/>
  <c r="BF182" i="8"/>
  <c r="E87" i="8"/>
  <c r="BF144" i="8"/>
  <c r="BF152" i="8"/>
  <c r="BF155" i="8"/>
  <c r="BF136" i="8"/>
  <c r="BF140" i="8"/>
  <c r="BF151" i="8"/>
  <c r="BF156" i="8"/>
  <c r="BF157" i="8"/>
  <c r="BF158" i="8"/>
  <c r="BF160" i="8"/>
  <c r="BF172" i="8"/>
  <c r="BF180" i="8"/>
  <c r="BF142" i="7"/>
  <c r="BF148" i="7"/>
  <c r="BF174" i="7"/>
  <c r="BF178" i="7"/>
  <c r="BF181" i="7"/>
  <c r="BF192" i="7"/>
  <c r="BF199" i="7"/>
  <c r="BF205" i="7"/>
  <c r="BF206" i="7"/>
  <c r="BF220" i="7"/>
  <c r="BF134" i="7"/>
  <c r="BF135" i="7"/>
  <c r="BF160" i="7"/>
  <c r="BF173" i="7"/>
  <c r="BF179" i="7"/>
  <c r="BF183" i="7"/>
  <c r="BF184" i="7"/>
  <c r="BF185" i="7"/>
  <c r="BF186" i="7"/>
  <c r="BF190" i="7"/>
  <c r="BF193" i="7"/>
  <c r="BF197" i="7"/>
  <c r="BF214" i="7"/>
  <c r="BF215" i="7"/>
  <c r="BF217" i="7"/>
  <c r="BF136" i="7"/>
  <c r="BF149" i="7"/>
  <c r="BF154" i="7"/>
  <c r="BF164" i="7"/>
  <c r="BF165" i="7"/>
  <c r="BF166" i="7"/>
  <c r="BF170" i="7"/>
  <c r="BF177" i="7"/>
  <c r="J127" i="6"/>
  <c r="J100" i="6" s="1"/>
  <c r="E87" i="7"/>
  <c r="J91" i="7"/>
  <c r="F122" i="7"/>
  <c r="BF131" i="7"/>
  <c r="BF132" i="7"/>
  <c r="BF140" i="7"/>
  <c r="BF144" i="7"/>
  <c r="BF156" i="7"/>
  <c r="BF157" i="7"/>
  <c r="BF158" i="7"/>
  <c r="BF159" i="7"/>
  <c r="BF168" i="7"/>
  <c r="BF169" i="7"/>
  <c r="BF201" i="7"/>
  <c r="BF209" i="7"/>
  <c r="BF210" i="7"/>
  <c r="BF211" i="7"/>
  <c r="BF216" i="7"/>
  <c r="BF219" i="7"/>
  <c r="BF129" i="7"/>
  <c r="BF130" i="7"/>
  <c r="BF146" i="7"/>
  <c r="BF150" i="7"/>
  <c r="BF162" i="7"/>
  <c r="BF175" i="7"/>
  <c r="BF176" i="7"/>
  <c r="BF180" i="7"/>
  <c r="BF194" i="7"/>
  <c r="BF196" i="7"/>
  <c r="BF218" i="7"/>
  <c r="BF155" i="7"/>
  <c r="BF203" i="7"/>
  <c r="BF204" i="7"/>
  <c r="BF213" i="7"/>
  <c r="BF137" i="7"/>
  <c r="BF153" i="7"/>
  <c r="BF161" i="7"/>
  <c r="BF163" i="7"/>
  <c r="BF167" i="7"/>
  <c r="BF172" i="7"/>
  <c r="BF195" i="7"/>
  <c r="BF200" i="7"/>
  <c r="BF202" i="7"/>
  <c r="BF128" i="7"/>
  <c r="BF133" i="7"/>
  <c r="BF139" i="7"/>
  <c r="BF141" i="7"/>
  <c r="BF145" i="7"/>
  <c r="BF147" i="7"/>
  <c r="BF171" i="7"/>
  <c r="BF182" i="7"/>
  <c r="BF187" i="7"/>
  <c r="BF188" i="7"/>
  <c r="BF189" i="7"/>
  <c r="BF191" i="7"/>
  <c r="BF198" i="7"/>
  <c r="BF208" i="7"/>
  <c r="BF212" i="7"/>
  <c r="BF142" i="6"/>
  <c r="J119" i="6"/>
  <c r="BF128" i="6"/>
  <c r="E115" i="6"/>
  <c r="BF133" i="6"/>
  <c r="BF138" i="6"/>
  <c r="BF141" i="6"/>
  <c r="BF150" i="6"/>
  <c r="BF129" i="6"/>
  <c r="BF140" i="6"/>
  <c r="BF143" i="6"/>
  <c r="BF144" i="6"/>
  <c r="BF147" i="6"/>
  <c r="F122" i="6"/>
  <c r="BF152" i="6"/>
  <c r="BF132" i="6"/>
  <c r="BF136" i="6"/>
  <c r="BF146" i="6"/>
  <c r="BF149" i="6"/>
  <c r="BF131" i="6"/>
  <c r="BF135" i="6"/>
  <c r="BF137" i="6"/>
  <c r="BF145" i="6"/>
  <c r="J119" i="5"/>
  <c r="F122" i="5"/>
  <c r="BF129" i="5"/>
  <c r="BF139" i="5"/>
  <c r="BF140" i="5"/>
  <c r="BF144" i="5"/>
  <c r="BF149" i="5"/>
  <c r="BF152" i="5"/>
  <c r="BF153" i="5"/>
  <c r="BF158" i="5"/>
  <c r="BF162" i="5"/>
  <c r="BF168" i="5"/>
  <c r="BF172" i="5"/>
  <c r="BF133" i="5"/>
  <c r="BF141" i="5"/>
  <c r="BF132" i="5"/>
  <c r="BF137" i="5"/>
  <c r="J127" i="4"/>
  <c r="J100" i="4" s="1"/>
  <c r="BF148" i="5"/>
  <c r="BF150" i="5"/>
  <c r="BF157" i="5"/>
  <c r="BF164" i="5"/>
  <c r="E87" i="5"/>
  <c r="BF128" i="5"/>
  <c r="BF145" i="5"/>
  <c r="BF147" i="5"/>
  <c r="BF169" i="5"/>
  <c r="BF131" i="5"/>
  <c r="BF138" i="5"/>
  <c r="BF143" i="5"/>
  <c r="BF155" i="5"/>
  <c r="BF156" i="5"/>
  <c r="BF160" i="5"/>
  <c r="BF165" i="5"/>
  <c r="BF170" i="5"/>
  <c r="BF134" i="5"/>
  <c r="BF135" i="5"/>
  <c r="BF136" i="5"/>
  <c r="BF151" i="5"/>
  <c r="BF167" i="5"/>
  <c r="BF130" i="5"/>
  <c r="BF159" i="5"/>
  <c r="BF161" i="5"/>
  <c r="BF166" i="5"/>
  <c r="F122" i="4"/>
  <c r="BF129" i="4"/>
  <c r="BF135" i="4"/>
  <c r="BF140" i="4"/>
  <c r="E87" i="4"/>
  <c r="BF132" i="4"/>
  <c r="BF133" i="4"/>
  <c r="BF146" i="4"/>
  <c r="J91" i="4"/>
  <c r="BF128" i="4"/>
  <c r="BK122" i="3"/>
  <c r="J122" i="3" s="1"/>
  <c r="J99" i="3" s="1"/>
  <c r="BF130" i="4"/>
  <c r="BF138" i="4"/>
  <c r="BF139" i="4"/>
  <c r="BF141" i="4"/>
  <c r="AZ92" i="1"/>
  <c r="BF131" i="4"/>
  <c r="BF148" i="4"/>
  <c r="BF149" i="4"/>
  <c r="BF147" i="4"/>
  <c r="BF136" i="4"/>
  <c r="BF137" i="4"/>
  <c r="BF143" i="4"/>
  <c r="BF151" i="4"/>
  <c r="E111" i="3"/>
  <c r="F118" i="3"/>
  <c r="BF125" i="3"/>
  <c r="BF128" i="3"/>
  <c r="J91" i="3"/>
  <c r="BF124" i="3"/>
  <c r="BF132" i="3"/>
  <c r="BF133" i="3"/>
  <c r="BF136" i="3"/>
  <c r="BF126" i="3"/>
  <c r="BF129" i="3"/>
  <c r="BF130" i="3"/>
  <c r="BF135" i="3"/>
  <c r="BF138" i="3"/>
  <c r="BF131" i="3"/>
  <c r="BF127" i="3"/>
  <c r="BF134" i="3"/>
  <c r="BF137" i="3"/>
  <c r="BF140" i="3"/>
  <c r="BF159" i="2"/>
  <c r="E87" i="2"/>
  <c r="J126" i="2"/>
  <c r="BF136" i="2"/>
  <c r="BF135" i="2"/>
  <c r="BF139" i="2"/>
  <c r="BF140" i="2"/>
  <c r="BF145" i="2"/>
  <c r="BF146" i="2"/>
  <c r="BF179" i="2"/>
  <c r="BF172" i="2"/>
  <c r="BF137" i="2"/>
  <c r="BF144" i="2"/>
  <c r="BF154" i="2"/>
  <c r="BF156" i="2"/>
  <c r="BF168" i="2"/>
  <c r="BF173" i="2"/>
  <c r="F94" i="2"/>
  <c r="BF138" i="2"/>
  <c r="BF142" i="2"/>
  <c r="BF143" i="2"/>
  <c r="BF148" i="2"/>
  <c r="BF151" i="2"/>
  <c r="BF152" i="2"/>
  <c r="BF158" i="2"/>
  <c r="BF165" i="2"/>
  <c r="BF171" i="2"/>
  <c r="BF177" i="2"/>
  <c r="BF182" i="2"/>
  <c r="BF183" i="2"/>
  <c r="BF185" i="2"/>
  <c r="BF187" i="2"/>
  <c r="BF188" i="2"/>
  <c r="BF189" i="2"/>
  <c r="BF191" i="2"/>
  <c r="BF147" i="2"/>
  <c r="BF149" i="2"/>
  <c r="BF155" i="2"/>
  <c r="BF161" i="2"/>
  <c r="BF164" i="2"/>
  <c r="BF166" i="2"/>
  <c r="BF169" i="2"/>
  <c r="BF170" i="2"/>
  <c r="BF175" i="2"/>
  <c r="BF176" i="2"/>
  <c r="BF178" i="2"/>
  <c r="BF181" i="2"/>
  <c r="BF184" i="2"/>
  <c r="BF192" i="2"/>
  <c r="BF193" i="2"/>
  <c r="F35" i="3"/>
  <c r="BB91" i="1" s="1"/>
  <c r="F37" i="3"/>
  <c r="BD91" i="1" s="1"/>
  <c r="F37" i="5"/>
  <c r="BD93" i="1" s="1"/>
  <c r="F35" i="7"/>
  <c r="BB95" i="1" s="1"/>
  <c r="J33" i="2"/>
  <c r="AV90" i="1" s="1"/>
  <c r="F36" i="5"/>
  <c r="BC93" i="1" s="1"/>
  <c r="F36" i="6"/>
  <c r="BC94" i="1" s="1"/>
  <c r="F36" i="8"/>
  <c r="BC96" i="1" s="1"/>
  <c r="F37" i="8"/>
  <c r="BD96" i="1" s="1"/>
  <c r="J33" i="3"/>
  <c r="AV91" i="1"/>
  <c r="J33" i="4"/>
  <c r="AV92" i="1" s="1"/>
  <c r="J33" i="5"/>
  <c r="AV93" i="1" s="1"/>
  <c r="F37" i="6"/>
  <c r="BD94" i="1"/>
  <c r="F33" i="8"/>
  <c r="AZ96" i="1" s="1"/>
  <c r="F37" i="2"/>
  <c r="BD90" i="1"/>
  <c r="F36" i="4"/>
  <c r="BC92" i="1" s="1"/>
  <c r="J33" i="6"/>
  <c r="AV94" i="1" s="1"/>
  <c r="F36" i="7"/>
  <c r="BC95" i="1"/>
  <c r="F33" i="3"/>
  <c r="AZ91" i="1" s="1"/>
  <c r="F36" i="3"/>
  <c r="BC91" i="1" s="1"/>
  <c r="F35" i="5"/>
  <c r="BB93" i="1" s="1"/>
  <c r="F33" i="7"/>
  <c r="AZ95" i="1" s="1"/>
  <c r="F33" i="2"/>
  <c r="AZ90" i="1"/>
  <c r="F35" i="4"/>
  <c r="BB92" i="1" s="1"/>
  <c r="F35" i="6"/>
  <c r="BB94" i="1" s="1"/>
  <c r="F37" i="7"/>
  <c r="BD95" i="1" s="1"/>
  <c r="F36" i="2"/>
  <c r="BC90" i="1"/>
  <c r="F37" i="4"/>
  <c r="BD92" i="1" s="1"/>
  <c r="F33" i="6"/>
  <c r="AZ94" i="1" s="1"/>
  <c r="F35" i="8"/>
  <c r="BB96" i="1" s="1"/>
  <c r="J33" i="8"/>
  <c r="AV96" i="1" s="1"/>
  <c r="F35" i="2"/>
  <c r="BB90" i="1" s="1"/>
  <c r="F33" i="5"/>
  <c r="AZ93" i="1" s="1"/>
  <c r="J33" i="7"/>
  <c r="AV95" i="1" s="1"/>
  <c r="BK144" i="4" l="1"/>
  <c r="J144" i="4" s="1"/>
  <c r="J103" i="4" s="1"/>
  <c r="T133" i="2"/>
  <c r="BK162" i="2"/>
  <c r="J162" i="2" s="1"/>
  <c r="J106" i="2" s="1"/>
  <c r="T151" i="7"/>
  <c r="P162" i="2"/>
  <c r="J145" i="4"/>
  <c r="J104" i="4" s="1"/>
  <c r="T126" i="7"/>
  <c r="T126" i="4"/>
  <c r="T125" i="4" s="1"/>
  <c r="R133" i="2"/>
  <c r="P126" i="7"/>
  <c r="P125" i="7" s="1"/>
  <c r="AU95" i="1" s="1"/>
  <c r="R151" i="7"/>
  <c r="BK133" i="2"/>
  <c r="BK132" i="2" s="1"/>
  <c r="J132" i="2" s="1"/>
  <c r="J30" i="2" s="1"/>
  <c r="AG90" i="1" s="1"/>
  <c r="BK126" i="5"/>
  <c r="BK125" i="5" s="1"/>
  <c r="J125" i="5" s="1"/>
  <c r="J98" i="5" s="1"/>
  <c r="T126" i="5"/>
  <c r="T125" i="5" s="1"/>
  <c r="R162" i="2"/>
  <c r="R132" i="2"/>
  <c r="P126" i="4"/>
  <c r="P125" i="4"/>
  <c r="AU92" i="1" s="1"/>
  <c r="BK122" i="8"/>
  <c r="BK121" i="8" s="1"/>
  <c r="J121" i="8" s="1"/>
  <c r="J98" i="8" s="1"/>
  <c r="R126" i="7"/>
  <c r="BK126" i="4"/>
  <c r="BK125" i="4" s="1"/>
  <c r="J125" i="4" s="1"/>
  <c r="J30" i="4" s="1"/>
  <c r="AG92" i="1" s="1"/>
  <c r="J126" i="4"/>
  <c r="J99" i="4" s="1"/>
  <c r="BK126" i="6"/>
  <c r="J126" i="6" s="1"/>
  <c r="J99" i="6" s="1"/>
  <c r="P126" i="5"/>
  <c r="P125" i="5" s="1"/>
  <c r="AU93" i="1" s="1"/>
  <c r="R126" i="5"/>
  <c r="R125" i="5"/>
  <c r="BK151" i="7"/>
  <c r="J151" i="7" s="1"/>
  <c r="J103" i="7" s="1"/>
  <c r="P126" i="6"/>
  <c r="P125" i="6" s="1"/>
  <c r="AU94" i="1" s="1"/>
  <c r="P133" i="2"/>
  <c r="P132" i="2" s="1"/>
  <c r="AU90" i="1" s="1"/>
  <c r="T126" i="6"/>
  <c r="T125" i="6"/>
  <c r="T162" i="2"/>
  <c r="T132" i="2" s="1"/>
  <c r="R126" i="4"/>
  <c r="R125" i="4"/>
  <c r="J123" i="8"/>
  <c r="J100" i="8" s="1"/>
  <c r="J126" i="5"/>
  <c r="J99" i="5" s="1"/>
  <c r="BK121" i="3"/>
  <c r="J121" i="3"/>
  <c r="J98" i="3" s="1"/>
  <c r="J98" i="2"/>
  <c r="F34" i="3"/>
  <c r="BA91" i="1" s="1"/>
  <c r="J30" i="5"/>
  <c r="AG93" i="1" s="1"/>
  <c r="F34" i="7"/>
  <c r="BA95" i="1" s="1"/>
  <c r="J34" i="4"/>
  <c r="AW92" i="1"/>
  <c r="AT92" i="1" s="1"/>
  <c r="J34" i="7"/>
  <c r="AW95" i="1" s="1"/>
  <c r="AT95" i="1" s="1"/>
  <c r="J34" i="3"/>
  <c r="AW91" i="1" s="1"/>
  <c r="AT91" i="1" s="1"/>
  <c r="F34" i="6"/>
  <c r="BA94" i="1"/>
  <c r="BB89" i="1"/>
  <c r="W34" i="1" s="1"/>
  <c r="F34" i="4"/>
  <c r="BA92" i="1"/>
  <c r="J34" i="6"/>
  <c r="AW94" i="1" s="1"/>
  <c r="AT94" i="1" s="1"/>
  <c r="BD89" i="1"/>
  <c r="W36" i="1" s="1"/>
  <c r="J34" i="2"/>
  <c r="AW90" i="1" s="1"/>
  <c r="AT90" i="1" s="1"/>
  <c r="J34" i="8"/>
  <c r="AW96" i="1" s="1"/>
  <c r="AT96" i="1" s="1"/>
  <c r="F34" i="2"/>
  <c r="BA90" i="1"/>
  <c r="F34" i="8"/>
  <c r="BA96" i="1" s="1"/>
  <c r="F34" i="5"/>
  <c r="BA93" i="1"/>
  <c r="AZ89" i="1"/>
  <c r="AV89" i="1" s="1"/>
  <c r="J34" i="5"/>
  <c r="AW93" i="1" s="1"/>
  <c r="AT93" i="1" s="1"/>
  <c r="BC89" i="1"/>
  <c r="AY89" i="1" s="1"/>
  <c r="T125" i="7" l="1"/>
  <c r="J133" i="2"/>
  <c r="J99" i="2" s="1"/>
  <c r="R125" i="7"/>
  <c r="AN90" i="1"/>
  <c r="BK125" i="7"/>
  <c r="J125" i="7" s="1"/>
  <c r="J30" i="7" s="1"/>
  <c r="AG95" i="1" s="1"/>
  <c r="AN95" i="1" s="1"/>
  <c r="J122" i="8"/>
  <c r="J99" i="8" s="1"/>
  <c r="BK125" i="6"/>
  <c r="J125" i="6"/>
  <c r="J98" i="6" s="1"/>
  <c r="AN93" i="1"/>
  <c r="AN92" i="1"/>
  <c r="J98" i="4"/>
  <c r="J39" i="5"/>
  <c r="J39" i="4"/>
  <c r="J39" i="2"/>
  <c r="AU89" i="1"/>
  <c r="J30" i="8"/>
  <c r="AG96" i="1" s="1"/>
  <c r="W35" i="1"/>
  <c r="BA89" i="1"/>
  <c r="AW89" i="1" s="1"/>
  <c r="AK33" i="1" s="1"/>
  <c r="AX89" i="1"/>
  <c r="J30" i="3"/>
  <c r="AG91" i="1" s="1"/>
  <c r="J39" i="7" l="1"/>
  <c r="J98" i="7"/>
  <c r="J39" i="8"/>
  <c r="J39" i="3"/>
  <c r="AN91" i="1"/>
  <c r="AN96" i="1"/>
  <c r="J30" i="6"/>
  <c r="AG94" i="1" s="1"/>
  <c r="AN94" i="1" s="1"/>
  <c r="W33" i="1"/>
  <c r="AT89" i="1"/>
  <c r="J39" i="6" l="1"/>
  <c r="AG89" i="1"/>
  <c r="AK26" i="1" s="1"/>
  <c r="AN89" i="1" l="1"/>
  <c r="AG103" i="1"/>
  <c r="CD103" i="1" s="1"/>
  <c r="AG101" i="1"/>
  <c r="AV101" i="1"/>
  <c r="BY101" i="1" s="1"/>
  <c r="AG99" i="1"/>
  <c r="CD99" i="1" s="1"/>
  <c r="AG102" i="1"/>
  <c r="AV102" i="1"/>
  <c r="BY102" i="1" s="1"/>
  <c r="AG100" i="1"/>
  <c r="CD100" i="1" s="1"/>
  <c r="CD101" i="1" l="1"/>
  <c r="CD102" i="1"/>
  <c r="AN102" i="1"/>
  <c r="AN101" i="1"/>
  <c r="AV100" i="1"/>
  <c r="BY100" i="1" s="1"/>
  <c r="AV103" i="1"/>
  <c r="BY103" i="1" s="1"/>
  <c r="AV99" i="1"/>
  <c r="BY99" i="1" s="1"/>
  <c r="AG98" i="1"/>
  <c r="AK27" i="1" s="1"/>
  <c r="AK29" i="1" s="1"/>
  <c r="AN99" i="1" l="1"/>
  <c r="AN100" i="1"/>
  <c r="AN103" i="1"/>
  <c r="AG105" i="1"/>
  <c r="AK32" i="1"/>
  <c r="AK38" i="1" s="1"/>
  <c r="W32" i="1"/>
  <c r="AN98" i="1" l="1"/>
  <c r="AN105" i="1" s="1"/>
</calcChain>
</file>

<file path=xl/sharedStrings.xml><?xml version="1.0" encoding="utf-8"?>
<sst xmlns="http://schemas.openxmlformats.org/spreadsheetml/2006/main" count="5371" uniqueCount="898">
  <si>
    <t>Export Komplet</t>
  </si>
  <si>
    <t/>
  </si>
  <si>
    <t>2.0</t>
  </si>
  <si>
    <t>False</t>
  </si>
  <si>
    <t>{484cf969-e071-4c4c-a06e-102b99353f52}</t>
  </si>
  <si>
    <t>&gt;&gt;  skryté stĺpce  &lt;&lt;</t>
  </si>
  <si>
    <t>0,01</t>
  </si>
  <si>
    <t>20</t>
  </si>
  <si>
    <t>REKAPITULÁCIA STAVBY</t>
  </si>
  <si>
    <t>v ---  nižšie sa nachádzajú doplnkové a pomocné údaje k zostavám  --- v</t>
  </si>
  <si>
    <t>Návod na vyplnenie</t>
  </si>
  <si>
    <t>0,001</t>
  </si>
  <si>
    <t>Kód:</t>
  </si>
  <si>
    <t>vnutrob_NR_Sturova</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</si>
  <si>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</si>
  <si>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</si>
  <si>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Projektová dokumentácia pre realizáciu zámeru revitalizácie dvorovej časti nehnuteľnosti na Štúrovej ul. 17-21, parc. čí</t>
  </si>
  <si>
    <t>JKSO:</t>
  </si>
  <si>
    <t>KS:</t>
  </si>
  <si>
    <t>Miesto:</t>
  </si>
  <si>
    <t>Nitra</t>
  </si>
  <si>
    <t>Dátum:</t>
  </si>
  <si>
    <t>Objednávateľ:</t>
  </si>
  <si>
    <t>IČO:</t>
  </si>
  <si>
    <t>Mesto Nitra</t>
  </si>
  <si>
    <t>IČ DPH:</t>
  </si>
  <si>
    <t>Zhotoviteľ:</t>
  </si>
  <si>
    <t>Vyplň údaj</t>
  </si>
  <si>
    <t>True</t>
  </si>
  <si>
    <t>Projektant:</t>
  </si>
  <si>
    <t>Spracovateľ:</t>
  </si>
  <si>
    <t>Poznámka:</t>
  </si>
  <si>
    <t>Neoddeliteľnou a nadradenou súčasťou rozpočtov je technická správa a výkresová časť projektovej dokumentácie. Názvy položiek neobsahujú úplný technický popis, spôsob zhotovenia, ani iné podrobnosti . Tie sú zrejmé z technickej správy, výkresovej časti projektu, alebo technologických postupov predpísaných výrobcami stavebných hmôt, polotovarov a stavebných technológií._x000D__x000D_
Ak je v popisoch položiek uvedený názov výrobcu, obchodné označenie, alebo iný výraz smerujúci na konkrétny výrobok, je tak len preto, aby bol dostatočne presne opísaný predmet dodávky alebo stavebnej práce. Takýto výrobok, alebo stavebnú prácu nie je možné považovať za priame určenie ale len ako príklad použitia._x000D_
Zhotoviteľ stavby je povinný pred začatím prác prekontrolovať rozpočtové položky, a všetky nejasnosti, prípadné vady projektu odkonzultovať pred uzatvorením zmluvného vzťahu a vyhotoviť o tom písomný záznam.</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</si>
  <si>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</si>
  <si>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</si>
  <si>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</si>
  <si>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</si>
  <si>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</si>
  <si>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</si>
  <si>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</si>
  <si>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</si>
  <si>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</si>
  <si>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</si>
  <si>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</si>
  <si>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</si>
  <si>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</si>
  <si>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</si>
  <si>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</si>
  <si>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</si>
  <si>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</si>
  <si>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</si>
  <si>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</si>
  <si>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</si>
  <si>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</si>
  <si>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</si>
  <si>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</si>
  <si>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</si>
  <si>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</si>
  <si>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</si>
  <si>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</si>
  <si>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</si>
  <si>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</si>
  <si>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</si>
  <si>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</si>
  <si>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</si>
  <si>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</si>
  <si>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</si>
  <si>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</si>
  <si>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</si>
  <si>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</si>
  <si>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</si>
  <si>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</si>
  <si>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</si>
  <si>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</si>
  <si>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</si>
  <si>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</si>
  <si>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</si>
  <si>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</si>
  <si>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</si>
  <si>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t>
  </si>
  <si>
    <t>SO 01a</t>
  </si>
  <si>
    <t>Vnútorný dvor_Altánok</t>
  </si>
  <si>
    <t>STA</t>
  </si>
  <si>
    <t>1</t>
  </si>
  <si>
    <t>{424a9b70-5340-4044-b816-f1f7aa14cac3}</t>
  </si>
  <si>
    <t>SO 01b</t>
  </si>
  <si>
    <t>Vnútorný dvor_Mobiliar</t>
  </si>
  <si>
    <t>{5d31868d-7e52-4fa1-9bda-0c73bf0fad98}</t>
  </si>
  <si>
    <t>SO 01c</t>
  </si>
  <si>
    <t>Vnútorný dvor_Múriky</t>
  </si>
  <si>
    <t>{f06cf4b7-4840-422f-a642-d957f61a703d}</t>
  </si>
  <si>
    <t>SO 02.01</t>
  </si>
  <si>
    <t>Spevnené plochy</t>
  </si>
  <si>
    <t>{c181949e-3da5-45f1-af5f-82fcb645e32d}</t>
  </si>
  <si>
    <t>SO 02.02</t>
  </si>
  <si>
    <t>Obslužná komunikácia</t>
  </si>
  <si>
    <t>{53f8fccf-ff7e-4db3-818c-b561270da044}</t>
  </si>
  <si>
    <t>SO 03</t>
  </si>
  <si>
    <t>Verejné osvetlenie</t>
  </si>
  <si>
    <t>{4bc71abb-0771-44bc-a628-bdbcb53c1e6a}</t>
  </si>
  <si>
    <t>SO 04</t>
  </si>
  <si>
    <t>Sadové úpravy</t>
  </si>
  <si>
    <t>{7c7f6efb-6dc8-487b-90a8-a1f0e404cee9}</t>
  </si>
  <si>
    <t>2) Ostatné náklady zo súhrnného listu</t>
  </si>
  <si>
    <t>Percent. zadanie_x000D_
[% nákladov rozpočtu]</t>
  </si>
  <si>
    <t>Zaradenie nákladov</t>
  </si>
  <si>
    <t>Ostatné náklady</t>
  </si>
  <si>
    <t>stavebná časť</t>
  </si>
  <si>
    <t>OSTATNENAKLADY</t>
  </si>
  <si>
    <t>Zariadenie staveniska</t>
  </si>
  <si>
    <t>Vyplň vlastné</t>
  </si>
  <si>
    <t>OSTATNENAKLADYVLASTNE</t>
  </si>
  <si>
    <t>Celkové náklady za stavbu 1) + 2)</t>
  </si>
  <si>
    <t>KRYCÍ LIST ROZPOČTU</t>
  </si>
  <si>
    <t>Objekt:</t>
  </si>
  <si>
    <t>SO 01a - Vnútorný dvor_Altánok</t>
  </si>
  <si>
    <t>REKAPITULÁCIA ROZPOČTU</t>
  </si>
  <si>
    <t>Kód dielu - Popis</t>
  </si>
  <si>
    <t>Cena celkom [EUR]</t>
  </si>
  <si>
    <t>Náklady z rozpočtu</t>
  </si>
  <si>
    <t>-1</t>
  </si>
  <si>
    <t>HSV - Práce a dodávky HSV</t>
  </si>
  <si>
    <t xml:space="preserve">    1 - Zemné práce</t>
  </si>
  <si>
    <t xml:space="preserve">    2 - Zakladanie</t>
  </si>
  <si>
    <t xml:space="preserve">    3 - Zvislé a kompletné konštrukcie</t>
  </si>
  <si>
    <t xml:space="preserve">    6 - Úpravy povrchov, podlahy, osadenie</t>
  </si>
  <si>
    <t xml:space="preserve">    9 - Ostatné konštrukcie a práce-búranie</t>
  </si>
  <si>
    <t xml:space="preserve">    99 - Presun hmôt HSV</t>
  </si>
  <si>
    <t>PSV - Práce a dodávky PSV</t>
  </si>
  <si>
    <t xml:space="preserve">    712 - Izolácie striech, povlakové krytiny</t>
  </si>
  <si>
    <t xml:space="preserve">    762 - Konštrukcie tesárske</t>
  </si>
  <si>
    <t xml:space="preserve">    764 - Konštrukcie klampiarske</t>
  </si>
  <si>
    <t xml:space="preserve">    766 - Konštrukcie stolárske</t>
  </si>
  <si>
    <t xml:space="preserve">    781 - Obklady</t>
  </si>
  <si>
    <t xml:space="preserve">    783 - Nátery</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</si>
  <si>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</si>
  <si>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</si>
  <si>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</si>
  <si>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</si>
  <si>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</si>
  <si>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</si>
  <si>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</si>
  <si>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</si>
  <si>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</si>
  <si>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</si>
  <si>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</si>
  <si>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</si>
  <si>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</si>
  <si>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</si>
  <si>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</si>
  <si>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</si>
  <si>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</si>
  <si>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122201102.S</t>
  </si>
  <si>
    <t>Odkopávka a prekopávka nezapažená v hornine 3, nad 100 do 1000 m3</t>
  </si>
  <si>
    <t>m3</t>
  </si>
  <si>
    <t>4</t>
  </si>
  <si>
    <t>2</t>
  </si>
  <si>
    <t>122201109.S</t>
  </si>
  <si>
    <t>Odkopávky a prekopávky nezapažené. Príplatok k cenám za lepivosť horniny 3</t>
  </si>
  <si>
    <t>3</t>
  </si>
  <si>
    <t>133201201.S</t>
  </si>
  <si>
    <t>Výkop jamy nezapaženej, hornina 3 do 100 m3</t>
  </si>
  <si>
    <t>6</t>
  </si>
  <si>
    <t>133201209.S</t>
  </si>
  <si>
    <t>Príplatok k cenám za lepivosť horniny tr.3</t>
  </si>
  <si>
    <t>8</t>
  </si>
  <si>
    <t>5</t>
  </si>
  <si>
    <t>162501122.R</t>
  </si>
  <si>
    <t>Vodorovné premiestnenie výkopku po spevnenej ceste z horniny tr.1-4, do 100  na vzdialenosť do 1000 m</t>
  </si>
  <si>
    <t>10</t>
  </si>
  <si>
    <t>171201202.S</t>
  </si>
  <si>
    <t>Uloženie sypaniny na skládky do  100  m3</t>
  </si>
  <si>
    <t>12</t>
  </si>
  <si>
    <t>Zakladanie</t>
  </si>
  <si>
    <t>7</t>
  </si>
  <si>
    <t>273321511.S</t>
  </si>
  <si>
    <t>Betón základových dosiek, železový (bez výstuže), tr. C 30/37</t>
  </si>
  <si>
    <t>14</t>
  </si>
  <si>
    <t>273351215.S</t>
  </si>
  <si>
    <t>Debnenie stien základových dosiek, zhotovenie-dielce</t>
  </si>
  <si>
    <t>m2</t>
  </si>
  <si>
    <t>16</t>
  </si>
  <si>
    <t>9</t>
  </si>
  <si>
    <t>273351216.S</t>
  </si>
  <si>
    <t>Debnenie stien základových dosiek, odstránenie-dielce</t>
  </si>
  <si>
    <t>18</t>
  </si>
  <si>
    <t>273362021.S</t>
  </si>
  <si>
    <t>Výstuž základových dosiek zo zvár. sietí KARI</t>
  </si>
  <si>
    <t>t</t>
  </si>
  <si>
    <t>11</t>
  </si>
  <si>
    <t>275321311.S</t>
  </si>
  <si>
    <t>Betón základových pätiek, železový (bez výstuže), tr. C 16/20</t>
  </si>
  <si>
    <t>22</t>
  </si>
  <si>
    <t>275351215.S</t>
  </si>
  <si>
    <t>Debnenie stien základových pätiek, zhotovenie-dielce</t>
  </si>
  <si>
    <t>24</t>
  </si>
  <si>
    <t>13</t>
  </si>
  <si>
    <t>275351216.S</t>
  </si>
  <si>
    <t>Debnenie stien základovýcb pätiek, odstránenie-dielce</t>
  </si>
  <si>
    <t>26</t>
  </si>
  <si>
    <t>275361821.S</t>
  </si>
  <si>
    <t>Výstuž základových pätiek z ocele 10505</t>
  </si>
  <si>
    <t>28</t>
  </si>
  <si>
    <t>Zvislé a kompletné konštrukcie</t>
  </si>
  <si>
    <t>15</t>
  </si>
  <si>
    <t>331270511.S</t>
  </si>
  <si>
    <t>Murivo pilierov a stĺpov z betónových debniacich tvárnic rozmerov 250x250 mm s betónovou výplňou C 25/30</t>
  </si>
  <si>
    <t>30</t>
  </si>
  <si>
    <t>331360111.S</t>
  </si>
  <si>
    <t>Výstuž pilierov a stĺpov z betónových debniacich tvárnic z ocele B500 (10505)</t>
  </si>
  <si>
    <t>453278201</t>
  </si>
  <si>
    <t>Úpravy povrchov, podlahy, osadenie</t>
  </si>
  <si>
    <t>17</t>
  </si>
  <si>
    <t>631312711.S</t>
  </si>
  <si>
    <t>Mazanina z betónu prostého (m3) tr. C 25/30 hr.nad 50 do 80 mm</t>
  </si>
  <si>
    <t>32</t>
  </si>
  <si>
    <t>631319155.S</t>
  </si>
  <si>
    <t>Príplatok za prehlad. povrchu betónovej mazaniny min. tr.C 8/10 oceľ. hlad. hr. 120-240 mm</t>
  </si>
  <si>
    <t>34</t>
  </si>
  <si>
    <t>19</t>
  </si>
  <si>
    <t>631571003.S</t>
  </si>
  <si>
    <t>Násyp zo štrkopiesku 0-32 (pre spevnenie podkladu)</t>
  </si>
  <si>
    <t>36</t>
  </si>
  <si>
    <t>Ostatné konštrukcie a práce-búranie</t>
  </si>
  <si>
    <t>941955002.S</t>
  </si>
  <si>
    <t>Lešenie ľahké pracovné pomocné s výškou lešeňovej podlahy nad 1,20 do 1,90 m</t>
  </si>
  <si>
    <t>38</t>
  </si>
  <si>
    <t>21</t>
  </si>
  <si>
    <t>952901111.S</t>
  </si>
  <si>
    <t>Vyčistenie budov pri výške podlaží do 4 m</t>
  </si>
  <si>
    <t>40</t>
  </si>
  <si>
    <t>99</t>
  </si>
  <si>
    <t>Presun hmôt HSV</t>
  </si>
  <si>
    <t>998011002.S</t>
  </si>
  <si>
    <t>Presun hmôt pre budovy (801, 803, 812), zvislá konštr. z tehál, tvárnic, z kovu výšky do 12 m</t>
  </si>
  <si>
    <t>42</t>
  </si>
  <si>
    <t>PSV</t>
  </si>
  <si>
    <t>Práce a dodávky PSV</t>
  </si>
  <si>
    <t>712</t>
  </si>
  <si>
    <t>Izolácie striech, povlakové krytiny</t>
  </si>
  <si>
    <t>23</t>
  </si>
  <si>
    <t>712331105.S</t>
  </si>
  <si>
    <t>Zhotovenie povlak. krytiny striech plochých do 10° samolepiacim asfaltovým pásom</t>
  </si>
  <si>
    <t>44</t>
  </si>
  <si>
    <t>M</t>
  </si>
  <si>
    <t>628420000100.S</t>
  </si>
  <si>
    <t>Pás asfaltový SBS s jemným posypom hr. 3,0 mm s kombinovanou vložkou samolepiaci modifikovaný</t>
  </si>
  <si>
    <t>46</t>
  </si>
  <si>
    <t>25</t>
  </si>
  <si>
    <t>998712202.S</t>
  </si>
  <si>
    <t>Presun hmôt pre izoláciu povlakovej krytiny v objektoch výšky nad 6 do 12 m</t>
  </si>
  <si>
    <t>%</t>
  </si>
  <si>
    <t>48</t>
  </si>
  <si>
    <t>762</t>
  </si>
  <si>
    <t>Konštrukcie tesárske</t>
  </si>
  <si>
    <t>76211211.R</t>
  </si>
  <si>
    <t>Montáž kompletných viazaných konštrukcií  krovov</t>
  </si>
  <si>
    <t>50</t>
  </si>
  <si>
    <t>27</t>
  </si>
  <si>
    <t>605120003000.S</t>
  </si>
  <si>
    <t>Hranoly zo smreku neopracované hranené akosť I</t>
  </si>
  <si>
    <t>52</t>
  </si>
  <si>
    <t>762341004.S</t>
  </si>
  <si>
    <t>Montáž debnenia jednoduchých striech, z dosiek na zraz</t>
  </si>
  <si>
    <t>54</t>
  </si>
  <si>
    <t>29</t>
  </si>
  <si>
    <t>605110009800.S</t>
  </si>
  <si>
    <t>Dosky a fošne zo smreku neopracované omietané akosť I</t>
  </si>
  <si>
    <t>56</t>
  </si>
  <si>
    <t>762417111.R</t>
  </si>
  <si>
    <t>Kotviace prvky tesárskych konštrukcií</t>
  </si>
  <si>
    <t>58</t>
  </si>
  <si>
    <t>31</t>
  </si>
  <si>
    <t>998762202.S</t>
  </si>
  <si>
    <t>Presun hmôt pre konštrukcie tesárske v objektoch výšky do 12 m</t>
  </si>
  <si>
    <t>60</t>
  </si>
  <si>
    <t>764</t>
  </si>
  <si>
    <t>Konštrukcie klampiarske</t>
  </si>
  <si>
    <t>764171715.S</t>
  </si>
  <si>
    <t>Krytina trapézová pozink farebný, sklon strechy do 30°</t>
  </si>
  <si>
    <t>62</t>
  </si>
  <si>
    <t>33</t>
  </si>
  <si>
    <t>764171263.S</t>
  </si>
  <si>
    <t>Odkvapové lemovanie pozink farebný, r.š. do 250 mm, sklon strechy do 30°</t>
  </si>
  <si>
    <t>m</t>
  </si>
  <si>
    <t>64</t>
  </si>
  <si>
    <t>764454454.S</t>
  </si>
  <si>
    <t>Zvodové rúry z pozinkovaného farbeného PZf plechu, kruhové priemer 120 mm</t>
  </si>
  <si>
    <t>66</t>
  </si>
  <si>
    <t>35</t>
  </si>
  <si>
    <t>764391410.S</t>
  </si>
  <si>
    <t>Záveterná lišta z pozinkovaného farbeného PZf plechu, r.š. 250 mm</t>
  </si>
  <si>
    <t>68</t>
  </si>
  <si>
    <t>998764202.S</t>
  </si>
  <si>
    <t>Presun hmôt pre konštrukcie klampiarske v objektoch výšky nad 6 do 12 m</t>
  </si>
  <si>
    <t>70</t>
  </si>
  <si>
    <t>766</t>
  </si>
  <si>
    <t>Konštrukcie stolárske</t>
  </si>
  <si>
    <t>37</t>
  </si>
  <si>
    <t>766412123.S</t>
  </si>
  <si>
    <t>Montáž obloženia podhľadu drev.obkladom na rošt</t>
  </si>
  <si>
    <t>72</t>
  </si>
  <si>
    <t>611920007000.S</t>
  </si>
  <si>
    <t>Drevený obklad tatranský profil, hrúbka 20 mm, šírka 150 mm, smrek, I. trieda</t>
  </si>
  <si>
    <t>74</t>
  </si>
  <si>
    <t>39</t>
  </si>
  <si>
    <t>766417111.S</t>
  </si>
  <si>
    <t>Montáž podkladového roštu z latovania</t>
  </si>
  <si>
    <t>76</t>
  </si>
  <si>
    <t>605430000100.S</t>
  </si>
  <si>
    <t>Rezivo stavebné zo smreku - laty impregnované hr. 50 mm, š. 50 mm, dĺ. 4000-5000 mm</t>
  </si>
  <si>
    <t>78</t>
  </si>
  <si>
    <t>41</t>
  </si>
  <si>
    <t>998766202.S</t>
  </si>
  <si>
    <t>Presun hmot pre konštrukcie stolárske v objektoch výšky nad 6 do 12 m</t>
  </si>
  <si>
    <t>80</t>
  </si>
  <si>
    <t>781</t>
  </si>
  <si>
    <t>Obklady</t>
  </si>
  <si>
    <t>781732040.S</t>
  </si>
  <si>
    <t>Montáž obkladov vonk. stien z obkladačiek tehlových kladených do malty, škár. hmotou škárovacou, veľ. 250 x 65 mm</t>
  </si>
  <si>
    <t>82</t>
  </si>
  <si>
    <t>43</t>
  </si>
  <si>
    <t>597656310000.S</t>
  </si>
  <si>
    <t>Obklad keramický, napr.Manus Banda</t>
  </si>
  <si>
    <t>84</t>
  </si>
  <si>
    <t>998781202.S</t>
  </si>
  <si>
    <t>Presun hmôt pre obklady keramické v objektoch výšky nad 6 do 12 m</t>
  </si>
  <si>
    <t>86</t>
  </si>
  <si>
    <t>783</t>
  </si>
  <si>
    <t>Nátery</t>
  </si>
  <si>
    <t>45</t>
  </si>
  <si>
    <t>783626000.S</t>
  </si>
  <si>
    <t>Nátery stolárskych výrobkov syntetické lazurovacím lakom napustením</t>
  </si>
  <si>
    <t>88</t>
  </si>
  <si>
    <t>783626200.S</t>
  </si>
  <si>
    <t>Nátery stolárskych výrobkov syntetické lazurovacím lakom 2x lakovaním</t>
  </si>
  <si>
    <t>90</t>
  </si>
  <si>
    <t>47</t>
  </si>
  <si>
    <t>783782404.S</t>
  </si>
  <si>
    <t>Nátery tesárskych konštrukcií, povrchová impregnácia proti drevokaznému hmyzu, hubám a plesniam, jednonásobná</t>
  </si>
  <si>
    <t>92</t>
  </si>
  <si>
    <t>SO 01b - Vnútorný dvor_Mobiliar</t>
  </si>
  <si>
    <t>936104212a</t>
  </si>
  <si>
    <t>Montáž odpadkového koša</t>
  </si>
  <si>
    <t>ks</t>
  </si>
  <si>
    <t>936104212b</t>
  </si>
  <si>
    <t>Spodná stavba odpadkového koša</t>
  </si>
  <si>
    <t>PRX115tf</t>
  </si>
  <si>
    <t>Odpadkový kôš, 45l, oceľové telo, výplň z tropického dreva, so strieškou</t>
  </si>
  <si>
    <t>936124122a</t>
  </si>
  <si>
    <t>Montáž parkovej lavičky</t>
  </si>
  <si>
    <t>936124122b</t>
  </si>
  <si>
    <t>Spodná stavba parkovej lavičky</t>
  </si>
  <si>
    <t>LME151tf</t>
  </si>
  <si>
    <t>Parková lavička - konštrukcia upravená práškovou vypaľovanou farbou, hliníková zliatina, sedadlo aj operadlo z tropického dreva, dĺžka 1,85 m</t>
  </si>
  <si>
    <t>936124122a.1</t>
  </si>
  <si>
    <t>Montáž stojanu na bicykle</t>
  </si>
  <si>
    <t>936124122b.1</t>
  </si>
  <si>
    <t>Spodná stavba stojanu na bicykle</t>
  </si>
  <si>
    <t>LME151tf.1</t>
  </si>
  <si>
    <t>Stojan na bicykle - oceľová konštrukcia, pogumovaný povrch (viď tech. správa SO01 Mobiliár)</t>
  </si>
  <si>
    <t>936104211a</t>
  </si>
  <si>
    <t>Montáž a spodná stavba hracieho prvku</t>
  </si>
  <si>
    <t>RR-0361-00</t>
  </si>
  <si>
    <t>Hrací prvok - napr. Playcité dikulo trunko II.</t>
  </si>
  <si>
    <t>936104211b</t>
  </si>
  <si>
    <t>Dopadová plocha z gumennej dlažby</t>
  </si>
  <si>
    <t>936104231a</t>
  </si>
  <si>
    <t>RR-0361-00.1</t>
  </si>
  <si>
    <t>Hrací prvok - Hojdačka (napr. Playcité dikulo vekto)</t>
  </si>
  <si>
    <t>998231311.S</t>
  </si>
  <si>
    <t>Presun hmôt pre sadovnícke a krajinárske úpravy do 5000 m vodorovne bez zvislého presunu</t>
  </si>
  <si>
    <t>SO 01c - Vnútorný dvor_Múriky</t>
  </si>
  <si>
    <t xml:space="preserve">    767 - Konštrukcie doplnkové kovové</t>
  </si>
  <si>
    <t>622473255.S</t>
  </si>
  <si>
    <t>Hydrofóbny impregnačný náter konštrukcií, siloxanový</t>
  </si>
  <si>
    <t>-423386429</t>
  </si>
  <si>
    <t>627459901.R</t>
  </si>
  <si>
    <t>Revízia primárnych omietok múrikov a bet.plôch, určenie nevhodných sekundárnych doplnkov omietok a kovových doplnkov</t>
  </si>
  <si>
    <t>627459902.R</t>
  </si>
  <si>
    <t>Revízia súdržnosti omietok mechanická (poklepaním po povrchu ) a označenie kaverien a nesúdržných miest</t>
  </si>
  <si>
    <t>627459903.R</t>
  </si>
  <si>
    <t>Kompletné vyčistenie pôvodných zachovaných častí omietok tlakovou vodou</t>
  </si>
  <si>
    <t>627559904.R</t>
  </si>
  <si>
    <t>Spevnenie pôvodných zachovaných častí omietok organokremičitanom</t>
  </si>
  <si>
    <t>627559905.R</t>
  </si>
  <si>
    <t>Omietka vonkajšia cementová podľa zachovaného originálu vrátane striešok do 80% plochy</t>
  </si>
  <si>
    <t>978036191.S</t>
  </si>
  <si>
    <t>Otlčenie omietok šľachtených a pod., vonkajších cementových, v rozsahu do 100 %,  -0,05000t</t>
  </si>
  <si>
    <t>979081111.S</t>
  </si>
  <si>
    <t>Odvoz sutiny a vybúraných hmôt na skládku do 1 km</t>
  </si>
  <si>
    <t>979081121.S</t>
  </si>
  <si>
    <t>Odvoz sutiny a vybúraných hmôt na skládku za každý ďalší 1 km</t>
  </si>
  <si>
    <t>979082111.S</t>
  </si>
  <si>
    <t>Vnútrostavenisková doprava sutiny a vybúraných hmôt do 10 m</t>
  </si>
  <si>
    <t>979082121.S</t>
  </si>
  <si>
    <t>Vnútrostavenisková doprava sutiny a vybúraných hmôt za každých ďalších 5 m</t>
  </si>
  <si>
    <t>979087112.S</t>
  </si>
  <si>
    <t>Nakladanie na dopravný prostriedok pre vodorovnú dopravu sutiny</t>
  </si>
  <si>
    <t>979089012.S</t>
  </si>
  <si>
    <t>Poplatok za skladovanie - betón, tehly, dlaždice (17 01) ostatné</t>
  </si>
  <si>
    <t>998153131.S</t>
  </si>
  <si>
    <t>Presun hmôt pre pre obj.8154, zvislá nosná konštrukcia murovaná alebo monolit.betónová,výška do 20 m</t>
  </si>
  <si>
    <t>767</t>
  </si>
  <si>
    <t>Konštrukcie doplnkové kovové</t>
  </si>
  <si>
    <t>767230099.R</t>
  </si>
  <si>
    <t>DTZ kovových zábradlí z rúr oceľ DN do 70mm</t>
  </si>
  <si>
    <t>767340099.R</t>
  </si>
  <si>
    <t>MTZ kovových výplní zábradlia z trubiek DN do 70mm</t>
  </si>
  <si>
    <t>55352001000.R</t>
  </si>
  <si>
    <t>Dodávka oceľ výplní zábradlia DN do 70mm,</t>
  </si>
  <si>
    <t>998767201.S</t>
  </si>
  <si>
    <t>Presun hmôt pre kovové stavebné doplnkové konštrukcie v objektoch výšky do 6 m</t>
  </si>
  <si>
    <t>783226100.S</t>
  </si>
  <si>
    <t>Nátery kov.stav.doplnk.konštr. syntetické na vzduchu schnúce základný - 35µm</t>
  </si>
  <si>
    <t>SO 02.01 - Spevnené plochy</t>
  </si>
  <si>
    <t xml:space="preserve">    5 - Komunikácie</t>
  </si>
  <si>
    <t xml:space="preserve">    8 - Rúrové vedenie</t>
  </si>
  <si>
    <t>113107242.S</t>
  </si>
  <si>
    <t>Odstránenie krytu asfaltového v ploche nad 200 m2, hr. nad 50 do 100 mm,  -0,18100t</t>
  </si>
  <si>
    <t>113202111.S</t>
  </si>
  <si>
    <t>Vytrhanie obrúb kamenných, s vybúraním lôžka, z krajníkov alebo obrubníkov stojatých,  -0,14500t</t>
  </si>
  <si>
    <t>-2046822641</t>
  </si>
  <si>
    <t>113307212.S</t>
  </si>
  <si>
    <t>Odstránenie podkladu v ploche nad 200 m2 z kameniva ťaženého, hr. vrstvy 100 do 200 mm,  -0,24000t</t>
  </si>
  <si>
    <t>1939304163</t>
  </si>
  <si>
    <t>113307231.S</t>
  </si>
  <si>
    <t>Odstránenie podkladu v ploche nad 200 m2 z betónu prostého, hr. vrstvy do 150 mm,  -0,22500t</t>
  </si>
  <si>
    <t>132201101.S</t>
  </si>
  <si>
    <t>Výkop ryhy do šírky 600 mm v horn.3 do 100 m3</t>
  </si>
  <si>
    <t>162301102.S</t>
  </si>
  <si>
    <t>Vodorovné premiestnenie výkopku po spevnenej ceste z horniny tr.1-4, do 100 m3 na vzdialenosť do 1000 m</t>
  </si>
  <si>
    <t>162501102.S</t>
  </si>
  <si>
    <t>Vodorovné premiestnenie výkopku po spevnenej ceste z horniny tr.1-4, do 100 m3 na vzdialenosť do 3000 m</t>
  </si>
  <si>
    <t>162501105.S</t>
  </si>
  <si>
    <t>Vodorovné premiestnenie výkopku po spevnenej ceste z horniny tr.1-4, do 100 m3, príplatok k cene za každých ďalšich a začatých 1000 m</t>
  </si>
  <si>
    <t>1711805666</t>
  </si>
  <si>
    <t>167101101.S</t>
  </si>
  <si>
    <t>Nakladanie neuľahnutého výkopku z hornín tr.1-4 do 100 m3</t>
  </si>
  <si>
    <t>171201201.S</t>
  </si>
  <si>
    <t>Uloženie sypaniny na skládky do 100 m3</t>
  </si>
  <si>
    <t>-825901294</t>
  </si>
  <si>
    <t>979089212.S</t>
  </si>
  <si>
    <t>Poplatok za skladovanie - bitúmenové zmesi (17 03 ), ostatné</t>
  </si>
  <si>
    <t>171209002.S</t>
  </si>
  <si>
    <t>Poplatok za skladovanie - zemina a kamenivo (17 05) ostatné</t>
  </si>
  <si>
    <t>174101001.S</t>
  </si>
  <si>
    <t>Zásyp sypaninou so zhutnením jám, šachiet, rýh, zárezov alebo okolo objektov do 100 m3</t>
  </si>
  <si>
    <t>211971110.S</t>
  </si>
  <si>
    <t>Zhotovenie opláštenia výplne z geotextílie, v ryhe alebo v záreze so stenami šikmými o skl. do 1:2,5</t>
  </si>
  <si>
    <t>693110002000.S</t>
  </si>
  <si>
    <t>Geotextília polypropylénová netkaná 200 g/m2</t>
  </si>
  <si>
    <t>212752127.S</t>
  </si>
  <si>
    <t>Trativody z flexodrenážnych rúr DN 160</t>
  </si>
  <si>
    <t>Komunikácie</t>
  </si>
  <si>
    <t>564210112.S</t>
  </si>
  <si>
    <t>Podklad alebo kryt pre mlátový chodník z vápencovej drviny fr. 0-4 mm s rozprestretím, vlhčením a zhutnením do hr. 40 mm, plochy nad 200 do 1000 m2</t>
  </si>
  <si>
    <t>564750312.S</t>
  </si>
  <si>
    <t>Podklad pre mlátový chodník z kameniva hrubého drveného fr. 0-32 mm s rozprestretím a zhutnením hr. 200 mm, plochy nad 200 do 1000 m2</t>
  </si>
  <si>
    <t>564760412.S</t>
  </si>
  <si>
    <t>Podklad pre mlátovú cestu z kameniva hrubého drveného fr. 64 mm s rozprestretím a zhutnením hr. 200 mm, plochy nad 200 do 1000 m2</t>
  </si>
  <si>
    <t>-1660071917</t>
  </si>
  <si>
    <t>564851111.S</t>
  </si>
  <si>
    <t>Podklad zo štrkodrviny s rozprestretím a zhutnením, po zhutnení hr. 150 mm</t>
  </si>
  <si>
    <t>567123114.S</t>
  </si>
  <si>
    <t>Podklad z kameniva stmeleného cementom, s rozprestrenm a zhutnením CBGM C 5/6, po zhutnení hr. 150 mm</t>
  </si>
  <si>
    <t>596911144.S</t>
  </si>
  <si>
    <t>Kladenie betónovej zámkovej dlažby komunikácií pre peších hr. 60 mm pre peších nad 300 m2 so zriadením lôžka z kameniva hr. 40 mm</t>
  </si>
  <si>
    <t>-1569663013</t>
  </si>
  <si>
    <t>592460007700.S</t>
  </si>
  <si>
    <t>Dlažba betónová škárová, rozmer 200x165x60 mm, prírodná</t>
  </si>
  <si>
    <t>515173308</t>
  </si>
  <si>
    <t>Rúrové vedenie</t>
  </si>
  <si>
    <t>895941111.S</t>
  </si>
  <si>
    <t>Zriadenie kanalizačného vpustu uličného z betónových dielcov typ UV-50, UVB-50</t>
  </si>
  <si>
    <t>592230001500.S</t>
  </si>
  <si>
    <t>Uličný vpust betónový TBV 6-50, rozmer 600x500x50 mm, dno</t>
  </si>
  <si>
    <t>-1096517739</t>
  </si>
  <si>
    <t>592230001600.S</t>
  </si>
  <si>
    <t>Uličný vpust betónový TBV 9-50, rozmer 600x500x50 mm, prietoková skruž</t>
  </si>
  <si>
    <t>592230001700.S</t>
  </si>
  <si>
    <t>Uličný vpust betónový TBV 10-50, rozmer 300x500x50 mm, skruž</t>
  </si>
  <si>
    <t>-733197935</t>
  </si>
  <si>
    <t>592230002300.S</t>
  </si>
  <si>
    <t>Uličný vpust betónový TBV 5-66, rozmer 180x660x100 mm, prstenec</t>
  </si>
  <si>
    <t>-658895953</t>
  </si>
  <si>
    <t>899204111.S</t>
  </si>
  <si>
    <t>Osadenie liatinovej mreže vrátane rámu a koša na bahno hmotnosti jednotlivo nad 150 kg</t>
  </si>
  <si>
    <t>897042680</t>
  </si>
  <si>
    <t>552410003500.S</t>
  </si>
  <si>
    <t>Mreža liatinová štvorcová 500x500 mm, tr. zaťaženia D400</t>
  </si>
  <si>
    <t>-401005543</t>
  </si>
  <si>
    <t>552420026700.S</t>
  </si>
  <si>
    <t>Bahenný kôš galvanizovaný typ B1 pre mrežu D 400 (DN 425)</t>
  </si>
  <si>
    <t>-52266035</t>
  </si>
  <si>
    <t>916362112.S</t>
  </si>
  <si>
    <t>Osadenie cestného obrubníka betónového stojatého do lôžka z betónu prostého tr. C 16/20 s bočnou oporou</t>
  </si>
  <si>
    <t>592170003500.S</t>
  </si>
  <si>
    <t>Obrubník rovný, lxšxv 1000x100x200 mm, prírodný</t>
  </si>
  <si>
    <t>571605069</t>
  </si>
  <si>
    <t>979082213.S</t>
  </si>
  <si>
    <t>Vodorovná doprava sutiny so zložením a hrubým urovnaním na vzdialenosť do 1 km</t>
  </si>
  <si>
    <t>979082219.S</t>
  </si>
  <si>
    <t>Príplatok k cene za každý ďalší aj začatý 1 km nad 1 km pre vodorovnú dopravu sutiny</t>
  </si>
  <si>
    <t>-1788223676</t>
  </si>
  <si>
    <t>979084216.S</t>
  </si>
  <si>
    <t>Vodorovná doprava vybúraných hmôt po suchu bez naloženia, ale so zložením na vzdialenosť do 5 km</t>
  </si>
  <si>
    <t>979084219.S</t>
  </si>
  <si>
    <t>Príplatok k cene za každých ďalších aj začatých 5 km nad 5 km</t>
  </si>
  <si>
    <t>979087212.S</t>
  </si>
  <si>
    <t>Nakladanie na dopravné prostriedky pre vodorovnú dopravu sutiny</t>
  </si>
  <si>
    <t>-660441476</t>
  </si>
  <si>
    <t>998225111.S</t>
  </si>
  <si>
    <t>Presun hmôt pre pozemnú komunikáciu a letisko s krytom asfaltovým akejkoľvek dĺžky objektu</t>
  </si>
  <si>
    <t>SO 02.02 - Obslužná komunikácia</t>
  </si>
  <si>
    <t>1889049025</t>
  </si>
  <si>
    <t>564861114.S</t>
  </si>
  <si>
    <t>Podklad zo štrkodrviny s rozprestretím a zhutnením, po zhutnení hr. 230 mm</t>
  </si>
  <si>
    <t>596911223.S</t>
  </si>
  <si>
    <t>Kladenie betónovej zámkovej dlažby pozemných komunikácií hr. 80 mm pre peších nad 100 do 300 m2 so zriadením lôžka z kameniva hr. 40 mm</t>
  </si>
  <si>
    <t>-1784398850</t>
  </si>
  <si>
    <t>592460008700.S</t>
  </si>
  <si>
    <t>Dlažba betónová škárová hr. 80 mm, prírodná</t>
  </si>
  <si>
    <t>-1218220133</t>
  </si>
  <si>
    <t>331474017</t>
  </si>
  <si>
    <t>1648226055</t>
  </si>
  <si>
    <t>-725515096</t>
  </si>
  <si>
    <t>-1392184817</t>
  </si>
  <si>
    <t>-1214350300</t>
  </si>
  <si>
    <t>1366332557</t>
  </si>
  <si>
    <t>-1610913900</t>
  </si>
  <si>
    <t>998223011.S</t>
  </si>
  <si>
    <t>Presun hmôt pre pozemné komunikácie s krytom dláždeným (822 2.3, 822 5.3) akejkoľvek dĺžky objektu</t>
  </si>
  <si>
    <t>SO 03 - Verejné osvetlenie</t>
  </si>
  <si>
    <t>M - Práce a dodávky M</t>
  </si>
  <si>
    <t xml:space="preserve">    21-M - Elektromontáže</t>
  </si>
  <si>
    <t xml:space="preserve">    46-M - Zemné práce vykonávané pri externých montážnych prácach</t>
  </si>
  <si>
    <t>113107112.S</t>
  </si>
  <si>
    <t>Odstránenie krytu v ploche do 200 m2 z kameniva ťaženého, hr.100 do 200 mm,  -0,24000t</t>
  </si>
  <si>
    <t>152</t>
  </si>
  <si>
    <t>113107122.S</t>
  </si>
  <si>
    <t>Odstránenie krytu v ploche do 200 m2 z kameniva hrubého drveného, hr.100 do 200 mm,  -0,23500t</t>
  </si>
  <si>
    <t>154</t>
  </si>
  <si>
    <t>113107131.S</t>
  </si>
  <si>
    <t>Odstránenie krytu v ploche do 200 m2 z betónu prostého, hr. vrstvy do 150 mm,  -0,22500t</t>
  </si>
  <si>
    <t>156</t>
  </si>
  <si>
    <t>113107142.S</t>
  </si>
  <si>
    <t>Odstránenie krytu asfaltového v ploche do 200 m2, hr. nad 50 do 100 mm,  -0,18100t</t>
  </si>
  <si>
    <t>158</t>
  </si>
  <si>
    <t>162201211.S</t>
  </si>
  <si>
    <t>Vodorovné premiestnenie výkopku horniny tr. 1 až 4 stavebným fúrikom do 10 m v rovine alebo vo svahu do 1:5</t>
  </si>
  <si>
    <t>126</t>
  </si>
  <si>
    <t>128</t>
  </si>
  <si>
    <t>Odvoz výkopovej zeminy na skládku do 1 km</t>
  </si>
  <si>
    <t>130</t>
  </si>
  <si>
    <t>132</t>
  </si>
  <si>
    <t>134</t>
  </si>
  <si>
    <t>136</t>
  </si>
  <si>
    <t>566902111.S</t>
  </si>
  <si>
    <t>Vyspravenie podkladu po prekopoch inžinierskych sietí plochy do 15 m2 štrkopieskom, po zhutnení hr. 100 mm</t>
  </si>
  <si>
    <t>144</t>
  </si>
  <si>
    <t>566902133.S</t>
  </si>
  <si>
    <t>Vyspravenie podkladu po prekopoch inžinierskych sietí plochy do 15 m2 kamenivom hrubým drveným, po zhutnení hr. 200 mm</t>
  </si>
  <si>
    <t>146</t>
  </si>
  <si>
    <t>566902151.S</t>
  </si>
  <si>
    <t>Vyspravenie podkladu po prekopoch inžinierskych sietí plochy do 15 m2 asfaltovým betónom ACP, po zhutnení hr. 100 mm</t>
  </si>
  <si>
    <t>148</t>
  </si>
  <si>
    <t>572953112.S</t>
  </si>
  <si>
    <t>Vyspravenie krytu vozovky po prekopoch inžinierskych sietí do 15 m2 asfaltovým betónom AC hr. nad 50 do 70 mm</t>
  </si>
  <si>
    <t>150</t>
  </si>
  <si>
    <t>919735112.S</t>
  </si>
  <si>
    <t>Rezanie existujúceho asfaltového krytu alebo podkladu hĺbky nad 50 do 100 mm</t>
  </si>
  <si>
    <t>545423454</t>
  </si>
  <si>
    <t>162</t>
  </si>
  <si>
    <t>164</t>
  </si>
  <si>
    <t>166</t>
  </si>
  <si>
    <t>168</t>
  </si>
  <si>
    <t>979093111.S</t>
  </si>
  <si>
    <t>Uloženie sutiny na skládku s hrubým urovnaním bez zhutnenia</t>
  </si>
  <si>
    <t>170</t>
  </si>
  <si>
    <t>172</t>
  </si>
  <si>
    <t>Práce a dodávky M</t>
  </si>
  <si>
    <t>21-M</t>
  </si>
  <si>
    <t>Elektromontáže</t>
  </si>
  <si>
    <t>210204002.S</t>
  </si>
  <si>
    <t>Osvetľovací stožiar sadový - oceľový</t>
  </si>
  <si>
    <t>3160114800</t>
  </si>
  <si>
    <t>Stožiar oceľový, zinkovaný, stupňovitý</t>
  </si>
  <si>
    <t>256</t>
  </si>
  <si>
    <t>468847156</t>
  </si>
  <si>
    <t>M251.1</t>
  </si>
  <si>
    <t>Číslo stĺpa</t>
  </si>
  <si>
    <t>M251</t>
  </si>
  <si>
    <t>-703878268</t>
  </si>
  <si>
    <t>210201441.S</t>
  </si>
  <si>
    <t>Montáž výložníka pre parkové a záhradné svietidlá</t>
  </si>
  <si>
    <t>210201964.S</t>
  </si>
  <si>
    <t>Montáž svietidla na stožiar  do 10 kg</t>
  </si>
  <si>
    <t>210201430.S</t>
  </si>
  <si>
    <t>Zapojenie svietidla 1x svetelný zdroj, parkového a záhradného na stĺp LED</t>
  </si>
  <si>
    <t>348370001400.S</t>
  </si>
  <si>
    <t>Svietidlo uličné LED na stĺp alebo výložník 1x40W, 4500 lm, IP65</t>
  </si>
  <si>
    <t>520221318</t>
  </si>
  <si>
    <t>210204201.S</t>
  </si>
  <si>
    <t>Elektrovýstroj stožiara pre 1 okruh</t>
  </si>
  <si>
    <t>348370004900.S</t>
  </si>
  <si>
    <t>Svorkovnica stožiarová NTB 1 pre 1 poistku 80/16A</t>
  </si>
  <si>
    <t>952773869</t>
  </si>
  <si>
    <t>210204202.S</t>
  </si>
  <si>
    <t>Elektrovýstroj stožiara 2 okruhy</t>
  </si>
  <si>
    <t>348370005000.S</t>
  </si>
  <si>
    <t>Svorkovnica stožiarová NTB 2 pre 2 poistky 80/16A</t>
  </si>
  <si>
    <t>-2067656289</t>
  </si>
  <si>
    <t>210204203.S</t>
  </si>
  <si>
    <t>Elektrovýstroj stožiara 3 okruhy</t>
  </si>
  <si>
    <t>348370005100.S</t>
  </si>
  <si>
    <t>Svorkovnica stožiarová NTB 3 pre 3 poistky 80/16A</t>
  </si>
  <si>
    <t>-2016686799</t>
  </si>
  <si>
    <t>210120101.S</t>
  </si>
  <si>
    <t>Poistkový patrón montáž do 63 A, vrátane dotykového krúžku</t>
  </si>
  <si>
    <t>345290008700.S</t>
  </si>
  <si>
    <t>Patrón poistkový 06A</t>
  </si>
  <si>
    <t>-928694969</t>
  </si>
  <si>
    <t>210100001.S</t>
  </si>
  <si>
    <t>Ukončenie vodičov v rozvádzač. vrátane zapojenia a vodičovej koncovky do 2,5 mm2</t>
  </si>
  <si>
    <t>210100003.S</t>
  </si>
  <si>
    <t>Ukončenie vodičov v rozvádzač. do 10 mm2</t>
  </si>
  <si>
    <t>210100004.S</t>
  </si>
  <si>
    <t>Ukončenie vodičov v rozvádzač. do 25 mm2 (pôvodné vedenie)</t>
  </si>
  <si>
    <t>210100251.S</t>
  </si>
  <si>
    <t>Ukončenie celoplastových káblov zmrašť. záklopkou alebo páskou do 4 x 10 mm2</t>
  </si>
  <si>
    <t>343430001600.S</t>
  </si>
  <si>
    <t>Teplom zmraštiteľná stredne hrubá trubica z polyolefinu MWTM bez lepidla, na cievkach 16/5-A/U 5,5-14,5, dĺ. 1000 mm</t>
  </si>
  <si>
    <t>478126941</t>
  </si>
  <si>
    <t>343430004100.S</t>
  </si>
  <si>
    <t>Bužírka zmrašťovacia 4,8x2,4 mm, dĺžka 1 m</t>
  </si>
  <si>
    <t>533596687</t>
  </si>
  <si>
    <t>345840000716.S</t>
  </si>
  <si>
    <t>Teplom zmraštiteľný káblový uzáver TZUKG 35/11 s lepidlom</t>
  </si>
  <si>
    <t>-1877179451</t>
  </si>
  <si>
    <t>210100252.S</t>
  </si>
  <si>
    <t>Ukončenie celoplastových káblov zmrašť. záklopkou alebo páskou do 4 x 25 mm2 (pôvodné vedenie)</t>
  </si>
  <si>
    <t>-1288417667</t>
  </si>
  <si>
    <t>343430004400.S</t>
  </si>
  <si>
    <t>Bužírka zmrašťovacia 6,4x3,2 mm, dĺžka 1 m</t>
  </si>
  <si>
    <t>215716499</t>
  </si>
  <si>
    <t>345840000719.S</t>
  </si>
  <si>
    <t>Teplom zmraštiteľný káblový uzáver TZUKG 55/25 s lepidlom</t>
  </si>
  <si>
    <t>1267415722</t>
  </si>
  <si>
    <t>49</t>
  </si>
  <si>
    <t>210010124.S</t>
  </si>
  <si>
    <t>Rúrka ochranná z PE, novoduru, do D 80 mm, uložená voľne, vnútorná</t>
  </si>
  <si>
    <t>345710009500.S</t>
  </si>
  <si>
    <t>Rúrka ohybná vlnitá pancierová so strednou mechanickou odolnosťou z PVC-U, D 50</t>
  </si>
  <si>
    <t>-1146277357</t>
  </si>
  <si>
    <t>51</t>
  </si>
  <si>
    <t>210220020.S</t>
  </si>
  <si>
    <t>Uzemňovacie vedenie v zemi FeZn vrátane izolácie spojov</t>
  </si>
  <si>
    <t>354410058800.S</t>
  </si>
  <si>
    <t>Pásovina uzemňovacia FeZn 30 x 4 mm</t>
  </si>
  <si>
    <t>kg</t>
  </si>
  <si>
    <t>433958348</t>
  </si>
  <si>
    <t>53</t>
  </si>
  <si>
    <t>210220021.S</t>
  </si>
  <si>
    <t>Uzemňovacie vedenie v zemi FeZn vrátane izolácie spojov O 10 mm</t>
  </si>
  <si>
    <t>354410054800.S</t>
  </si>
  <si>
    <t>Drôt bleskozvodový FeZn, d 10 mm</t>
  </si>
  <si>
    <t>-2030755772</t>
  </si>
  <si>
    <t>55</t>
  </si>
  <si>
    <t>210220253.S</t>
  </si>
  <si>
    <t>Svorka FeZn uzemňovacia SR03</t>
  </si>
  <si>
    <t>354410000900.S</t>
  </si>
  <si>
    <t>Svorka FeZn uzemňovacia označenie SR 03 A</t>
  </si>
  <si>
    <t>-218833776</t>
  </si>
  <si>
    <t>57</t>
  </si>
  <si>
    <t>210220655.S</t>
  </si>
  <si>
    <t>Svorka nerez 1.4301 pripojovacia SP</t>
  </si>
  <si>
    <t>354410018600.S</t>
  </si>
  <si>
    <t>Svorka pripojovacia nerez akosť 1.4301 označenie SP 1 A2</t>
  </si>
  <si>
    <t>-17675027</t>
  </si>
  <si>
    <t>59</t>
  </si>
  <si>
    <t>210800107.S</t>
  </si>
  <si>
    <t>Kábel medený uložený voľne CYKY 450/750 V 3x1,5</t>
  </si>
  <si>
    <t>341110000700.S</t>
  </si>
  <si>
    <t>Kábel medený CYKY 3x1,5 mm2</t>
  </si>
  <si>
    <t>-360259972</t>
  </si>
  <si>
    <t>61</t>
  </si>
  <si>
    <t>210950201</t>
  </si>
  <si>
    <t>Príplatok na zaťahovanie káblov, váha kábla do 0.75 kg</t>
  </si>
  <si>
    <t>210800117.S</t>
  </si>
  <si>
    <t>Kábel medený uložený voľne CYKY 450/750 V 4x10</t>
  </si>
  <si>
    <t>63</t>
  </si>
  <si>
    <t>341110001700.S</t>
  </si>
  <si>
    <t>Kábel medený CYKY 4x10 mm2</t>
  </si>
  <si>
    <t>296430180</t>
  </si>
  <si>
    <t>210950101.S</t>
  </si>
  <si>
    <t>Označovací štítok na kábel</t>
  </si>
  <si>
    <t>65</t>
  </si>
  <si>
    <t>345840002900.S</t>
  </si>
  <si>
    <t>Označovač káblov 25 - 70 mm2, dmax=15 mm "0", typ J700</t>
  </si>
  <si>
    <t>-1993624189</t>
  </si>
  <si>
    <t>M243.1</t>
  </si>
  <si>
    <t>Inštalačná sada do základu pre upevnenie osvetlovacieho stĺpika,</t>
  </si>
  <si>
    <t>67</t>
  </si>
  <si>
    <t>M243</t>
  </si>
  <si>
    <t>2061307514</t>
  </si>
  <si>
    <t>M332.1</t>
  </si>
  <si>
    <t>Základ pre stožiar betónový,</t>
  </si>
  <si>
    <t>94</t>
  </si>
  <si>
    <t>69</t>
  </si>
  <si>
    <t>M332</t>
  </si>
  <si>
    <t>2042624432</t>
  </si>
  <si>
    <t>M202</t>
  </si>
  <si>
    <t>Demontáž a repasácie prípojného miesta na jestvujúcom stožiari</t>
  </si>
  <si>
    <t>98</t>
  </si>
  <si>
    <t>71</t>
  </si>
  <si>
    <t>HZS000114.S</t>
  </si>
  <si>
    <t>Východisková revízia el. zariadenia v zmysle STN 33 2000-6, vrátane vydania písomnej správy</t>
  </si>
  <si>
    <t>hod</t>
  </si>
  <si>
    <t>100</t>
  </si>
  <si>
    <t>MD</t>
  </si>
  <si>
    <t>Mimostavenisková doprava</t>
  </si>
  <si>
    <t>-1852239032</t>
  </si>
  <si>
    <t>73</t>
  </si>
  <si>
    <t>MV</t>
  </si>
  <si>
    <t>Murárske výpomoci</t>
  </si>
  <si>
    <t>-1224947020</t>
  </si>
  <si>
    <t>PD</t>
  </si>
  <si>
    <t>Presun dodávok</t>
  </si>
  <si>
    <t>-165989744</t>
  </si>
  <si>
    <t>75</t>
  </si>
  <si>
    <t>PPV</t>
  </si>
  <si>
    <t>Podiel pridružených výkonov</t>
  </si>
  <si>
    <t>-653250407</t>
  </si>
  <si>
    <t>46-M</t>
  </si>
  <si>
    <t>Zemné práce vykonávané pri externých montážnych prácach</t>
  </si>
  <si>
    <t>460010024</t>
  </si>
  <si>
    <t>Vytýčenie trasy káblového vedenia,v zastavanom priestore</t>
  </si>
  <si>
    <t>108</t>
  </si>
  <si>
    <t>77</t>
  </si>
  <si>
    <t>460050005.S</t>
  </si>
  <si>
    <t>Jama pre jednoduchý stožiar nepätkovaný dĺžky 6-8 m, v rovine,zásyp a zhutnenie,</t>
  </si>
  <si>
    <t>110</t>
  </si>
  <si>
    <t>460200164.S</t>
  </si>
  <si>
    <t>Hĺbenie káblovej ryhy ručne 35 cm širokej a 80 cm hlbokej, v zemine</t>
  </si>
  <si>
    <t>112</t>
  </si>
  <si>
    <t>79</t>
  </si>
  <si>
    <t>460420371.S</t>
  </si>
  <si>
    <t>Zriad. káblového lôžka z piesku vrstvy 10 cm, tehlami v smere kábla na šírku 35 cm</t>
  </si>
  <si>
    <t>114</t>
  </si>
  <si>
    <t>583310000100.S</t>
  </si>
  <si>
    <t>Kamenivo ťažené drobné frakcia 0-1 mm</t>
  </si>
  <si>
    <t>-596274269</t>
  </si>
  <si>
    <t>81</t>
  </si>
  <si>
    <t>460490012.S</t>
  </si>
  <si>
    <t>Rozvinutie a uloženie výstražnej fólie z PE do ryhy, šírka do 33 cm</t>
  </si>
  <si>
    <t>118</t>
  </si>
  <si>
    <t>283230008000.S</t>
  </si>
  <si>
    <t>Výstražná fóla PE, š. 300, farba červená</t>
  </si>
  <si>
    <t>-856771353</t>
  </si>
  <si>
    <t>83</t>
  </si>
  <si>
    <t>460560164.S</t>
  </si>
  <si>
    <t>Ručný zásyp nezap. káblovej ryhy bez zhutn. zeminy, 35 cm širokej, 80 cm hlbokej v zemine</t>
  </si>
  <si>
    <t>122</t>
  </si>
  <si>
    <t>460620013.S</t>
  </si>
  <si>
    <t>Proviz. úprava terénu v zemine tr. 3, aby nerovnosti terénu neboli väčšie ako 2 cm od vodor.hladiny</t>
  </si>
  <si>
    <t>124</t>
  </si>
  <si>
    <t>85</t>
  </si>
  <si>
    <t>-130334461</t>
  </si>
  <si>
    <t>309452527</t>
  </si>
  <si>
    <t>87</t>
  </si>
  <si>
    <t>1023056695</t>
  </si>
  <si>
    <t>-1152034153</t>
  </si>
  <si>
    <t>SO 04 - Sadové úpravy</t>
  </si>
  <si>
    <t>181301113.S</t>
  </si>
  <si>
    <t>Rozprestretie ornice v rovine, plocha nad 500 m2, hr. do 200 mm</t>
  </si>
  <si>
    <t>103640000100.S</t>
  </si>
  <si>
    <t>Zemina pre terénne úpravy - ornica</t>
  </si>
  <si>
    <t>181101101.S</t>
  </si>
  <si>
    <t>Úprava pláne s úpravou výškových rozdielov do projektom predpísaných profilov a spádov v hornine 1-4 bez zhutnenia</t>
  </si>
  <si>
    <t>183403111.S</t>
  </si>
  <si>
    <t>Obrobenie pôdy prekopaním do hĺbky nad 50 do 100 mm v rovine alebo na svahu do 1:5</t>
  </si>
  <si>
    <t>183403153.S</t>
  </si>
  <si>
    <t>Obrobenie pôdy hrabaním v rovine alebo na svahu do 1:5</t>
  </si>
  <si>
    <t>183403161.S</t>
  </si>
  <si>
    <t>Obrobenie pôdy valcovaním v rovine alebo na svahu do 1:5</t>
  </si>
  <si>
    <t>111212111.S</t>
  </si>
  <si>
    <t>Odstránenie drevín priem. do 100 mm s odstránením pňa v rovine alebo na svahu do 1:5</t>
  </si>
  <si>
    <t>111212131.S</t>
  </si>
  <si>
    <t>Odstránenie drevín priem. nad 100 mm s odstránením pňa v rovine alebo na svahu do 1:5</t>
  </si>
  <si>
    <t>183101211.S</t>
  </si>
  <si>
    <t>Hĺbenie jamiek pre výsadbu v horn. 1-4 s výmenou pôdy do 50% v rovine alebo na svahu do 1:5 objemu do 0, 01 m3</t>
  </si>
  <si>
    <t>184102111.S</t>
  </si>
  <si>
    <t>Výsadba dreviny s balom v rovine alebo na svahu do 1:5, priemer balu nad 100 do 200 mm</t>
  </si>
  <si>
    <t>026STR003</t>
  </si>
  <si>
    <t>Ligustrum vulgare</t>
  </si>
  <si>
    <t>kus</t>
  </si>
  <si>
    <t>026STR004</t>
  </si>
  <si>
    <t>Hedera helix</t>
  </si>
  <si>
    <t>183101314.S</t>
  </si>
  <si>
    <t>Hĺbenie jamiek pre výsadbu v horn. 1-4 s výmenou pôdy do 100% v rovine alebo na svahu do 1:5 objemu nad 0,05 do 0,125 m3</t>
  </si>
  <si>
    <t>184102115.S</t>
  </si>
  <si>
    <t>Výsadba dreviny s balom v rovine alebo na svahu do 1:5, priemer balu nad 500 do 600 mm</t>
  </si>
  <si>
    <t>026STR001</t>
  </si>
  <si>
    <t>Acer platanoides ´Emerald Queen´</t>
  </si>
  <si>
    <t>183204112.S</t>
  </si>
  <si>
    <t>Výsadba kvetín do pripravovanej pôdy so zaliatím s jednoduchými koreňami trvaliek</t>
  </si>
  <si>
    <t>026STR025</t>
  </si>
  <si>
    <t>Agostache 'Blue Fortune' (alt.: A. 'Black Adder')</t>
  </si>
  <si>
    <t>026STR025.1</t>
  </si>
  <si>
    <t>Aster lateriflorus 'Lady in Black' (alt.: A. 1. 'Prince')</t>
  </si>
  <si>
    <t>026STR025.2</t>
  </si>
  <si>
    <t>Echinacea purpurea 'Magnus'</t>
  </si>
  <si>
    <t>026STR025.3</t>
  </si>
  <si>
    <t>Liatris spicata</t>
  </si>
  <si>
    <t>026STR025.4</t>
  </si>
  <si>
    <t>Panicum virgatum 'Rotstrahlbusch'</t>
  </si>
  <si>
    <t>026STR025.5</t>
  </si>
  <si>
    <t>Aster dumosus 'Jenny'</t>
  </si>
  <si>
    <t>026STR025.6</t>
  </si>
  <si>
    <t>Euphorbia polychroma</t>
  </si>
  <si>
    <t>026STR025.7</t>
  </si>
  <si>
    <t>Lavandula angustifolia 'Munstead´</t>
  </si>
  <si>
    <t>026STR025.8</t>
  </si>
  <si>
    <t>Pennisetum alopecuroides 'Hameln'</t>
  </si>
  <si>
    <t>026STR025.9</t>
  </si>
  <si>
    <t>Penstemon 'Mystica' (alt.: P. 'Husker Red')</t>
  </si>
  <si>
    <t>026STR025.10</t>
  </si>
  <si>
    <t>Salvia officinalis 'Berggarten'</t>
  </si>
  <si>
    <t>026STR025.11</t>
  </si>
  <si>
    <t>Salvia verticillata 'Purple Rain'</t>
  </si>
  <si>
    <t>026STR025.12</t>
  </si>
  <si>
    <t>Sedum 'Matrona'</t>
  </si>
  <si>
    <t>026STR025.13</t>
  </si>
  <si>
    <t>Veronica spicata</t>
  </si>
  <si>
    <t>026STR025.14</t>
  </si>
  <si>
    <t>Veronica teucrium 'Knallblau'</t>
  </si>
  <si>
    <t>026STR025.15</t>
  </si>
  <si>
    <t>Campanula poscharskyana 'Glandore'</t>
  </si>
  <si>
    <t>026STR025.16</t>
  </si>
  <si>
    <t>Geranium x cantabrigiense 'Biokovo'</t>
  </si>
  <si>
    <t>026STR025.17</t>
  </si>
  <si>
    <t>Gypsophila 'Rosenschleier'</t>
  </si>
  <si>
    <t>026STR025.18</t>
  </si>
  <si>
    <t>Stachys byzantina ´Silver Carpet´</t>
  </si>
  <si>
    <t>026STR025.19</t>
  </si>
  <si>
    <t>Teucrium chamaedrys 'Nanum'</t>
  </si>
  <si>
    <t>026STR025.20</t>
  </si>
  <si>
    <t>Thymus pulegioides (alt.: T. serphyllum)</t>
  </si>
  <si>
    <t>183204113.S</t>
  </si>
  <si>
    <t>Výsadba kvetín do pripravovanej pôdy so zaliatím s jednoduchými koreňami cibuliek alebo hľúz</t>
  </si>
  <si>
    <t>026CIB014</t>
  </si>
  <si>
    <t>Allium oflatunense 'Purple Sensation'</t>
  </si>
  <si>
    <t>026CIB014.1</t>
  </si>
  <si>
    <t>Crocus chrysanthus 'Blue Pearl´</t>
  </si>
  <si>
    <t>026CIB014.2</t>
  </si>
  <si>
    <t>Muscari armeniacum ´Valerie Finnis´</t>
  </si>
  <si>
    <t>026CIB014.3</t>
  </si>
  <si>
    <t>Narcissus cyclamineus 'Jetfire'</t>
  </si>
  <si>
    <t>026CIB014.4</t>
  </si>
  <si>
    <t>Tulipa batalinii 'Bright Gem'</t>
  </si>
  <si>
    <t>026CIB014.5</t>
  </si>
  <si>
    <t>Tulipa linifolia</t>
  </si>
  <si>
    <t>184202112.S</t>
  </si>
  <si>
    <t>Zakotvenie dreviny troma a viac kolmi pri priemere kolov do 100 mm pri dĺžke kolov do 2 m do 3 m</t>
  </si>
  <si>
    <t>0521721090000.S</t>
  </si>
  <si>
    <t>Tyče ihličňanové tr. 1, hrúbka 6-7 cm, dĺžky do 3 m opracované</t>
  </si>
  <si>
    <t>184921240.S</t>
  </si>
  <si>
    <t>Mulčovanie záhonu štrkom alebo štrkodrvou hr. vrstvy nad 50 do 100 mm v rovine alebo na svahu do 1:5</t>
  </si>
  <si>
    <t>583410002000.S</t>
  </si>
  <si>
    <t>Kamenivo drvené hrubé frakcia 8-16 mm</t>
  </si>
  <si>
    <t>96</t>
  </si>
  <si>
    <t>184501111.S</t>
  </si>
  <si>
    <t>Zhotovenie obalu kmeňa stromu z juty v jednej vrstve v rovine alebo na svahu do 1:5</t>
  </si>
  <si>
    <t>673110000100.S</t>
  </si>
  <si>
    <t>Tkanina jutová z prírodných materiálov - hessian, 211 g/m2, šírky 1 m</t>
  </si>
  <si>
    <t>270119454</t>
  </si>
  <si>
    <t>185802114.S</t>
  </si>
  <si>
    <t>Hnojenie pôdy v rovine alebo na svahu do 1:5 umelým hnojivom v granuliach alebo tabletkách</t>
  </si>
  <si>
    <t>442403997</t>
  </si>
  <si>
    <t>251910000100.S</t>
  </si>
  <si>
    <t>Hnojivo záhradné bezchloridové granulované balené</t>
  </si>
  <si>
    <t>-870320802</t>
  </si>
  <si>
    <t>185804311.S</t>
  </si>
  <si>
    <t>Zaliatie rastlín vodou, plochy jednotlivo do 20 m2</t>
  </si>
  <si>
    <t>184921111.S</t>
  </si>
  <si>
    <t>Položenie mulčovacej textílie v rovine alebo na svahu do 1:5</t>
  </si>
  <si>
    <t>104</t>
  </si>
  <si>
    <t>693110002700.S</t>
  </si>
  <si>
    <t>Geotextília netkaná 150 g/m2</t>
  </si>
  <si>
    <t>106</t>
  </si>
  <si>
    <t>185802111.S</t>
  </si>
  <si>
    <t>Hnojenie pôdy s rozprestretím alebo rozdelením hnojiva k jednotlivým rastlinámv rovine alebo na svahu do 1:5 záhradným substrátom</t>
  </si>
  <si>
    <t>103110000100.S</t>
  </si>
  <si>
    <t>Substrát zahradný tr. 2, vlhký</t>
  </si>
  <si>
    <t>1404456425</t>
  </si>
  <si>
    <t>116</t>
  </si>
  <si>
    <t>Príloha č. 2 Výkaz výmer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</si>
</sst>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
      <sz val="12"/>
      <name val="Times New Roman"/>
      <family val="1"/>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4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4" fillId="0" borderId="0" xfId="0" applyFont="1" applyAlignment="1">
      <alignment horizontal="left" vertical="center"/>
    </xf>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22" xfId="0" applyFont="1" applyBorder="1" applyAlignment="1">
      <alignment vertical="center"/>
    </xf>
    <xf numFmtId="164" fontId="1" fillId="3" borderId="14" xfId="0" applyNumberFormat="1"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4" fontId="1" fillId="0" borderId="15" xfId="0" applyNumberFormat="1" applyFont="1" applyBorder="1" applyAlignment="1">
      <alignment vertical="center"/>
    </xf>
    <xf numFmtId="4" fontId="0" fillId="0" borderId="0" xfId="0" applyNumberFormat="1" applyFont="1" applyAlignment="1">
      <alignment vertical="center"/>
    </xf>
    <xf numFmtId="164" fontId="1" fillId="3" borderId="1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4" fontId="1" fillId="0" borderId="21" xfId="0" applyNumberFormat="1" applyFont="1" applyBorder="1" applyAlignment="1">
      <alignment vertical="center"/>
    </xf>
    <xf numFmtId="0" fontId="24" fillId="5" borderId="0" xfId="0" applyFont="1" applyFill="1" applyAlignment="1">
      <alignment horizontal="left" vertical="center"/>
    </xf>
    <xf numFmtId="0" fontId="0" fillId="5" borderId="0" xfId="0" applyFont="1" applyFill="1" applyAlignment="1">
      <alignment vertical="center"/>
    </xf>
    <xf numFmtId="0" fontId="3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4" fontId="22" fillId="3"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protection locked="0"/>
    </xf>
    <xf numFmtId="0" fontId="0" fillId="0" borderId="23" xfId="0"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0" fontId="34" fillId="0" borderId="23" xfId="0" applyFont="1" applyBorder="1" applyAlignment="1" applyProtection="1">
      <alignment horizontal="center" vertical="center"/>
      <protection locked="0"/>
    </xf>
    <xf numFmtId="49" fontId="34" fillId="0" borderId="23" xfId="0" applyNumberFormat="1"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3" xfId="0" applyFont="1" applyBorder="1" applyAlignment="1" applyProtection="1">
      <alignment horizontal="center" vertical="center" wrapText="1"/>
      <protection locked="0"/>
    </xf>
    <xf numFmtId="167" fontId="34" fillId="0" borderId="23" xfId="0" applyNumberFormat="1" applyFont="1" applyBorder="1" applyAlignment="1" applyProtection="1">
      <alignment vertical="center"/>
      <protection locked="0"/>
    </xf>
    <xf numFmtId="4" fontId="34" fillId="3" borderId="23" xfId="0" applyNumberFormat="1" applyFont="1" applyFill="1" applyBorder="1" applyAlignment="1" applyProtection="1">
      <alignment vertical="center"/>
      <protection locked="0"/>
    </xf>
    <xf numFmtId="4" fontId="34" fillId="0" borderId="23" xfId="0" applyNumberFormat="1" applyFont="1" applyBorder="1" applyAlignment="1" applyProtection="1">
      <alignment vertical="center"/>
      <protection locked="0"/>
    </xf>
    <xf numFmtId="0" fontId="35" fillId="0" borderId="23"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Border="1" applyAlignment="1">
      <alignment horizontal="center" vertical="center"/>
    </xf>
    <xf numFmtId="167" fontId="22" fillId="3" borderId="23" xfId="0" applyNumberFormat="1" applyFont="1" applyFill="1" applyBorder="1" applyAlignment="1" applyProtection="1">
      <alignment vertical="center"/>
      <protection locked="0"/>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7" fillId="0" borderId="0" xfId="0" applyFont="1"/>
    <xf numFmtId="0" fontId="37" fillId="0" borderId="0" xfId="0" applyFont="1" applyAlignment="1">
      <alignment vertical="top"/>
    </xf>
    <xf numFmtId="0" fontId="3" fillId="0" borderId="0" xfId="0" applyFont="1" applyAlignment="1">
      <alignment horizontal="left" vertical="center" wrapText="1"/>
    </xf>
    <xf numFmtId="0" fontId="3" fillId="0" borderId="0" xfId="0" applyFont="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7" fillId="3" borderId="0" xfId="0" applyFont="1" applyFill="1" applyAlignment="1" applyProtection="1">
      <alignment horizontal="left" vertical="center"/>
      <protection locked="0"/>
    </xf>
    <xf numFmtId="0" fontId="7" fillId="0" borderId="0" xfId="0" applyFont="1" applyAlignment="1">
      <alignment horizontal="left" vertical="center"/>
    </xf>
    <xf numFmtId="0" fontId="27" fillId="0" borderId="0" xfId="0" applyFont="1" applyAlignment="1">
      <alignment horizontal="left" vertical="center" wrapText="1"/>
    </xf>
    <xf numFmtId="0" fontId="22" fillId="5" borderId="7" xfId="0" applyFont="1" applyFill="1" applyBorder="1" applyAlignment="1">
      <alignment horizontal="center" vertical="center"/>
    </xf>
    <xf numFmtId="4" fontId="7" fillId="3" borderId="0" xfId="0" applyNumberFormat="1" applyFont="1" applyFill="1" applyAlignment="1" applyProtection="1">
      <alignment vertical="center"/>
      <protection locked="0"/>
    </xf>
    <xf numFmtId="4" fontId="7" fillId="0" borderId="0" xfId="0" applyNumberFormat="1"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4" fontId="24" fillId="5" borderId="0" xfId="0" applyNumberFormat="1" applyFont="1" applyFill="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2" fillId="0" borderId="0" xfId="0" applyNumberFormat="1" applyFont="1" applyAlignment="1">
      <alignment vertical="center"/>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6" fillId="0" borderId="0" xfId="0" applyFont="1" applyAlignment="1">
      <alignment vertical="center"/>
    </xf>
    <xf numFmtId="164" fontId="16"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10" fillId="2" borderId="0" xfId="0" applyFont="1" applyFill="1" applyAlignment="1">
      <alignment horizontal="center" vertical="center"/>
    </xf>
    <xf numFmtId="4" fontId="28" fillId="0" borderId="0" xfId="0" applyNumberFormat="1" applyFont="1" applyAlignment="1">
      <alignment vertical="center"/>
    </xf>
    <xf numFmtId="0" fontId="28" fillId="0" borderId="0" xfId="0" applyFont="1" applyAlignment="1">
      <alignment vertical="center"/>
    </xf>
    <xf numFmtId="0" fontId="22" fillId="5" borderId="7"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2" fillId="5" borderId="8" xfId="0" applyFont="1" applyFill="1" applyBorder="1" applyAlignment="1">
      <alignment horizontal="lef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6"/>
  <sheetViews>
    <sheetView showGridLines="0" workbookViewId="0">
      <selection activeCell="AN8" sqref="AN8"/>
    </sheetView>
  </sheetViews>
  <sheetFormatPr defaultRowHeight="10.199999999999999"/>
  <cols>
    <col min="1" max="1" width="8.85546875" style="1" customWidth="1"/>
    <col min="2" max="2" width="1.7109375" style="1" customWidth="1"/>
    <col min="3" max="3" width="4.42578125" style="1" customWidth="1"/>
    <col min="4" max="33" width="2.85546875" style="1" customWidth="1"/>
    <col min="34" max="35" width="3.5703125" style="1" customWidth="1"/>
    <col min="36" max="37" width="2.5703125" style="1" customWidth="1"/>
    <col min="38" max="38" width="8.85546875" style="1" customWidth="1"/>
    <col min="39" max="39" width="3.5703125" style="1" customWidth="1"/>
    <col min="40" max="40" width="14.28515625" style="1" customWidth="1"/>
    <col min="41" max="41" width="8" style="1" customWidth="1"/>
    <col min="42" max="42" width="4.42578125" style="1" customWidth="1"/>
    <col min="43" max="43" width="16.7109375" style="1" hidden="1" customWidth="1"/>
    <col min="44" max="44" width="14.5703125" style="1" customWidth="1"/>
    <col min="45" max="47" width="27.7109375" style="1" hidden="1" customWidth="1"/>
    <col min="48" max="49" width="23.140625" style="1" hidden="1" customWidth="1"/>
    <col min="50" max="51" width="26.7109375" style="1" hidden="1" customWidth="1"/>
    <col min="52" max="52" width="23.140625" style="1" hidden="1" customWidth="1"/>
    <col min="53" max="53" width="20.5703125" style="1" hidden="1" customWidth="1"/>
    <col min="54" max="54" width="26.7109375" style="1" hidden="1" customWidth="1"/>
    <col min="55" max="55" width="23.140625" style="1" hidden="1" customWidth="1"/>
    <col min="56" max="56" width="20.5703125" style="1" hidden="1" customWidth="1"/>
    <col min="57" max="57" width="71.140625" style="1" customWidth="1"/>
    <col min="71" max="91" width="9.140625" style="1" hidden="1"/>
  </cols>
  <sheetData>
    <row r="1" spans="1:74">
      <c r="A1" s="13" t="s">
        <v>0</v>
      </c>
      <c r="AZ1" s="13" t="s">
        <v>1</v>
      </c>
      <c r="BA1" s="13" t="s">
        <v>2</v>
      </c>
      <c r="BB1" s="13" t="s">
        <v>1</v>
      </c>
      <c r="BT1" s="13" t="s">
        <v>3</v>
      </c>
      <c r="BU1" s="13" t="s">
        <v>3</v>
      </c>
      <c r="BV1" s="13" t="s">
        <v>4</v>
      </c>
    </row>
    <row r="2" spans="1:74" s="1" customFormat="1" ht="36.9" customHeight="1">
      <c r="A2" s="189" t="s">
        <v>897</v>
      </c>
      <c r="AR2" s="226" t="s">
        <v>5</v>
      </c>
      <c r="AS2" s="207"/>
      <c r="AT2" s="207"/>
      <c r="AU2" s="207"/>
      <c r="AV2" s="207"/>
      <c r="AW2" s="207"/>
      <c r="AX2" s="207"/>
      <c r="AY2" s="207"/>
      <c r="AZ2" s="207"/>
      <c r="BA2" s="207"/>
      <c r="BB2" s="207"/>
      <c r="BC2" s="207"/>
      <c r="BD2" s="207"/>
      <c r="BE2" s="207"/>
      <c r="BS2" s="14" t="s">
        <v>6</v>
      </c>
      <c r="BT2" s="14" t="s">
        <v>7</v>
      </c>
    </row>
    <row r="3" spans="1:74" s="1" customFormat="1" ht="6.9"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7</v>
      </c>
    </row>
    <row r="4" spans="1:74" s="1" customFormat="1" ht="24.9" customHeight="1">
      <c r="B4" s="17"/>
      <c r="D4" s="18" t="s">
        <v>8</v>
      </c>
      <c r="AR4" s="17"/>
      <c r="AS4" s="19" t="s">
        <v>9</v>
      </c>
      <c r="BE4" s="20" t="s">
        <v>10</v>
      </c>
      <c r="BS4" s="14" t="s">
        <v>11</v>
      </c>
    </row>
    <row r="5" spans="1:74" s="1" customFormat="1" ht="12" customHeight="1">
      <c r="B5" s="17"/>
      <c r="D5" s="21" t="s">
        <v>12</v>
      </c>
      <c r="K5" s="206" t="s">
        <v>13</v>
      </c>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R5" s="17"/>
      <c r="BE5" s="203" t="s">
        <v>14</v>
      </c>
      <c r="BS5" s="14" t="s">
        <v>6</v>
      </c>
    </row>
    <row r="6" spans="1:74" s="1" customFormat="1" ht="36.9" customHeight="1">
      <c r="B6" s="17"/>
      <c r="D6" s="23" t="s">
        <v>15</v>
      </c>
      <c r="K6" s="208" t="s">
        <v>16</v>
      </c>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R6" s="17"/>
      <c r="BE6" s="204"/>
      <c r="BS6" s="14" t="s">
        <v>6</v>
      </c>
    </row>
    <row r="7" spans="1:74" s="1" customFormat="1" ht="12" customHeight="1">
      <c r="B7" s="17"/>
      <c r="D7" s="24" t="s">
        <v>17</v>
      </c>
      <c r="K7" s="22" t="s">
        <v>1</v>
      </c>
      <c r="AK7" s="24" t="s">
        <v>18</v>
      </c>
      <c r="AN7" s="22" t="s">
        <v>1</v>
      </c>
      <c r="AR7" s="17"/>
      <c r="BE7" s="204"/>
      <c r="BS7" s="14" t="s">
        <v>6</v>
      </c>
    </row>
    <row r="8" spans="1:74" s="1" customFormat="1" ht="12" customHeight="1">
      <c r="B8" s="17"/>
      <c r="D8" s="24" t="s">
        <v>19</v>
      </c>
      <c r="K8" s="22" t="s">
        <v>20</v>
      </c>
      <c r="AK8" s="24" t="s">
        <v>21</v>
      </c>
      <c r="AN8" s="25"/>
      <c r="AR8" s="17"/>
      <c r="BE8" s="204"/>
      <c r="BS8" s="14" t="s">
        <v>6</v>
      </c>
    </row>
    <row r="9" spans="1:74" s="1" customFormat="1" ht="14.4" customHeight="1">
      <c r="B9" s="17"/>
      <c r="AR9" s="17"/>
      <c r="BE9" s="204"/>
      <c r="BS9" s="14" t="s">
        <v>6</v>
      </c>
    </row>
    <row r="10" spans="1:74" s="1" customFormat="1" ht="12" customHeight="1">
      <c r="B10" s="17"/>
      <c r="D10" s="24" t="s">
        <v>22</v>
      </c>
      <c r="AK10" s="24" t="s">
        <v>23</v>
      </c>
      <c r="AN10" s="22" t="s">
        <v>1</v>
      </c>
      <c r="AR10" s="17"/>
      <c r="BE10" s="204"/>
      <c r="BS10" s="14" t="s">
        <v>6</v>
      </c>
    </row>
    <row r="11" spans="1:74" s="1" customFormat="1" ht="18.45" customHeight="1">
      <c r="B11" s="17"/>
      <c r="E11" s="22" t="s">
        <v>24</v>
      </c>
      <c r="AK11" s="24" t="s">
        <v>25</v>
      </c>
      <c r="AN11" s="22" t="s">
        <v>1</v>
      </c>
      <c r="AR11" s="17"/>
      <c r="BE11" s="204"/>
      <c r="BS11" s="14" t="s">
        <v>6</v>
      </c>
    </row>
    <row r="12" spans="1:74" s="1" customFormat="1" ht="6.9" customHeight="1">
      <c r="B12" s="17"/>
      <c r="AR12" s="17"/>
      <c r="BE12" s="204"/>
      <c r="BS12" s="14" t="s">
        <v>6</v>
      </c>
    </row>
    <row r="13" spans="1:74" s="1" customFormat="1" ht="12" customHeight="1">
      <c r="B13" s="17"/>
      <c r="D13" s="24" t="s">
        <v>26</v>
      </c>
      <c r="AK13" s="24" t="s">
        <v>23</v>
      </c>
      <c r="AN13" s="26" t="s">
        <v>27</v>
      </c>
      <c r="AR13" s="17"/>
      <c r="BE13" s="204"/>
      <c r="BS13" s="14" t="s">
        <v>6</v>
      </c>
    </row>
    <row r="14" spans="1:74" ht="13.2">
      <c r="B14" s="17"/>
      <c r="E14" s="209" t="s">
        <v>27</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4" t="s">
        <v>25</v>
      </c>
      <c r="AN14" s="26" t="s">
        <v>27</v>
      </c>
      <c r="AR14" s="17"/>
      <c r="BE14" s="204"/>
      <c r="BS14" s="14" t="s">
        <v>6</v>
      </c>
    </row>
    <row r="15" spans="1:74" s="1" customFormat="1" ht="6.9" customHeight="1">
      <c r="B15" s="17"/>
      <c r="AR15" s="17"/>
      <c r="BE15" s="204"/>
      <c r="BS15" s="14" t="s">
        <v>28</v>
      </c>
    </row>
    <row r="16" spans="1:74" s="1" customFormat="1" ht="12" customHeight="1">
      <c r="B16" s="17"/>
      <c r="D16" s="24" t="s">
        <v>29</v>
      </c>
      <c r="AK16" s="24" t="s">
        <v>23</v>
      </c>
      <c r="AN16" s="22" t="s">
        <v>1</v>
      </c>
      <c r="AR16" s="17"/>
      <c r="BE16" s="204"/>
      <c r="BS16" s="14" t="s">
        <v>3</v>
      </c>
    </row>
    <row r="17" spans="1:71" s="1" customFormat="1" ht="18.45" customHeight="1">
      <c r="B17" s="17"/>
      <c r="E17" s="22"/>
      <c r="AK17" s="24" t="s">
        <v>25</v>
      </c>
      <c r="AN17" s="22" t="s">
        <v>1</v>
      </c>
      <c r="AR17" s="17"/>
      <c r="BE17" s="204"/>
      <c r="BS17" s="14" t="s">
        <v>28</v>
      </c>
    </row>
    <row r="18" spans="1:71" s="1" customFormat="1" ht="6.9" customHeight="1">
      <c r="B18" s="17"/>
      <c r="AR18" s="17"/>
      <c r="BE18" s="204"/>
      <c r="BS18" s="14" t="s">
        <v>6</v>
      </c>
    </row>
    <row r="19" spans="1:71" s="1" customFormat="1" ht="12" customHeight="1">
      <c r="B19" s="17"/>
      <c r="D19" s="24" t="s">
        <v>30</v>
      </c>
      <c r="AK19" s="24" t="s">
        <v>23</v>
      </c>
      <c r="AN19" s="22" t="s">
        <v>1</v>
      </c>
      <c r="AR19" s="17"/>
      <c r="BE19" s="204"/>
      <c r="BS19" s="14" t="s">
        <v>6</v>
      </c>
    </row>
    <row r="20" spans="1:71" s="1" customFormat="1" ht="18.45" customHeight="1">
      <c r="B20" s="17"/>
      <c r="E20" s="22"/>
      <c r="AK20" s="24" t="s">
        <v>25</v>
      </c>
      <c r="AN20" s="22" t="s">
        <v>1</v>
      </c>
      <c r="AR20" s="17"/>
      <c r="BE20" s="204"/>
      <c r="BS20" s="14" t="s">
        <v>28</v>
      </c>
    </row>
    <row r="21" spans="1:71" s="1" customFormat="1" ht="6.9" customHeight="1">
      <c r="B21" s="17"/>
      <c r="AR21" s="17"/>
      <c r="BE21" s="204"/>
    </row>
    <row r="22" spans="1:71" s="1" customFormat="1" ht="12" customHeight="1">
      <c r="B22" s="17"/>
      <c r="D22" s="24" t="s">
        <v>31</v>
      </c>
      <c r="AR22" s="17"/>
      <c r="BE22" s="204"/>
    </row>
    <row r="23" spans="1:71" s="1" customFormat="1" ht="108" customHeight="1">
      <c r="B23" s="17"/>
      <c r="E23" s="211" t="s">
        <v>32</v>
      </c>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R23" s="17"/>
      <c r="BE23" s="204"/>
    </row>
    <row r="24" spans="1:71" s="1" customFormat="1" ht="6.9" customHeight="1">
      <c r="B24" s="17"/>
      <c r="AR24" s="17"/>
      <c r="BE24" s="204"/>
    </row>
    <row r="25" spans="1:71" s="1" customFormat="1" ht="6.9" customHeight="1">
      <c r="B25" s="1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17"/>
      <c r="BE25" s="204"/>
    </row>
    <row r="26" spans="1:71" s="1" customFormat="1" ht="14.4" customHeight="1">
      <c r="B26" s="17"/>
      <c r="D26" s="29" t="s">
        <v>33</v>
      </c>
      <c r="AK26" s="212">
        <f>ROUND(AG89,2)</f>
        <v>0</v>
      </c>
      <c r="AL26" s="207"/>
      <c r="AM26" s="207"/>
      <c r="AN26" s="207"/>
      <c r="AO26" s="207"/>
      <c r="AR26" s="17"/>
      <c r="BE26" s="204"/>
    </row>
    <row r="27" spans="1:71" s="1" customFormat="1" ht="14.4" customHeight="1">
      <c r="B27" s="17"/>
      <c r="D27" s="29" t="s">
        <v>34</v>
      </c>
      <c r="AK27" s="212">
        <f>ROUND(AG98, 2)</f>
        <v>0</v>
      </c>
      <c r="AL27" s="212"/>
      <c r="AM27" s="212"/>
      <c r="AN27" s="212"/>
      <c r="AO27" s="212"/>
      <c r="AR27" s="17"/>
      <c r="BE27" s="204"/>
    </row>
    <row r="28" spans="1:71" s="2" customFormat="1" ht="6.9" customHeight="1">
      <c r="A28" s="30"/>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1"/>
      <c r="BE28" s="204"/>
    </row>
    <row r="29" spans="1:71" s="2" customFormat="1" ht="25.95" customHeight="1">
      <c r="A29" s="30"/>
      <c r="B29" s="31"/>
      <c r="C29" s="30"/>
      <c r="D29" s="32" t="s">
        <v>35</v>
      </c>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213">
        <f>ROUND(AK26 + AK27, 2)</f>
        <v>0</v>
      </c>
      <c r="AL29" s="214"/>
      <c r="AM29" s="214"/>
      <c r="AN29" s="214"/>
      <c r="AO29" s="214"/>
      <c r="AP29" s="30"/>
      <c r="AQ29" s="30"/>
      <c r="AR29" s="31"/>
      <c r="BE29" s="204"/>
    </row>
    <row r="30" spans="1:71" s="2" customFormat="1" ht="6.9" customHeight="1">
      <c r="A30" s="30"/>
      <c r="B30" s="3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1"/>
      <c r="BE30" s="204"/>
    </row>
    <row r="31" spans="1:71" s="2" customFormat="1" ht="13.2">
      <c r="A31" s="30"/>
      <c r="B31" s="31"/>
      <c r="C31" s="30"/>
      <c r="D31" s="30"/>
      <c r="E31" s="30"/>
      <c r="F31" s="30"/>
      <c r="G31" s="30"/>
      <c r="H31" s="30"/>
      <c r="I31" s="30"/>
      <c r="J31" s="30"/>
      <c r="K31" s="30"/>
      <c r="L31" s="215" t="s">
        <v>36</v>
      </c>
      <c r="M31" s="215"/>
      <c r="N31" s="215"/>
      <c r="O31" s="215"/>
      <c r="P31" s="215"/>
      <c r="Q31" s="30"/>
      <c r="R31" s="30"/>
      <c r="S31" s="30"/>
      <c r="T31" s="30"/>
      <c r="U31" s="30"/>
      <c r="V31" s="30"/>
      <c r="W31" s="215" t="s">
        <v>37</v>
      </c>
      <c r="X31" s="215"/>
      <c r="Y31" s="215"/>
      <c r="Z31" s="215"/>
      <c r="AA31" s="215"/>
      <c r="AB31" s="215"/>
      <c r="AC31" s="215"/>
      <c r="AD31" s="215"/>
      <c r="AE31" s="215"/>
      <c r="AF31" s="30"/>
      <c r="AG31" s="30"/>
      <c r="AH31" s="30"/>
      <c r="AI31" s="30"/>
      <c r="AJ31" s="30"/>
      <c r="AK31" s="215" t="s">
        <v>38</v>
      </c>
      <c r="AL31" s="215"/>
      <c r="AM31" s="215"/>
      <c r="AN31" s="215"/>
      <c r="AO31" s="215"/>
      <c r="AP31" s="30"/>
      <c r="AQ31" s="30"/>
      <c r="AR31" s="31"/>
      <c r="BE31" s="204"/>
    </row>
    <row r="32" spans="1:71" s="3" customFormat="1" ht="14.4" customHeight="1">
      <c r="B32" s="35"/>
      <c r="D32" s="24" t="s">
        <v>39</v>
      </c>
      <c r="F32" s="36" t="s">
        <v>40</v>
      </c>
      <c r="L32" s="218">
        <v>0.2</v>
      </c>
      <c r="M32" s="217"/>
      <c r="N32" s="217"/>
      <c r="O32" s="217"/>
      <c r="P32" s="217"/>
      <c r="Q32" s="37"/>
      <c r="R32" s="37"/>
      <c r="S32" s="37"/>
      <c r="T32" s="37"/>
      <c r="U32" s="37"/>
      <c r="V32" s="37"/>
      <c r="W32" s="216">
        <f>ROUND(AZ89 + SUM(CD98:CD103), 2)</f>
        <v>0</v>
      </c>
      <c r="X32" s="217"/>
      <c r="Y32" s="217"/>
      <c r="Z32" s="217"/>
      <c r="AA32" s="217"/>
      <c r="AB32" s="217"/>
      <c r="AC32" s="217"/>
      <c r="AD32" s="217"/>
      <c r="AE32" s="217"/>
      <c r="AF32" s="37"/>
      <c r="AG32" s="37"/>
      <c r="AH32" s="37"/>
      <c r="AI32" s="37"/>
      <c r="AJ32" s="37"/>
      <c r="AK32" s="216">
        <f>ROUND(AV89 + SUM(BY98:BY103), 2)</f>
        <v>0</v>
      </c>
      <c r="AL32" s="217"/>
      <c r="AM32" s="217"/>
      <c r="AN32" s="217"/>
      <c r="AO32" s="217"/>
      <c r="AP32" s="37"/>
      <c r="AQ32" s="37"/>
      <c r="AR32" s="38"/>
      <c r="AS32" s="37"/>
      <c r="AT32" s="37"/>
      <c r="AU32" s="37"/>
      <c r="AV32" s="37"/>
      <c r="AW32" s="37"/>
      <c r="AX32" s="37"/>
      <c r="AY32" s="37"/>
      <c r="AZ32" s="37"/>
      <c r="BE32" s="205"/>
    </row>
    <row r="33" spans="1:57" s="3" customFormat="1" ht="14.4" customHeight="1">
      <c r="B33" s="35"/>
      <c r="F33" s="36" t="s">
        <v>41</v>
      </c>
      <c r="L33" s="218">
        <v>0.2</v>
      </c>
      <c r="M33" s="217"/>
      <c r="N33" s="217"/>
      <c r="O33" s="217"/>
      <c r="P33" s="217"/>
      <c r="Q33" s="37"/>
      <c r="R33" s="37"/>
      <c r="S33" s="37"/>
      <c r="T33" s="37"/>
      <c r="U33" s="37"/>
      <c r="V33" s="37"/>
      <c r="W33" s="216">
        <f>ROUND(BA89 + SUM(CE98:CE103), 2)</f>
        <v>0</v>
      </c>
      <c r="X33" s="217"/>
      <c r="Y33" s="217"/>
      <c r="Z33" s="217"/>
      <c r="AA33" s="217"/>
      <c r="AB33" s="217"/>
      <c r="AC33" s="217"/>
      <c r="AD33" s="217"/>
      <c r="AE33" s="217"/>
      <c r="AF33" s="37"/>
      <c r="AG33" s="37"/>
      <c r="AH33" s="37"/>
      <c r="AI33" s="37"/>
      <c r="AJ33" s="37"/>
      <c r="AK33" s="216">
        <f>ROUND(AW89 + SUM(BZ98:BZ103), 2)</f>
        <v>0</v>
      </c>
      <c r="AL33" s="217"/>
      <c r="AM33" s="217"/>
      <c r="AN33" s="217"/>
      <c r="AO33" s="217"/>
      <c r="AP33" s="37"/>
      <c r="AQ33" s="37"/>
      <c r="AR33" s="38"/>
      <c r="AS33" s="37"/>
      <c r="AT33" s="37"/>
      <c r="AU33" s="37"/>
      <c r="AV33" s="37"/>
      <c r="AW33" s="37"/>
      <c r="AX33" s="37"/>
      <c r="AY33" s="37"/>
      <c r="AZ33" s="37"/>
      <c r="BE33" s="205"/>
    </row>
    <row r="34" spans="1:57" s="3" customFormat="1" ht="14.4" hidden="1" customHeight="1">
      <c r="B34" s="35"/>
      <c r="F34" s="24" t="s">
        <v>42</v>
      </c>
      <c r="L34" s="225">
        <v>0.2</v>
      </c>
      <c r="M34" s="224"/>
      <c r="N34" s="224"/>
      <c r="O34" s="224"/>
      <c r="P34" s="224"/>
      <c r="W34" s="223">
        <f>ROUND(BB89 + SUM(CF98:CF103), 2)</f>
        <v>0</v>
      </c>
      <c r="X34" s="224"/>
      <c r="Y34" s="224"/>
      <c r="Z34" s="224"/>
      <c r="AA34" s="224"/>
      <c r="AB34" s="224"/>
      <c r="AC34" s="224"/>
      <c r="AD34" s="224"/>
      <c r="AE34" s="224"/>
      <c r="AK34" s="223">
        <v>0</v>
      </c>
      <c r="AL34" s="224"/>
      <c r="AM34" s="224"/>
      <c r="AN34" s="224"/>
      <c r="AO34" s="224"/>
      <c r="AR34" s="35"/>
      <c r="BE34" s="205"/>
    </row>
    <row r="35" spans="1:57" s="3" customFormat="1" ht="14.4" hidden="1" customHeight="1">
      <c r="B35" s="35"/>
      <c r="F35" s="24" t="s">
        <v>43</v>
      </c>
      <c r="L35" s="225">
        <v>0.2</v>
      </c>
      <c r="M35" s="224"/>
      <c r="N35" s="224"/>
      <c r="O35" s="224"/>
      <c r="P35" s="224"/>
      <c r="W35" s="223">
        <f>ROUND(BC89 + SUM(CG98:CG103), 2)</f>
        <v>0</v>
      </c>
      <c r="X35" s="224"/>
      <c r="Y35" s="224"/>
      <c r="Z35" s="224"/>
      <c r="AA35" s="224"/>
      <c r="AB35" s="224"/>
      <c r="AC35" s="224"/>
      <c r="AD35" s="224"/>
      <c r="AE35" s="224"/>
      <c r="AK35" s="223">
        <v>0</v>
      </c>
      <c r="AL35" s="224"/>
      <c r="AM35" s="224"/>
      <c r="AN35" s="224"/>
      <c r="AO35" s="224"/>
      <c r="AR35" s="35"/>
    </row>
    <row r="36" spans="1:57" s="3" customFormat="1" ht="14.4" hidden="1" customHeight="1">
      <c r="B36" s="35"/>
      <c r="F36" s="36" t="s">
        <v>44</v>
      </c>
      <c r="L36" s="218">
        <v>0</v>
      </c>
      <c r="M36" s="217"/>
      <c r="N36" s="217"/>
      <c r="O36" s="217"/>
      <c r="P36" s="217"/>
      <c r="Q36" s="37"/>
      <c r="R36" s="37"/>
      <c r="S36" s="37"/>
      <c r="T36" s="37"/>
      <c r="U36" s="37"/>
      <c r="V36" s="37"/>
      <c r="W36" s="216">
        <f>ROUND(BD89 + SUM(CH98:CH103), 2)</f>
        <v>0</v>
      </c>
      <c r="X36" s="217"/>
      <c r="Y36" s="217"/>
      <c r="Z36" s="217"/>
      <c r="AA36" s="217"/>
      <c r="AB36" s="217"/>
      <c r="AC36" s="217"/>
      <c r="AD36" s="217"/>
      <c r="AE36" s="217"/>
      <c r="AF36" s="37"/>
      <c r="AG36" s="37"/>
      <c r="AH36" s="37"/>
      <c r="AI36" s="37"/>
      <c r="AJ36" s="37"/>
      <c r="AK36" s="216">
        <v>0</v>
      </c>
      <c r="AL36" s="217"/>
      <c r="AM36" s="217"/>
      <c r="AN36" s="217"/>
      <c r="AO36" s="217"/>
      <c r="AP36" s="37"/>
      <c r="AQ36" s="37"/>
      <c r="AR36" s="38"/>
      <c r="AS36" s="37"/>
      <c r="AT36" s="37"/>
      <c r="AU36" s="37"/>
      <c r="AV36" s="37"/>
      <c r="AW36" s="37"/>
      <c r="AX36" s="37"/>
      <c r="AY36" s="37"/>
      <c r="AZ36" s="37"/>
    </row>
    <row r="37" spans="1:57" s="2" customFormat="1" ht="6.9" customHeight="1">
      <c r="A37" s="30"/>
      <c r="B37" s="31"/>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1"/>
      <c r="BE37" s="30"/>
    </row>
    <row r="38" spans="1:57" s="2" customFormat="1" ht="25.95" customHeight="1">
      <c r="A38" s="30"/>
      <c r="B38" s="31"/>
      <c r="C38" s="39"/>
      <c r="D38" s="40" t="s">
        <v>45</v>
      </c>
      <c r="E38" s="41"/>
      <c r="F38" s="41"/>
      <c r="G38" s="41"/>
      <c r="H38" s="41"/>
      <c r="I38" s="41"/>
      <c r="J38" s="41"/>
      <c r="K38" s="41"/>
      <c r="L38" s="41"/>
      <c r="M38" s="41"/>
      <c r="N38" s="41"/>
      <c r="O38" s="41"/>
      <c r="P38" s="41"/>
      <c r="Q38" s="41"/>
      <c r="R38" s="41"/>
      <c r="S38" s="41"/>
      <c r="T38" s="42" t="s">
        <v>46</v>
      </c>
      <c r="U38" s="41"/>
      <c r="V38" s="41"/>
      <c r="W38" s="41"/>
      <c r="X38" s="222" t="s">
        <v>47</v>
      </c>
      <c r="Y38" s="220"/>
      <c r="Z38" s="220"/>
      <c r="AA38" s="220"/>
      <c r="AB38" s="220"/>
      <c r="AC38" s="41"/>
      <c r="AD38" s="41"/>
      <c r="AE38" s="41"/>
      <c r="AF38" s="41"/>
      <c r="AG38" s="41"/>
      <c r="AH38" s="41"/>
      <c r="AI38" s="41"/>
      <c r="AJ38" s="41"/>
      <c r="AK38" s="219">
        <f>SUM(AK29:AK36)</f>
        <v>0</v>
      </c>
      <c r="AL38" s="220"/>
      <c r="AM38" s="220"/>
      <c r="AN38" s="220"/>
      <c r="AO38" s="221"/>
      <c r="AP38" s="39"/>
      <c r="AQ38" s="39"/>
      <c r="AR38" s="31"/>
      <c r="BE38" s="30"/>
    </row>
    <row r="39" spans="1:57" s="2" customFormat="1" ht="6.9" customHeight="1">
      <c r="A39" s="30"/>
      <c r="B39" s="3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1"/>
      <c r="BE39" s="30"/>
    </row>
    <row r="40" spans="1:57" s="2" customFormat="1" ht="14.4" customHeight="1">
      <c r="A40" s="30"/>
      <c r="B40" s="31"/>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1"/>
      <c r="BE40" s="30"/>
    </row>
    <row r="41" spans="1:57" s="1" customFormat="1" ht="14.4" customHeight="1">
      <c r="B41" s="17"/>
      <c r="AR41" s="17"/>
    </row>
    <row r="42" spans="1:57" s="1" customFormat="1" ht="14.4" customHeight="1">
      <c r="B42" s="17"/>
      <c r="AR42" s="17"/>
    </row>
    <row r="43" spans="1:57" s="1" customFormat="1" ht="14.4" customHeight="1">
      <c r="B43" s="17"/>
      <c r="AR43" s="17"/>
    </row>
    <row r="44" spans="1:57" s="2" customFormat="1" ht="14.4" customHeight="1">
      <c r="B44" s="43"/>
      <c r="D44" s="44" t="s">
        <v>48</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4" t="s">
        <v>49</v>
      </c>
      <c r="AI44" s="45"/>
      <c r="AJ44" s="45"/>
      <c r="AK44" s="45"/>
      <c r="AL44" s="45"/>
      <c r="AM44" s="45"/>
      <c r="AN44" s="45"/>
      <c r="AO44" s="45"/>
      <c r="AR44" s="43"/>
    </row>
    <row r="45" spans="1:57">
      <c r="B45" s="17"/>
      <c r="AR45" s="17"/>
    </row>
    <row r="46" spans="1:57">
      <c r="B46" s="17"/>
      <c r="AR46" s="17"/>
    </row>
    <row r="47" spans="1:57">
      <c r="B47" s="17"/>
      <c r="AR47" s="17"/>
    </row>
    <row r="48" spans="1:57">
      <c r="B48" s="17"/>
      <c r="AR48" s="17"/>
    </row>
    <row r="49" spans="1:57">
      <c r="B49" s="17"/>
      <c r="AR49" s="17"/>
    </row>
    <row r="50" spans="1:57">
      <c r="B50" s="17"/>
      <c r="AR50" s="17"/>
    </row>
    <row r="51" spans="1:57">
      <c r="B51" s="17"/>
      <c r="AR51" s="17"/>
    </row>
    <row r="52" spans="1:57">
      <c r="B52" s="17"/>
      <c r="AR52" s="17"/>
    </row>
    <row r="53" spans="1:57">
      <c r="B53" s="17"/>
      <c r="AR53" s="17"/>
    </row>
    <row r="54" spans="1:57">
      <c r="B54" s="17"/>
      <c r="AR54" s="17"/>
    </row>
    <row r="55" spans="1:57" s="2" customFormat="1" ht="13.2">
      <c r="A55" s="30"/>
      <c r="B55" s="31"/>
      <c r="C55" s="30"/>
      <c r="D55" s="46" t="s">
        <v>50</v>
      </c>
      <c r="E55" s="33"/>
      <c r="F55" s="33"/>
      <c r="G55" s="33"/>
      <c r="H55" s="33"/>
      <c r="I55" s="33"/>
      <c r="J55" s="33"/>
      <c r="K55" s="33"/>
      <c r="L55" s="33"/>
      <c r="M55" s="33"/>
      <c r="N55" s="33"/>
      <c r="O55" s="33"/>
      <c r="P55" s="33"/>
      <c r="Q55" s="33"/>
      <c r="R55" s="33"/>
      <c r="S55" s="33"/>
      <c r="T55" s="33"/>
      <c r="U55" s="33"/>
      <c r="V55" s="46" t="s">
        <v>51</v>
      </c>
      <c r="W55" s="33"/>
      <c r="X55" s="33"/>
      <c r="Y55" s="33"/>
      <c r="Z55" s="33"/>
      <c r="AA55" s="33"/>
      <c r="AB55" s="33"/>
      <c r="AC55" s="33"/>
      <c r="AD55" s="33"/>
      <c r="AE55" s="33"/>
      <c r="AF55" s="33"/>
      <c r="AG55" s="33"/>
      <c r="AH55" s="46" t="s">
        <v>50</v>
      </c>
      <c r="AI55" s="33"/>
      <c r="AJ55" s="33"/>
      <c r="AK55" s="33"/>
      <c r="AL55" s="33"/>
      <c r="AM55" s="46" t="s">
        <v>51</v>
      </c>
      <c r="AN55" s="33"/>
      <c r="AO55" s="33"/>
      <c r="AP55" s="30"/>
      <c r="AQ55" s="30"/>
      <c r="AR55" s="31"/>
      <c r="BE55" s="30"/>
    </row>
    <row r="56" spans="1:57">
      <c r="B56" s="17"/>
      <c r="AR56" s="17"/>
    </row>
    <row r="57" spans="1:57">
      <c r="B57" s="17"/>
      <c r="AR57" s="17"/>
    </row>
    <row r="58" spans="1:57">
      <c r="B58" s="17"/>
      <c r="AR58" s="17"/>
    </row>
    <row r="59" spans="1:57" s="2" customFormat="1" ht="13.2">
      <c r="A59" s="30"/>
      <c r="B59" s="31"/>
      <c r="C59" s="30"/>
      <c r="D59" s="44" t="s">
        <v>52</v>
      </c>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4" t="s">
        <v>53</v>
      </c>
      <c r="AI59" s="47"/>
      <c r="AJ59" s="47"/>
      <c r="AK59" s="47"/>
      <c r="AL59" s="47"/>
      <c r="AM59" s="47"/>
      <c r="AN59" s="47"/>
      <c r="AO59" s="47"/>
      <c r="AP59" s="30"/>
      <c r="AQ59" s="30"/>
      <c r="AR59" s="31"/>
      <c r="BE59" s="30"/>
    </row>
    <row r="60" spans="1:57">
      <c r="B60" s="17"/>
      <c r="AR60" s="17"/>
    </row>
    <row r="61" spans="1:57">
      <c r="B61" s="17"/>
      <c r="AR61" s="17"/>
    </row>
    <row r="62" spans="1:57">
      <c r="B62" s="17"/>
      <c r="AR62" s="17"/>
    </row>
    <row r="63" spans="1:57">
      <c r="B63" s="17"/>
      <c r="AR63" s="17"/>
    </row>
    <row r="64" spans="1:57">
      <c r="B64" s="17"/>
      <c r="AR64" s="17"/>
    </row>
    <row r="65" spans="1:57">
      <c r="B65" s="17"/>
      <c r="AR65" s="17"/>
    </row>
    <row r="66" spans="1:57">
      <c r="B66" s="17"/>
      <c r="AR66" s="17"/>
    </row>
    <row r="67" spans="1:57">
      <c r="B67" s="17"/>
      <c r="AR67" s="17"/>
    </row>
    <row r="68" spans="1:57">
      <c r="B68" s="17"/>
      <c r="AR68" s="17"/>
    </row>
    <row r="69" spans="1:57">
      <c r="B69" s="17"/>
      <c r="AR69" s="17"/>
    </row>
    <row r="70" spans="1:57" s="2" customFormat="1" ht="13.2">
      <c r="A70" s="30"/>
      <c r="B70" s="31"/>
      <c r="C70" s="30"/>
      <c r="D70" s="46" t="s">
        <v>50</v>
      </c>
      <c r="E70" s="33"/>
      <c r="F70" s="33"/>
      <c r="G70" s="33"/>
      <c r="H70" s="33"/>
      <c r="I70" s="33"/>
      <c r="J70" s="33"/>
      <c r="K70" s="33"/>
      <c r="L70" s="33"/>
      <c r="M70" s="33"/>
      <c r="N70" s="33"/>
      <c r="O70" s="33"/>
      <c r="P70" s="33"/>
      <c r="Q70" s="33"/>
      <c r="R70" s="33"/>
      <c r="S70" s="33"/>
      <c r="T70" s="33"/>
      <c r="U70" s="33"/>
      <c r="V70" s="46" t="s">
        <v>51</v>
      </c>
      <c r="W70" s="33"/>
      <c r="X70" s="33"/>
      <c r="Y70" s="33"/>
      <c r="Z70" s="33"/>
      <c r="AA70" s="33"/>
      <c r="AB70" s="33"/>
      <c r="AC70" s="33"/>
      <c r="AD70" s="33"/>
      <c r="AE70" s="33"/>
      <c r="AF70" s="33"/>
      <c r="AG70" s="33"/>
      <c r="AH70" s="46" t="s">
        <v>50</v>
      </c>
      <c r="AI70" s="33"/>
      <c r="AJ70" s="33"/>
      <c r="AK70" s="33"/>
      <c r="AL70" s="33"/>
      <c r="AM70" s="46" t="s">
        <v>51</v>
      </c>
      <c r="AN70" s="33"/>
      <c r="AO70" s="33"/>
      <c r="AP70" s="30"/>
      <c r="AQ70" s="30"/>
      <c r="AR70" s="31"/>
      <c r="BE70" s="30"/>
    </row>
    <row r="71" spans="1:57" s="2" customFormat="1">
      <c r="A71" s="30"/>
      <c r="B71" s="31"/>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1"/>
      <c r="BE71" s="30"/>
    </row>
    <row r="72" spans="1:57" s="2" customFormat="1" ht="6.9" customHeight="1">
      <c r="A72" s="30"/>
      <c r="B72" s="48"/>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31"/>
      <c r="BE72" s="30"/>
    </row>
    <row r="76" spans="1:57" s="2" customFormat="1" ht="6.9" customHeight="1">
      <c r="A76" s="30"/>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31"/>
      <c r="BE76" s="30"/>
    </row>
    <row r="77" spans="1:57" s="2" customFormat="1" ht="24.9" customHeight="1">
      <c r="A77" s="30"/>
      <c r="B77" s="31"/>
      <c r="C77" s="18" t="s">
        <v>54</v>
      </c>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1"/>
      <c r="BE77" s="30"/>
    </row>
    <row r="78" spans="1:57" s="2" customFormat="1" ht="6.9" customHeight="1">
      <c r="A78" s="30"/>
      <c r="B78" s="31"/>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1"/>
      <c r="BE78" s="30"/>
    </row>
    <row r="79" spans="1:57" s="4" customFormat="1" ht="12" customHeight="1">
      <c r="B79" s="52"/>
      <c r="C79" s="24" t="s">
        <v>12</v>
      </c>
      <c r="L79" s="4" t="str">
        <f>K5</f>
        <v>vnutrob_NR_Sturova</v>
      </c>
      <c r="AR79" s="52"/>
    </row>
    <row r="80" spans="1:57" s="5" customFormat="1" ht="36.9" customHeight="1">
      <c r="B80" s="53"/>
      <c r="C80" s="54" t="s">
        <v>15</v>
      </c>
      <c r="L80" s="190" t="str">
        <f>K6</f>
        <v>Projektová dokumentácia pre realizáciu zámeru revitalizácie dvorovej časti nehnuteľnosti na Štúrovej ul. 17-21, parc. čí</v>
      </c>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R80" s="53"/>
    </row>
    <row r="81" spans="1:91" s="2" customFormat="1" ht="6.9" customHeight="1">
      <c r="A81" s="30"/>
      <c r="B81" s="31"/>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1"/>
      <c r="BE81" s="30"/>
    </row>
    <row r="82" spans="1:91" s="2" customFormat="1" ht="12" customHeight="1">
      <c r="A82" s="30"/>
      <c r="B82" s="31"/>
      <c r="C82" s="24" t="s">
        <v>19</v>
      </c>
      <c r="D82" s="30"/>
      <c r="E82" s="30"/>
      <c r="F82" s="30"/>
      <c r="G82" s="30"/>
      <c r="H82" s="30"/>
      <c r="I82" s="30"/>
      <c r="J82" s="30"/>
      <c r="K82" s="30"/>
      <c r="L82" s="55" t="str">
        <f>IF(K8="","",K8)</f>
        <v>Nitra</v>
      </c>
      <c r="M82" s="30"/>
      <c r="N82" s="30"/>
      <c r="O82" s="30"/>
      <c r="P82" s="30"/>
      <c r="Q82" s="30"/>
      <c r="R82" s="30"/>
      <c r="S82" s="30"/>
      <c r="T82" s="30"/>
      <c r="U82" s="30"/>
      <c r="V82" s="30"/>
      <c r="W82" s="30"/>
      <c r="X82" s="30"/>
      <c r="Y82" s="30"/>
      <c r="Z82" s="30"/>
      <c r="AA82" s="30"/>
      <c r="AB82" s="30"/>
      <c r="AC82" s="30"/>
      <c r="AD82" s="30"/>
      <c r="AE82" s="30"/>
      <c r="AF82" s="30"/>
      <c r="AG82" s="30"/>
      <c r="AH82" s="30"/>
      <c r="AI82" s="24" t="s">
        <v>21</v>
      </c>
      <c r="AJ82" s="30"/>
      <c r="AK82" s="30"/>
      <c r="AL82" s="30"/>
      <c r="AM82" s="232" t="str">
        <f>IF(AN8= "","",AN8)</f>
        <v/>
      </c>
      <c r="AN82" s="232"/>
      <c r="AO82" s="30"/>
      <c r="AP82" s="30"/>
      <c r="AQ82" s="30"/>
      <c r="AR82" s="31"/>
      <c r="BE82" s="30"/>
    </row>
    <row r="83" spans="1:91" s="2" customFormat="1" ht="6.9" customHeight="1">
      <c r="A83" s="30"/>
      <c r="B83" s="31"/>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1"/>
      <c r="BE83" s="30"/>
    </row>
    <row r="84" spans="1:91" s="2" customFormat="1" ht="15.6" customHeight="1">
      <c r="A84" s="30"/>
      <c r="B84" s="31"/>
      <c r="C84" s="24" t="s">
        <v>22</v>
      </c>
      <c r="D84" s="30"/>
      <c r="E84" s="30"/>
      <c r="F84" s="30"/>
      <c r="G84" s="30"/>
      <c r="H84" s="30"/>
      <c r="I84" s="30"/>
      <c r="J84" s="30"/>
      <c r="K84" s="30"/>
      <c r="L84" s="4" t="str">
        <f>IF(E11= "","",E11)</f>
        <v>Mesto Nitra</v>
      </c>
      <c r="M84" s="30"/>
      <c r="N84" s="30"/>
      <c r="O84" s="30"/>
      <c r="P84" s="30"/>
      <c r="Q84" s="30"/>
      <c r="R84" s="30"/>
      <c r="S84" s="30"/>
      <c r="T84" s="30"/>
      <c r="U84" s="30"/>
      <c r="V84" s="30"/>
      <c r="W84" s="30"/>
      <c r="X84" s="30"/>
      <c r="Y84" s="30"/>
      <c r="Z84" s="30"/>
      <c r="AA84" s="30"/>
      <c r="AB84" s="30"/>
      <c r="AC84" s="30"/>
      <c r="AD84" s="30"/>
      <c r="AE84" s="30"/>
      <c r="AF84" s="30"/>
      <c r="AG84" s="30"/>
      <c r="AH84" s="30"/>
      <c r="AI84" s="24" t="s">
        <v>29</v>
      </c>
      <c r="AJ84" s="30"/>
      <c r="AK84" s="30"/>
      <c r="AL84" s="30"/>
      <c r="AM84" s="230" t="str">
        <f>IF(E17="","",E17)</f>
        <v/>
      </c>
      <c r="AN84" s="231"/>
      <c r="AO84" s="231"/>
      <c r="AP84" s="231"/>
      <c r="AQ84" s="30"/>
      <c r="AR84" s="31"/>
      <c r="AS84" s="233" t="s">
        <v>55</v>
      </c>
      <c r="AT84" s="234"/>
      <c r="AU84" s="57"/>
      <c r="AV84" s="57"/>
      <c r="AW84" s="57"/>
      <c r="AX84" s="57"/>
      <c r="AY84" s="57"/>
      <c r="AZ84" s="57"/>
      <c r="BA84" s="57"/>
      <c r="BB84" s="57"/>
      <c r="BC84" s="57"/>
      <c r="BD84" s="58"/>
      <c r="BE84" s="30"/>
    </row>
    <row r="85" spans="1:91" s="2" customFormat="1" ht="15.6" customHeight="1">
      <c r="A85" s="30"/>
      <c r="B85" s="31"/>
      <c r="C85" s="24" t="s">
        <v>26</v>
      </c>
      <c r="D85" s="30"/>
      <c r="E85" s="30"/>
      <c r="F85" s="30"/>
      <c r="G85" s="30"/>
      <c r="H85" s="30"/>
      <c r="I85" s="30"/>
      <c r="J85" s="30"/>
      <c r="K85" s="30"/>
      <c r="L85" s="4" t="str">
        <f>IF(E14= "Vyplň údaj","",E14)</f>
        <v/>
      </c>
      <c r="M85" s="30"/>
      <c r="N85" s="30"/>
      <c r="O85" s="30"/>
      <c r="P85" s="30"/>
      <c r="Q85" s="30"/>
      <c r="R85" s="30"/>
      <c r="S85" s="30"/>
      <c r="T85" s="30"/>
      <c r="U85" s="30"/>
      <c r="V85" s="30"/>
      <c r="W85" s="30"/>
      <c r="X85" s="30"/>
      <c r="Y85" s="30"/>
      <c r="Z85" s="30"/>
      <c r="AA85" s="30"/>
      <c r="AB85" s="30"/>
      <c r="AC85" s="30"/>
      <c r="AD85" s="30"/>
      <c r="AE85" s="30"/>
      <c r="AF85" s="30"/>
      <c r="AG85" s="30"/>
      <c r="AH85" s="30"/>
      <c r="AI85" s="24" t="s">
        <v>30</v>
      </c>
      <c r="AJ85" s="30"/>
      <c r="AK85" s="30"/>
      <c r="AL85" s="30"/>
      <c r="AM85" s="230" t="str">
        <f>IF(E20="","",E20)</f>
        <v/>
      </c>
      <c r="AN85" s="231"/>
      <c r="AO85" s="231"/>
      <c r="AP85" s="231"/>
      <c r="AQ85" s="30"/>
      <c r="AR85" s="31"/>
      <c r="AS85" s="235"/>
      <c r="AT85" s="236"/>
      <c r="AU85" s="59"/>
      <c r="AV85" s="59"/>
      <c r="AW85" s="59"/>
      <c r="AX85" s="59"/>
      <c r="AY85" s="59"/>
      <c r="AZ85" s="59"/>
      <c r="BA85" s="59"/>
      <c r="BB85" s="59"/>
      <c r="BC85" s="59"/>
      <c r="BD85" s="60"/>
      <c r="BE85" s="30"/>
    </row>
    <row r="86" spans="1:91" s="2" customFormat="1" ht="10.8" customHeight="1">
      <c r="A86" s="30"/>
      <c r="B86" s="3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1"/>
      <c r="AS86" s="235"/>
      <c r="AT86" s="236"/>
      <c r="AU86" s="59"/>
      <c r="AV86" s="59"/>
      <c r="AW86" s="59"/>
      <c r="AX86" s="59"/>
      <c r="AY86" s="59"/>
      <c r="AZ86" s="59"/>
      <c r="BA86" s="59"/>
      <c r="BB86" s="59"/>
      <c r="BC86" s="59"/>
      <c r="BD86" s="60"/>
      <c r="BE86" s="30"/>
    </row>
    <row r="87" spans="1:91" s="2" customFormat="1" ht="29.25" customHeight="1">
      <c r="A87" s="30"/>
      <c r="B87" s="31"/>
      <c r="C87" s="192" t="s">
        <v>56</v>
      </c>
      <c r="D87" s="193"/>
      <c r="E87" s="193"/>
      <c r="F87" s="193"/>
      <c r="G87" s="193"/>
      <c r="H87" s="61"/>
      <c r="I87" s="197" t="s">
        <v>57</v>
      </c>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229" t="s">
        <v>58</v>
      </c>
      <c r="AH87" s="193"/>
      <c r="AI87" s="193"/>
      <c r="AJ87" s="193"/>
      <c r="AK87" s="193"/>
      <c r="AL87" s="193"/>
      <c r="AM87" s="193"/>
      <c r="AN87" s="197" t="s">
        <v>59</v>
      </c>
      <c r="AO87" s="193"/>
      <c r="AP87" s="237"/>
      <c r="AQ87" s="62" t="s">
        <v>60</v>
      </c>
      <c r="AR87" s="31"/>
      <c r="AS87" s="63" t="s">
        <v>61</v>
      </c>
      <c r="AT87" s="64" t="s">
        <v>62</v>
      </c>
      <c r="AU87" s="64" t="s">
        <v>63</v>
      </c>
      <c r="AV87" s="64" t="s">
        <v>64</v>
      </c>
      <c r="AW87" s="64" t="s">
        <v>65</v>
      </c>
      <c r="AX87" s="64" t="s">
        <v>66</v>
      </c>
      <c r="AY87" s="64" t="s">
        <v>67</v>
      </c>
      <c r="AZ87" s="64" t="s">
        <v>68</v>
      </c>
      <c r="BA87" s="64" t="s">
        <v>69</v>
      </c>
      <c r="BB87" s="64" t="s">
        <v>70</v>
      </c>
      <c r="BC87" s="64" t="s">
        <v>71</v>
      </c>
      <c r="BD87" s="65" t="s">
        <v>72</v>
      </c>
      <c r="BE87" s="30"/>
    </row>
    <row r="88" spans="1:91" s="2" customFormat="1" ht="10.8" customHeight="1">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1"/>
      <c r="AS88" s="66"/>
      <c r="AT88" s="67"/>
      <c r="AU88" s="67"/>
      <c r="AV88" s="67"/>
      <c r="AW88" s="67"/>
      <c r="AX88" s="67"/>
      <c r="AY88" s="67"/>
      <c r="AZ88" s="67"/>
      <c r="BA88" s="67"/>
      <c r="BB88" s="67"/>
      <c r="BC88" s="67"/>
      <c r="BD88" s="68"/>
      <c r="BE88" s="30"/>
    </row>
    <row r="89" spans="1:91" s="6" customFormat="1" ht="32.4" customHeight="1">
      <c r="B89" s="69"/>
      <c r="C89" s="70" t="s">
        <v>73</v>
      </c>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200">
        <f>ROUND(SUM(AG90:AG96),2)</f>
        <v>0</v>
      </c>
      <c r="AH89" s="200"/>
      <c r="AI89" s="200"/>
      <c r="AJ89" s="200"/>
      <c r="AK89" s="200"/>
      <c r="AL89" s="200"/>
      <c r="AM89" s="200"/>
      <c r="AN89" s="201">
        <f t="shared" ref="AN89:AN96" si="0">SUM(AG89,AT89)</f>
        <v>0</v>
      </c>
      <c r="AO89" s="201"/>
      <c r="AP89" s="201"/>
      <c r="AQ89" s="73" t="s">
        <v>1</v>
      </c>
      <c r="AR89" s="69"/>
      <c r="AS89" s="74">
        <f>ROUND(SUM(AS90:AS96),2)</f>
        <v>0</v>
      </c>
      <c r="AT89" s="75">
        <f t="shared" ref="AT89:AT96" si="1">ROUND(SUM(AV89:AW89),2)</f>
        <v>0</v>
      </c>
      <c r="AU89" s="76">
        <f>ROUND(SUM(AU90:AU96),5)</f>
        <v>0</v>
      </c>
      <c r="AV89" s="75">
        <f>ROUND(AZ89*L32,2)</f>
        <v>0</v>
      </c>
      <c r="AW89" s="75">
        <f>ROUND(BA89*L33,2)</f>
        <v>0</v>
      </c>
      <c r="AX89" s="75">
        <f>ROUND(BB89*L32,2)</f>
        <v>0</v>
      </c>
      <c r="AY89" s="75">
        <f>ROUND(BC89*L33,2)</f>
        <v>0</v>
      </c>
      <c r="AZ89" s="75">
        <f>ROUND(SUM(AZ90:AZ96),2)</f>
        <v>0</v>
      </c>
      <c r="BA89" s="75">
        <f>ROUND(SUM(BA90:BA96),2)</f>
        <v>0</v>
      </c>
      <c r="BB89" s="75">
        <f>ROUND(SUM(BB90:BB96),2)</f>
        <v>0</v>
      </c>
      <c r="BC89" s="75">
        <f>ROUND(SUM(BC90:BC96),2)</f>
        <v>0</v>
      </c>
      <c r="BD89" s="77">
        <f>ROUND(SUM(BD90:BD96),2)</f>
        <v>0</v>
      </c>
      <c r="BS89" s="78" t="s">
        <v>74</v>
      </c>
      <c r="BT89" s="78" t="s">
        <v>75</v>
      </c>
      <c r="BU89" s="79" t="s">
        <v>76</v>
      </c>
      <c r="BV89" s="78" t="s">
        <v>77</v>
      </c>
      <c r="BW89" s="78" t="s">
        <v>4</v>
      </c>
      <c r="BX89" s="78" t="s">
        <v>78</v>
      </c>
      <c r="CL89" s="78" t="s">
        <v>1</v>
      </c>
    </row>
    <row r="90" spans="1:91" s="7" customFormat="1" ht="14.4" customHeight="1">
      <c r="A90" s="80" t="s">
        <v>79</v>
      </c>
      <c r="B90" s="81"/>
      <c r="C90" s="82"/>
      <c r="D90" s="196" t="s">
        <v>80</v>
      </c>
      <c r="E90" s="196"/>
      <c r="F90" s="196"/>
      <c r="G90" s="196"/>
      <c r="H90" s="196"/>
      <c r="I90" s="83"/>
      <c r="J90" s="196" t="s">
        <v>81</v>
      </c>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227">
        <f>'SO 01a - Vnútorný dvor_Al...'!J30</f>
        <v>0</v>
      </c>
      <c r="AH90" s="228"/>
      <c r="AI90" s="228"/>
      <c r="AJ90" s="228"/>
      <c r="AK90" s="228"/>
      <c r="AL90" s="228"/>
      <c r="AM90" s="228"/>
      <c r="AN90" s="227">
        <f t="shared" si="0"/>
        <v>0</v>
      </c>
      <c r="AO90" s="228"/>
      <c r="AP90" s="228"/>
      <c r="AQ90" s="84" t="s">
        <v>82</v>
      </c>
      <c r="AR90" s="81"/>
      <c r="AS90" s="85">
        <v>0</v>
      </c>
      <c r="AT90" s="86">
        <f t="shared" si="1"/>
        <v>0</v>
      </c>
      <c r="AU90" s="87">
        <f>'SO 01a - Vnútorný dvor_Al...'!P132</f>
        <v>0</v>
      </c>
      <c r="AV90" s="86">
        <f>'SO 01a - Vnútorný dvor_Al...'!J33</f>
        <v>0</v>
      </c>
      <c r="AW90" s="86">
        <f>'SO 01a - Vnútorný dvor_Al...'!J34</f>
        <v>0</v>
      </c>
      <c r="AX90" s="86">
        <f>'SO 01a - Vnútorný dvor_Al...'!J35</f>
        <v>0</v>
      </c>
      <c r="AY90" s="86">
        <f>'SO 01a - Vnútorný dvor_Al...'!J36</f>
        <v>0</v>
      </c>
      <c r="AZ90" s="86">
        <f>'SO 01a - Vnútorný dvor_Al...'!F33</f>
        <v>0</v>
      </c>
      <c r="BA90" s="86">
        <f>'SO 01a - Vnútorný dvor_Al...'!F34</f>
        <v>0</v>
      </c>
      <c r="BB90" s="86">
        <f>'SO 01a - Vnútorný dvor_Al...'!F35</f>
        <v>0</v>
      </c>
      <c r="BC90" s="86">
        <f>'SO 01a - Vnútorný dvor_Al...'!F36</f>
        <v>0</v>
      </c>
      <c r="BD90" s="88">
        <f>'SO 01a - Vnútorný dvor_Al...'!F37</f>
        <v>0</v>
      </c>
      <c r="BT90" s="89" t="s">
        <v>83</v>
      </c>
      <c r="BV90" s="89" t="s">
        <v>77</v>
      </c>
      <c r="BW90" s="89" t="s">
        <v>84</v>
      </c>
      <c r="BX90" s="89" t="s">
        <v>4</v>
      </c>
      <c r="CL90" s="89" t="s">
        <v>1</v>
      </c>
      <c r="CM90" s="89" t="s">
        <v>75</v>
      </c>
    </row>
    <row r="91" spans="1:91" s="7" customFormat="1" ht="14.4" customHeight="1">
      <c r="A91" s="80" t="s">
        <v>79</v>
      </c>
      <c r="B91" s="81"/>
      <c r="C91" s="82"/>
      <c r="D91" s="196" t="s">
        <v>85</v>
      </c>
      <c r="E91" s="196"/>
      <c r="F91" s="196"/>
      <c r="G91" s="196"/>
      <c r="H91" s="196"/>
      <c r="I91" s="83"/>
      <c r="J91" s="196" t="s">
        <v>86</v>
      </c>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227">
        <f>'SO 01b - Vnútorný dvor_Mo...'!J30</f>
        <v>0</v>
      </c>
      <c r="AH91" s="228"/>
      <c r="AI91" s="228"/>
      <c r="AJ91" s="228"/>
      <c r="AK91" s="228"/>
      <c r="AL91" s="228"/>
      <c r="AM91" s="228"/>
      <c r="AN91" s="227">
        <f t="shared" si="0"/>
        <v>0</v>
      </c>
      <c r="AO91" s="228"/>
      <c r="AP91" s="228"/>
      <c r="AQ91" s="84" t="s">
        <v>82</v>
      </c>
      <c r="AR91" s="81"/>
      <c r="AS91" s="85">
        <v>0</v>
      </c>
      <c r="AT91" s="86">
        <f t="shared" si="1"/>
        <v>0</v>
      </c>
      <c r="AU91" s="87">
        <f>'SO 01b - Vnútorný dvor_Mo...'!P121</f>
        <v>0</v>
      </c>
      <c r="AV91" s="86">
        <f>'SO 01b - Vnútorný dvor_Mo...'!J33</f>
        <v>0</v>
      </c>
      <c r="AW91" s="86">
        <f>'SO 01b - Vnútorný dvor_Mo...'!J34</f>
        <v>0</v>
      </c>
      <c r="AX91" s="86">
        <f>'SO 01b - Vnútorný dvor_Mo...'!J35</f>
        <v>0</v>
      </c>
      <c r="AY91" s="86">
        <f>'SO 01b - Vnútorný dvor_Mo...'!J36</f>
        <v>0</v>
      </c>
      <c r="AZ91" s="86">
        <f>'SO 01b - Vnútorný dvor_Mo...'!F33</f>
        <v>0</v>
      </c>
      <c r="BA91" s="86">
        <f>'SO 01b - Vnútorný dvor_Mo...'!F34</f>
        <v>0</v>
      </c>
      <c r="BB91" s="86">
        <f>'SO 01b - Vnútorný dvor_Mo...'!F35</f>
        <v>0</v>
      </c>
      <c r="BC91" s="86">
        <f>'SO 01b - Vnútorný dvor_Mo...'!F36</f>
        <v>0</v>
      </c>
      <c r="BD91" s="88">
        <f>'SO 01b - Vnútorný dvor_Mo...'!F37</f>
        <v>0</v>
      </c>
      <c r="BT91" s="89" t="s">
        <v>83</v>
      </c>
      <c r="BV91" s="89" t="s">
        <v>77</v>
      </c>
      <c r="BW91" s="89" t="s">
        <v>87</v>
      </c>
      <c r="BX91" s="89" t="s">
        <v>4</v>
      </c>
      <c r="CL91" s="89" t="s">
        <v>1</v>
      </c>
      <c r="CM91" s="89" t="s">
        <v>75</v>
      </c>
    </row>
    <row r="92" spans="1:91" s="7" customFormat="1" ht="14.4" customHeight="1">
      <c r="A92" s="80" t="s">
        <v>79</v>
      </c>
      <c r="B92" s="81"/>
      <c r="C92" s="82"/>
      <c r="D92" s="196" t="s">
        <v>88</v>
      </c>
      <c r="E92" s="196"/>
      <c r="F92" s="196"/>
      <c r="G92" s="196"/>
      <c r="H92" s="196"/>
      <c r="I92" s="83"/>
      <c r="J92" s="196" t="s">
        <v>89</v>
      </c>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227">
        <f>'SO 01c - Vnútorný dvor_Mú...'!J30</f>
        <v>0</v>
      </c>
      <c r="AH92" s="228"/>
      <c r="AI92" s="228"/>
      <c r="AJ92" s="228"/>
      <c r="AK92" s="228"/>
      <c r="AL92" s="228"/>
      <c r="AM92" s="228"/>
      <c r="AN92" s="227">
        <f t="shared" si="0"/>
        <v>0</v>
      </c>
      <c r="AO92" s="228"/>
      <c r="AP92" s="228"/>
      <c r="AQ92" s="84" t="s">
        <v>82</v>
      </c>
      <c r="AR92" s="81"/>
      <c r="AS92" s="85">
        <v>0</v>
      </c>
      <c r="AT92" s="86">
        <f t="shared" si="1"/>
        <v>0</v>
      </c>
      <c r="AU92" s="87">
        <f>'SO 01c - Vnútorný dvor_Mú...'!P125</f>
        <v>0</v>
      </c>
      <c r="AV92" s="86">
        <f>'SO 01c - Vnútorný dvor_Mú...'!J33</f>
        <v>0</v>
      </c>
      <c r="AW92" s="86">
        <f>'SO 01c - Vnútorný dvor_Mú...'!J34</f>
        <v>0</v>
      </c>
      <c r="AX92" s="86">
        <f>'SO 01c - Vnútorný dvor_Mú...'!J35</f>
        <v>0</v>
      </c>
      <c r="AY92" s="86">
        <f>'SO 01c - Vnútorný dvor_Mú...'!J36</f>
        <v>0</v>
      </c>
      <c r="AZ92" s="86">
        <f>'SO 01c - Vnútorný dvor_Mú...'!F33</f>
        <v>0</v>
      </c>
      <c r="BA92" s="86">
        <f>'SO 01c - Vnútorný dvor_Mú...'!F34</f>
        <v>0</v>
      </c>
      <c r="BB92" s="86">
        <f>'SO 01c - Vnútorný dvor_Mú...'!F35</f>
        <v>0</v>
      </c>
      <c r="BC92" s="86">
        <f>'SO 01c - Vnútorný dvor_Mú...'!F36</f>
        <v>0</v>
      </c>
      <c r="BD92" s="88">
        <f>'SO 01c - Vnútorný dvor_Mú...'!F37</f>
        <v>0</v>
      </c>
      <c r="BT92" s="89" t="s">
        <v>83</v>
      </c>
      <c r="BV92" s="89" t="s">
        <v>77</v>
      </c>
      <c r="BW92" s="89" t="s">
        <v>90</v>
      </c>
      <c r="BX92" s="89" t="s">
        <v>4</v>
      </c>
      <c r="CL92" s="89" t="s">
        <v>1</v>
      </c>
      <c r="CM92" s="89" t="s">
        <v>75</v>
      </c>
    </row>
    <row r="93" spans="1:91" s="7" customFormat="1" ht="24.6" customHeight="1">
      <c r="A93" s="80" t="s">
        <v>79</v>
      </c>
      <c r="B93" s="81"/>
      <c r="C93" s="82"/>
      <c r="D93" s="196" t="s">
        <v>91</v>
      </c>
      <c r="E93" s="196"/>
      <c r="F93" s="196"/>
      <c r="G93" s="196"/>
      <c r="H93" s="196"/>
      <c r="I93" s="83"/>
      <c r="J93" s="196" t="s">
        <v>92</v>
      </c>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227">
        <f>'SO 02.01 - Spevnené plochy'!J30</f>
        <v>0</v>
      </c>
      <c r="AH93" s="228"/>
      <c r="AI93" s="228"/>
      <c r="AJ93" s="228"/>
      <c r="AK93" s="228"/>
      <c r="AL93" s="228"/>
      <c r="AM93" s="228"/>
      <c r="AN93" s="227">
        <f t="shared" si="0"/>
        <v>0</v>
      </c>
      <c r="AO93" s="228"/>
      <c r="AP93" s="228"/>
      <c r="AQ93" s="84" t="s">
        <v>82</v>
      </c>
      <c r="AR93" s="81"/>
      <c r="AS93" s="85">
        <v>0</v>
      </c>
      <c r="AT93" s="86">
        <f t="shared" si="1"/>
        <v>0</v>
      </c>
      <c r="AU93" s="87">
        <f>'SO 02.01 - Spevnené plochy'!P125</f>
        <v>0</v>
      </c>
      <c r="AV93" s="86">
        <f>'SO 02.01 - Spevnené plochy'!J33</f>
        <v>0</v>
      </c>
      <c r="AW93" s="86">
        <f>'SO 02.01 - Spevnené plochy'!J34</f>
        <v>0</v>
      </c>
      <c r="AX93" s="86">
        <f>'SO 02.01 - Spevnené plochy'!J35</f>
        <v>0</v>
      </c>
      <c r="AY93" s="86">
        <f>'SO 02.01 - Spevnené plochy'!J36</f>
        <v>0</v>
      </c>
      <c r="AZ93" s="86">
        <f>'SO 02.01 - Spevnené plochy'!F33</f>
        <v>0</v>
      </c>
      <c r="BA93" s="86">
        <f>'SO 02.01 - Spevnené plochy'!F34</f>
        <v>0</v>
      </c>
      <c r="BB93" s="86">
        <f>'SO 02.01 - Spevnené plochy'!F35</f>
        <v>0</v>
      </c>
      <c r="BC93" s="86">
        <f>'SO 02.01 - Spevnené plochy'!F36</f>
        <v>0</v>
      </c>
      <c r="BD93" s="88">
        <f>'SO 02.01 - Spevnené plochy'!F37</f>
        <v>0</v>
      </c>
      <c r="BT93" s="89" t="s">
        <v>83</v>
      </c>
      <c r="BV93" s="89" t="s">
        <v>77</v>
      </c>
      <c r="BW93" s="89" t="s">
        <v>93</v>
      </c>
      <c r="BX93" s="89" t="s">
        <v>4</v>
      </c>
      <c r="CL93" s="89" t="s">
        <v>1</v>
      </c>
      <c r="CM93" s="89" t="s">
        <v>75</v>
      </c>
    </row>
    <row r="94" spans="1:91" s="7" customFormat="1" ht="24.6" customHeight="1">
      <c r="A94" s="80" t="s">
        <v>79</v>
      </c>
      <c r="B94" s="81"/>
      <c r="C94" s="82"/>
      <c r="D94" s="196" t="s">
        <v>94</v>
      </c>
      <c r="E94" s="196"/>
      <c r="F94" s="196"/>
      <c r="G94" s="196"/>
      <c r="H94" s="196"/>
      <c r="I94" s="83"/>
      <c r="J94" s="196" t="s">
        <v>95</v>
      </c>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227">
        <f>'SO 02.02 - Obslužná komun...'!J30</f>
        <v>0</v>
      </c>
      <c r="AH94" s="228"/>
      <c r="AI94" s="228"/>
      <c r="AJ94" s="228"/>
      <c r="AK94" s="228"/>
      <c r="AL94" s="228"/>
      <c r="AM94" s="228"/>
      <c r="AN94" s="227">
        <f t="shared" si="0"/>
        <v>0</v>
      </c>
      <c r="AO94" s="228"/>
      <c r="AP94" s="228"/>
      <c r="AQ94" s="84" t="s">
        <v>82</v>
      </c>
      <c r="AR94" s="81"/>
      <c r="AS94" s="85">
        <v>0</v>
      </c>
      <c r="AT94" s="86">
        <f t="shared" si="1"/>
        <v>0</v>
      </c>
      <c r="AU94" s="87">
        <f>'SO 02.02 - Obslužná komun...'!P125</f>
        <v>0</v>
      </c>
      <c r="AV94" s="86">
        <f>'SO 02.02 - Obslužná komun...'!J33</f>
        <v>0</v>
      </c>
      <c r="AW94" s="86">
        <f>'SO 02.02 - Obslužná komun...'!J34</f>
        <v>0</v>
      </c>
      <c r="AX94" s="86">
        <f>'SO 02.02 - Obslužná komun...'!J35</f>
        <v>0</v>
      </c>
      <c r="AY94" s="86">
        <f>'SO 02.02 - Obslužná komun...'!J36</f>
        <v>0</v>
      </c>
      <c r="AZ94" s="86">
        <f>'SO 02.02 - Obslužná komun...'!F33</f>
        <v>0</v>
      </c>
      <c r="BA94" s="86">
        <f>'SO 02.02 - Obslužná komun...'!F34</f>
        <v>0</v>
      </c>
      <c r="BB94" s="86">
        <f>'SO 02.02 - Obslužná komun...'!F35</f>
        <v>0</v>
      </c>
      <c r="BC94" s="86">
        <f>'SO 02.02 - Obslužná komun...'!F36</f>
        <v>0</v>
      </c>
      <c r="BD94" s="88">
        <f>'SO 02.02 - Obslužná komun...'!F37</f>
        <v>0</v>
      </c>
      <c r="BT94" s="89" t="s">
        <v>83</v>
      </c>
      <c r="BV94" s="89" t="s">
        <v>77</v>
      </c>
      <c r="BW94" s="89" t="s">
        <v>96</v>
      </c>
      <c r="BX94" s="89" t="s">
        <v>4</v>
      </c>
      <c r="CL94" s="89" t="s">
        <v>1</v>
      </c>
      <c r="CM94" s="89" t="s">
        <v>75</v>
      </c>
    </row>
    <row r="95" spans="1:91" s="7" customFormat="1" ht="14.4" customHeight="1">
      <c r="A95" s="80" t="s">
        <v>79</v>
      </c>
      <c r="B95" s="81"/>
      <c r="C95" s="82"/>
      <c r="D95" s="196" t="s">
        <v>97</v>
      </c>
      <c r="E95" s="196"/>
      <c r="F95" s="196"/>
      <c r="G95" s="196"/>
      <c r="H95" s="196"/>
      <c r="I95" s="83"/>
      <c r="J95" s="196" t="s">
        <v>98</v>
      </c>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227">
        <f>'SO 03 - Verejné osvetlenie'!J30</f>
        <v>0</v>
      </c>
      <c r="AH95" s="228"/>
      <c r="AI95" s="228"/>
      <c r="AJ95" s="228"/>
      <c r="AK95" s="228"/>
      <c r="AL95" s="228"/>
      <c r="AM95" s="228"/>
      <c r="AN95" s="227">
        <f t="shared" si="0"/>
        <v>0</v>
      </c>
      <c r="AO95" s="228"/>
      <c r="AP95" s="228"/>
      <c r="AQ95" s="84" t="s">
        <v>82</v>
      </c>
      <c r="AR95" s="81"/>
      <c r="AS95" s="85">
        <v>0</v>
      </c>
      <c r="AT95" s="86">
        <f t="shared" si="1"/>
        <v>0</v>
      </c>
      <c r="AU95" s="87">
        <f>'SO 03 - Verejné osvetlenie'!P125</f>
        <v>0</v>
      </c>
      <c r="AV95" s="86">
        <f>'SO 03 - Verejné osvetlenie'!J33</f>
        <v>0</v>
      </c>
      <c r="AW95" s="86">
        <f>'SO 03 - Verejné osvetlenie'!J34</f>
        <v>0</v>
      </c>
      <c r="AX95" s="86">
        <f>'SO 03 - Verejné osvetlenie'!J35</f>
        <v>0</v>
      </c>
      <c r="AY95" s="86">
        <f>'SO 03 - Verejné osvetlenie'!J36</f>
        <v>0</v>
      </c>
      <c r="AZ95" s="86">
        <f>'SO 03 - Verejné osvetlenie'!F33</f>
        <v>0</v>
      </c>
      <c r="BA95" s="86">
        <f>'SO 03 - Verejné osvetlenie'!F34</f>
        <v>0</v>
      </c>
      <c r="BB95" s="86">
        <f>'SO 03 - Verejné osvetlenie'!F35</f>
        <v>0</v>
      </c>
      <c r="BC95" s="86">
        <f>'SO 03 - Verejné osvetlenie'!F36</f>
        <v>0</v>
      </c>
      <c r="BD95" s="88">
        <f>'SO 03 - Verejné osvetlenie'!F37</f>
        <v>0</v>
      </c>
      <c r="BT95" s="89" t="s">
        <v>83</v>
      </c>
      <c r="BV95" s="89" t="s">
        <v>77</v>
      </c>
      <c r="BW95" s="89" t="s">
        <v>99</v>
      </c>
      <c r="BX95" s="89" t="s">
        <v>4</v>
      </c>
      <c r="CL95" s="89" t="s">
        <v>1</v>
      </c>
      <c r="CM95" s="89" t="s">
        <v>75</v>
      </c>
    </row>
    <row r="96" spans="1:91" s="7" customFormat="1" ht="14.4" customHeight="1">
      <c r="A96" s="80" t="s">
        <v>79</v>
      </c>
      <c r="B96" s="81"/>
      <c r="C96" s="82"/>
      <c r="D96" s="196" t="s">
        <v>100</v>
      </c>
      <c r="E96" s="196"/>
      <c r="F96" s="196"/>
      <c r="G96" s="196"/>
      <c r="H96" s="196"/>
      <c r="I96" s="83"/>
      <c r="J96" s="196" t="s">
        <v>101</v>
      </c>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227">
        <f>'SO 04 - Sadové úpravy'!J30</f>
        <v>0</v>
      </c>
      <c r="AH96" s="228"/>
      <c r="AI96" s="228"/>
      <c r="AJ96" s="228"/>
      <c r="AK96" s="228"/>
      <c r="AL96" s="228"/>
      <c r="AM96" s="228"/>
      <c r="AN96" s="227">
        <f t="shared" si="0"/>
        <v>0</v>
      </c>
      <c r="AO96" s="228"/>
      <c r="AP96" s="228"/>
      <c r="AQ96" s="84" t="s">
        <v>82</v>
      </c>
      <c r="AR96" s="81"/>
      <c r="AS96" s="90">
        <v>0</v>
      </c>
      <c r="AT96" s="91">
        <f t="shared" si="1"/>
        <v>0</v>
      </c>
      <c r="AU96" s="92">
        <f>'SO 04 - Sadové úpravy'!P121</f>
        <v>0</v>
      </c>
      <c r="AV96" s="91">
        <f>'SO 04 - Sadové úpravy'!J33</f>
        <v>0</v>
      </c>
      <c r="AW96" s="91">
        <f>'SO 04 - Sadové úpravy'!J34</f>
        <v>0</v>
      </c>
      <c r="AX96" s="91">
        <f>'SO 04 - Sadové úpravy'!J35</f>
        <v>0</v>
      </c>
      <c r="AY96" s="91">
        <f>'SO 04 - Sadové úpravy'!J36</f>
        <v>0</v>
      </c>
      <c r="AZ96" s="91">
        <f>'SO 04 - Sadové úpravy'!F33</f>
        <v>0</v>
      </c>
      <c r="BA96" s="91">
        <f>'SO 04 - Sadové úpravy'!F34</f>
        <v>0</v>
      </c>
      <c r="BB96" s="91">
        <f>'SO 04 - Sadové úpravy'!F35</f>
        <v>0</v>
      </c>
      <c r="BC96" s="91">
        <f>'SO 04 - Sadové úpravy'!F36</f>
        <v>0</v>
      </c>
      <c r="BD96" s="93">
        <f>'SO 04 - Sadové úpravy'!F37</f>
        <v>0</v>
      </c>
      <c r="BT96" s="89" t="s">
        <v>83</v>
      </c>
      <c r="BV96" s="89" t="s">
        <v>77</v>
      </c>
      <c r="BW96" s="89" t="s">
        <v>102</v>
      </c>
      <c r="BX96" s="89" t="s">
        <v>4</v>
      </c>
      <c r="CL96" s="89" t="s">
        <v>1</v>
      </c>
      <c r="CM96" s="89" t="s">
        <v>75</v>
      </c>
    </row>
    <row r="97" spans="1:89">
      <c r="B97" s="17"/>
      <c r="AR97" s="17"/>
    </row>
    <row r="98" spans="1:89" s="2" customFormat="1" ht="30" customHeight="1">
      <c r="A98" s="30"/>
      <c r="B98" s="31"/>
      <c r="C98" s="70" t="s">
        <v>103</v>
      </c>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201">
        <f>ROUND(SUM(AG99:AG103), 2)</f>
        <v>0</v>
      </c>
      <c r="AH98" s="201"/>
      <c r="AI98" s="201"/>
      <c r="AJ98" s="201"/>
      <c r="AK98" s="201"/>
      <c r="AL98" s="201"/>
      <c r="AM98" s="201"/>
      <c r="AN98" s="201">
        <f>ROUND(SUM(AN99:AN103), 2)</f>
        <v>0</v>
      </c>
      <c r="AO98" s="201"/>
      <c r="AP98" s="201"/>
      <c r="AQ98" s="94"/>
      <c r="AR98" s="31"/>
      <c r="AS98" s="63" t="s">
        <v>104</v>
      </c>
      <c r="AT98" s="64" t="s">
        <v>105</v>
      </c>
      <c r="AU98" s="64" t="s">
        <v>39</v>
      </c>
      <c r="AV98" s="65" t="s">
        <v>62</v>
      </c>
      <c r="AW98" s="30"/>
      <c r="AX98" s="30"/>
      <c r="AY98" s="30"/>
      <c r="AZ98" s="30"/>
      <c r="BA98" s="30"/>
      <c r="BB98" s="30"/>
      <c r="BC98" s="30"/>
      <c r="BD98" s="30"/>
      <c r="BE98" s="30"/>
    </row>
    <row r="99" spans="1:89" s="2" customFormat="1" ht="19.95" customHeight="1">
      <c r="A99" s="30"/>
      <c r="B99" s="31"/>
      <c r="C99" s="30"/>
      <c r="D99" s="195" t="s">
        <v>106</v>
      </c>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30"/>
      <c r="AD99" s="30"/>
      <c r="AE99" s="30"/>
      <c r="AF99" s="30"/>
      <c r="AG99" s="198">
        <f>ROUND(AG89 * AS99, 2)</f>
        <v>0</v>
      </c>
      <c r="AH99" s="199"/>
      <c r="AI99" s="199"/>
      <c r="AJ99" s="199"/>
      <c r="AK99" s="199"/>
      <c r="AL99" s="199"/>
      <c r="AM99" s="199"/>
      <c r="AN99" s="199">
        <f>ROUND(AG99 + AV99, 2)</f>
        <v>0</v>
      </c>
      <c r="AO99" s="199"/>
      <c r="AP99" s="199"/>
      <c r="AQ99" s="30"/>
      <c r="AR99" s="31"/>
      <c r="AS99" s="95">
        <v>0</v>
      </c>
      <c r="AT99" s="96" t="s">
        <v>107</v>
      </c>
      <c r="AU99" s="96" t="s">
        <v>40</v>
      </c>
      <c r="AV99" s="97">
        <f>ROUND(IF(AU99="základná",AG99*L32,IF(AU99="znížená",AG99*L33,0)), 2)</f>
        <v>0</v>
      </c>
      <c r="AW99" s="30"/>
      <c r="AX99" s="30"/>
      <c r="AY99" s="30"/>
      <c r="AZ99" s="30"/>
      <c r="BA99" s="30"/>
      <c r="BB99" s="30"/>
      <c r="BC99" s="30"/>
      <c r="BD99" s="30"/>
      <c r="BE99" s="30"/>
      <c r="BV99" s="14" t="s">
        <v>108</v>
      </c>
      <c r="BY99" s="98">
        <f>IF(AU99="základná",AV99,0)</f>
        <v>0</v>
      </c>
      <c r="BZ99" s="98">
        <f>IF(AU99="znížená",AV99,0)</f>
        <v>0</v>
      </c>
      <c r="CA99" s="98">
        <v>0</v>
      </c>
      <c r="CB99" s="98">
        <v>0</v>
      </c>
      <c r="CC99" s="98">
        <v>0</v>
      </c>
      <c r="CD99" s="98">
        <f>IF(AU99="základná",AG99,0)</f>
        <v>0</v>
      </c>
      <c r="CE99" s="98">
        <f>IF(AU99="znížená",AG99,0)</f>
        <v>0</v>
      </c>
      <c r="CF99" s="98">
        <f>IF(AU99="zákl. prenesená",AG99,0)</f>
        <v>0</v>
      </c>
      <c r="CG99" s="98">
        <f>IF(AU99="zníž. prenesená",AG99,0)</f>
        <v>0</v>
      </c>
      <c r="CH99" s="98">
        <f>IF(AU99="nulová",AG99,0)</f>
        <v>0</v>
      </c>
      <c r="CI99" s="14">
        <f>IF(AU99="základná",1,IF(AU99="znížená",2,IF(AU99="zákl. prenesená",4,IF(AU99="zníž. prenesená",5,3))))</f>
        <v>1</v>
      </c>
      <c r="CJ99" s="14">
        <f>IF(AT99="stavebná časť",1,IF(AT99="investičná časť",2,3))</f>
        <v>1</v>
      </c>
      <c r="CK99" s="14" t="str">
        <f>IF(D99="Vyplň vlastné","","x")</f>
        <v>x</v>
      </c>
    </row>
    <row r="100" spans="1:89" s="2" customFormat="1" ht="19.95" customHeight="1">
      <c r="A100" s="30"/>
      <c r="B100" s="31"/>
      <c r="C100" s="30"/>
      <c r="D100" s="195" t="s">
        <v>109</v>
      </c>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30"/>
      <c r="AD100" s="30"/>
      <c r="AE100" s="30"/>
      <c r="AF100" s="30"/>
      <c r="AG100" s="198">
        <f>ROUND(AG89 * AS100, 2)</f>
        <v>0</v>
      </c>
      <c r="AH100" s="199"/>
      <c r="AI100" s="199"/>
      <c r="AJ100" s="199"/>
      <c r="AK100" s="199"/>
      <c r="AL100" s="199"/>
      <c r="AM100" s="199"/>
      <c r="AN100" s="199">
        <f>ROUND(AG100 + AV100, 2)</f>
        <v>0</v>
      </c>
      <c r="AO100" s="199"/>
      <c r="AP100" s="199"/>
      <c r="AQ100" s="30"/>
      <c r="AR100" s="31"/>
      <c r="AS100" s="95">
        <v>0</v>
      </c>
      <c r="AT100" s="96" t="s">
        <v>107</v>
      </c>
      <c r="AU100" s="96" t="s">
        <v>40</v>
      </c>
      <c r="AV100" s="97">
        <f>ROUND(IF(AU100="základná",AG100*L32,IF(AU100="znížená",AG100*L33,0)), 2)</f>
        <v>0</v>
      </c>
      <c r="AW100" s="30"/>
      <c r="AX100" s="30"/>
      <c r="AY100" s="30"/>
      <c r="AZ100" s="30"/>
      <c r="BA100" s="30"/>
      <c r="BB100" s="30"/>
      <c r="BC100" s="30"/>
      <c r="BD100" s="30"/>
      <c r="BE100" s="30"/>
      <c r="BV100" s="14" t="s">
        <v>108</v>
      </c>
      <c r="BY100" s="98">
        <f>IF(AU100="základná",AV100,0)</f>
        <v>0</v>
      </c>
      <c r="BZ100" s="98">
        <f>IF(AU100="znížená",AV100,0)</f>
        <v>0</v>
      </c>
      <c r="CA100" s="98">
        <v>0</v>
      </c>
      <c r="CB100" s="98">
        <v>0</v>
      </c>
      <c r="CC100" s="98">
        <v>0</v>
      </c>
      <c r="CD100" s="98">
        <f>IF(AU100="základná",AG100,0)</f>
        <v>0</v>
      </c>
      <c r="CE100" s="98">
        <f>IF(AU100="znížená",AG100,0)</f>
        <v>0</v>
      </c>
      <c r="CF100" s="98">
        <f>IF(AU100="zákl. prenesená",AG100,0)</f>
        <v>0</v>
      </c>
      <c r="CG100" s="98">
        <f>IF(AU100="zníž. prenesená",AG100,0)</f>
        <v>0</v>
      </c>
      <c r="CH100" s="98">
        <f>IF(AU100="nulová",AG100,0)</f>
        <v>0</v>
      </c>
      <c r="CI100" s="14">
        <f>IF(AU100="základná",1,IF(AU100="znížená",2,IF(AU100="zákl. prenesená",4,IF(AU100="zníž. prenesená",5,3))))</f>
        <v>1</v>
      </c>
      <c r="CJ100" s="14">
        <f>IF(AT100="stavebná časť",1,IF(AT100="investičná časť",2,3))</f>
        <v>1</v>
      </c>
      <c r="CK100" s="14" t="str">
        <f>IF(D100="Vyplň vlastné","","x")</f>
        <v>x</v>
      </c>
    </row>
    <row r="101" spans="1:89" s="2" customFormat="1" ht="19.95" customHeight="1">
      <c r="A101" s="30"/>
      <c r="B101" s="31"/>
      <c r="C101" s="30"/>
      <c r="D101" s="194" t="s">
        <v>110</v>
      </c>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30"/>
      <c r="AD101" s="30"/>
      <c r="AE101" s="30"/>
      <c r="AF101" s="30"/>
      <c r="AG101" s="198">
        <f>ROUND(AG89 * AS101, 2)</f>
        <v>0</v>
      </c>
      <c r="AH101" s="199"/>
      <c r="AI101" s="199"/>
      <c r="AJ101" s="199"/>
      <c r="AK101" s="199"/>
      <c r="AL101" s="199"/>
      <c r="AM101" s="199"/>
      <c r="AN101" s="199">
        <f>ROUND(AG101 + AV101, 2)</f>
        <v>0</v>
      </c>
      <c r="AO101" s="199"/>
      <c r="AP101" s="199"/>
      <c r="AQ101" s="30"/>
      <c r="AR101" s="31"/>
      <c r="AS101" s="95">
        <v>0</v>
      </c>
      <c r="AT101" s="96" t="s">
        <v>107</v>
      </c>
      <c r="AU101" s="96" t="s">
        <v>40</v>
      </c>
      <c r="AV101" s="97">
        <f>ROUND(IF(AU101="základná",AG101*L32,IF(AU101="znížená",AG101*L33,0)), 2)</f>
        <v>0</v>
      </c>
      <c r="AW101" s="30"/>
      <c r="AX101" s="30"/>
      <c r="AY101" s="30"/>
      <c r="AZ101" s="30"/>
      <c r="BA101" s="30"/>
      <c r="BB101" s="30"/>
      <c r="BC101" s="30"/>
      <c r="BD101" s="30"/>
      <c r="BE101" s="30"/>
      <c r="BV101" s="14" t="s">
        <v>111</v>
      </c>
      <c r="BY101" s="98">
        <f>IF(AU101="základná",AV101,0)</f>
        <v>0</v>
      </c>
      <c r="BZ101" s="98">
        <f>IF(AU101="znížená",AV101,0)</f>
        <v>0</v>
      </c>
      <c r="CA101" s="98">
        <v>0</v>
      </c>
      <c r="CB101" s="98">
        <v>0</v>
      </c>
      <c r="CC101" s="98">
        <v>0</v>
      </c>
      <c r="CD101" s="98">
        <f>IF(AU101="základná",AG101,0)</f>
        <v>0</v>
      </c>
      <c r="CE101" s="98">
        <f>IF(AU101="znížená",AG101,0)</f>
        <v>0</v>
      </c>
      <c r="CF101" s="98">
        <f>IF(AU101="zákl. prenesená",AG101,0)</f>
        <v>0</v>
      </c>
      <c r="CG101" s="98">
        <f>IF(AU101="zníž. prenesená",AG101,0)</f>
        <v>0</v>
      </c>
      <c r="CH101" s="98">
        <f>IF(AU101="nulová",AG101,0)</f>
        <v>0</v>
      </c>
      <c r="CI101" s="14">
        <f>IF(AU101="základná",1,IF(AU101="znížená",2,IF(AU101="zákl. prenesená",4,IF(AU101="zníž. prenesená",5,3))))</f>
        <v>1</v>
      </c>
      <c r="CJ101" s="14">
        <f>IF(AT101="stavebná časť",1,IF(AT101="investičná časť",2,3))</f>
        <v>1</v>
      </c>
      <c r="CK101" s="14" t="str">
        <f>IF(D101="Vyplň vlastné","","x")</f>
        <v/>
      </c>
    </row>
    <row r="102" spans="1:89" s="2" customFormat="1" ht="19.95" customHeight="1">
      <c r="A102" s="30"/>
      <c r="B102" s="31"/>
      <c r="C102" s="30"/>
      <c r="D102" s="194" t="s">
        <v>110</v>
      </c>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30"/>
      <c r="AD102" s="30"/>
      <c r="AE102" s="30"/>
      <c r="AF102" s="30"/>
      <c r="AG102" s="198">
        <f>ROUND(AG89 * AS102, 2)</f>
        <v>0</v>
      </c>
      <c r="AH102" s="199"/>
      <c r="AI102" s="199"/>
      <c r="AJ102" s="199"/>
      <c r="AK102" s="199"/>
      <c r="AL102" s="199"/>
      <c r="AM102" s="199"/>
      <c r="AN102" s="199">
        <f>ROUND(AG102 + AV102, 2)</f>
        <v>0</v>
      </c>
      <c r="AO102" s="199"/>
      <c r="AP102" s="199"/>
      <c r="AQ102" s="30"/>
      <c r="AR102" s="31"/>
      <c r="AS102" s="95">
        <v>0</v>
      </c>
      <c r="AT102" s="96" t="s">
        <v>107</v>
      </c>
      <c r="AU102" s="96" t="s">
        <v>40</v>
      </c>
      <c r="AV102" s="97">
        <f>ROUND(IF(AU102="základná",AG102*L32,IF(AU102="znížená",AG102*L33,0)), 2)</f>
        <v>0</v>
      </c>
      <c r="AW102" s="30"/>
      <c r="AX102" s="30"/>
      <c r="AY102" s="30"/>
      <c r="AZ102" s="30"/>
      <c r="BA102" s="30"/>
      <c r="BB102" s="30"/>
      <c r="BC102" s="30"/>
      <c r="BD102" s="30"/>
      <c r="BE102" s="30"/>
      <c r="BV102" s="14" t="s">
        <v>111</v>
      </c>
      <c r="BY102" s="98">
        <f>IF(AU102="základná",AV102,0)</f>
        <v>0</v>
      </c>
      <c r="BZ102" s="98">
        <f>IF(AU102="znížená",AV102,0)</f>
        <v>0</v>
      </c>
      <c r="CA102" s="98">
        <v>0</v>
      </c>
      <c r="CB102" s="98">
        <v>0</v>
      </c>
      <c r="CC102" s="98">
        <v>0</v>
      </c>
      <c r="CD102" s="98">
        <f>IF(AU102="základná",AG102,0)</f>
        <v>0</v>
      </c>
      <c r="CE102" s="98">
        <f>IF(AU102="znížená",AG102,0)</f>
        <v>0</v>
      </c>
      <c r="CF102" s="98">
        <f>IF(AU102="zákl. prenesená",AG102,0)</f>
        <v>0</v>
      </c>
      <c r="CG102" s="98">
        <f>IF(AU102="zníž. prenesená",AG102,0)</f>
        <v>0</v>
      </c>
      <c r="CH102" s="98">
        <f>IF(AU102="nulová",AG102,0)</f>
        <v>0</v>
      </c>
      <c r="CI102" s="14">
        <f>IF(AU102="základná",1,IF(AU102="znížená",2,IF(AU102="zákl. prenesená",4,IF(AU102="zníž. prenesená",5,3))))</f>
        <v>1</v>
      </c>
      <c r="CJ102" s="14">
        <f>IF(AT102="stavebná časť",1,IF(AT102="investičná časť",2,3))</f>
        <v>1</v>
      </c>
      <c r="CK102" s="14" t="str">
        <f>IF(D102="Vyplň vlastné","","x")</f>
        <v/>
      </c>
    </row>
    <row r="103" spans="1:89" s="2" customFormat="1" ht="19.95" customHeight="1">
      <c r="A103" s="30"/>
      <c r="B103" s="31"/>
      <c r="C103" s="30"/>
      <c r="D103" s="194" t="s">
        <v>110</v>
      </c>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30"/>
      <c r="AD103" s="30"/>
      <c r="AE103" s="30"/>
      <c r="AF103" s="30"/>
      <c r="AG103" s="198">
        <f>ROUND(AG89 * AS103, 2)</f>
        <v>0</v>
      </c>
      <c r="AH103" s="199"/>
      <c r="AI103" s="199"/>
      <c r="AJ103" s="199"/>
      <c r="AK103" s="199"/>
      <c r="AL103" s="199"/>
      <c r="AM103" s="199"/>
      <c r="AN103" s="199">
        <f>ROUND(AG103 + AV103, 2)</f>
        <v>0</v>
      </c>
      <c r="AO103" s="199"/>
      <c r="AP103" s="199"/>
      <c r="AQ103" s="30"/>
      <c r="AR103" s="31"/>
      <c r="AS103" s="99">
        <v>0</v>
      </c>
      <c r="AT103" s="100" t="s">
        <v>107</v>
      </c>
      <c r="AU103" s="100" t="s">
        <v>40</v>
      </c>
      <c r="AV103" s="101">
        <f>ROUND(IF(AU103="základná",AG103*L32,IF(AU103="znížená",AG103*L33,0)), 2)</f>
        <v>0</v>
      </c>
      <c r="AW103" s="30"/>
      <c r="AX103" s="30"/>
      <c r="AY103" s="30"/>
      <c r="AZ103" s="30"/>
      <c r="BA103" s="30"/>
      <c r="BB103" s="30"/>
      <c r="BC103" s="30"/>
      <c r="BD103" s="30"/>
      <c r="BE103" s="30"/>
      <c r="BV103" s="14" t="s">
        <v>111</v>
      </c>
      <c r="BY103" s="98">
        <f>IF(AU103="základná",AV103,0)</f>
        <v>0</v>
      </c>
      <c r="BZ103" s="98">
        <f>IF(AU103="znížená",AV103,0)</f>
        <v>0</v>
      </c>
      <c r="CA103" s="98">
        <v>0</v>
      </c>
      <c r="CB103" s="98">
        <v>0</v>
      </c>
      <c r="CC103" s="98">
        <v>0</v>
      </c>
      <c r="CD103" s="98">
        <f>IF(AU103="základná",AG103,0)</f>
        <v>0</v>
      </c>
      <c r="CE103" s="98">
        <f>IF(AU103="znížená",AG103,0)</f>
        <v>0</v>
      </c>
      <c r="CF103" s="98">
        <f>IF(AU103="zákl. prenesená",AG103,0)</f>
        <v>0</v>
      </c>
      <c r="CG103" s="98">
        <f>IF(AU103="zníž. prenesená",AG103,0)</f>
        <v>0</v>
      </c>
      <c r="CH103" s="98">
        <f>IF(AU103="nulová",AG103,0)</f>
        <v>0</v>
      </c>
      <c r="CI103" s="14">
        <f>IF(AU103="základná",1,IF(AU103="znížená",2,IF(AU103="zákl. prenesená",4,IF(AU103="zníž. prenesená",5,3))))</f>
        <v>1</v>
      </c>
      <c r="CJ103" s="14">
        <f>IF(AT103="stavebná časť",1,IF(AT103="investičná časť",2,3))</f>
        <v>1</v>
      </c>
      <c r="CK103" s="14" t="str">
        <f>IF(D103="Vyplň vlastné","","x")</f>
        <v/>
      </c>
    </row>
    <row r="104" spans="1:89" s="2" customFormat="1" ht="10.8" customHeight="1">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1"/>
      <c r="AS104" s="30"/>
      <c r="AT104" s="30"/>
      <c r="AU104" s="30"/>
      <c r="AV104" s="30"/>
      <c r="AW104" s="30"/>
      <c r="AX104" s="30"/>
      <c r="AY104" s="30"/>
      <c r="AZ104" s="30"/>
      <c r="BA104" s="30"/>
      <c r="BB104" s="30"/>
      <c r="BC104" s="30"/>
      <c r="BD104" s="30"/>
      <c r="BE104" s="30"/>
    </row>
    <row r="105" spans="1:89" s="2" customFormat="1" ht="30" customHeight="1">
      <c r="A105" s="30"/>
      <c r="B105" s="31"/>
      <c r="C105" s="102" t="s">
        <v>112</v>
      </c>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202">
        <f>ROUND(AG89 + AG98, 2)</f>
        <v>0</v>
      </c>
      <c r="AH105" s="202"/>
      <c r="AI105" s="202"/>
      <c r="AJ105" s="202"/>
      <c r="AK105" s="202"/>
      <c r="AL105" s="202"/>
      <c r="AM105" s="202"/>
      <c r="AN105" s="202">
        <f>ROUND(AN89 + AN98, 2)</f>
        <v>0</v>
      </c>
      <c r="AO105" s="202"/>
      <c r="AP105" s="202"/>
      <c r="AQ105" s="103"/>
      <c r="AR105" s="31"/>
      <c r="AS105" s="30"/>
      <c r="AT105" s="30"/>
      <c r="AU105" s="30"/>
      <c r="AV105" s="30"/>
      <c r="AW105" s="30"/>
      <c r="AX105" s="30"/>
      <c r="AY105" s="30"/>
      <c r="AZ105" s="30"/>
      <c r="BA105" s="30"/>
      <c r="BB105" s="30"/>
      <c r="BC105" s="30"/>
      <c r="BD105" s="30"/>
      <c r="BE105" s="30"/>
    </row>
    <row r="106" spans="1:89" s="2" customFormat="1" ht="6.9" customHeight="1">
      <c r="A106" s="30"/>
      <c r="B106" s="48"/>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31"/>
      <c r="AS106" s="30"/>
      <c r="AT106" s="30"/>
      <c r="AU106" s="30"/>
      <c r="AV106" s="30"/>
      <c r="AW106" s="30"/>
      <c r="AX106" s="30"/>
      <c r="AY106" s="30"/>
      <c r="AZ106" s="30"/>
      <c r="BA106" s="30"/>
      <c r="BB106" s="30"/>
      <c r="BC106" s="30"/>
      <c r="BD106" s="30"/>
      <c r="BE106" s="30"/>
    </row>
  </sheetData>
  <mergeCells count="87">
    <mergeCell ref="AN103:AP103"/>
    <mergeCell ref="AN89:AP89"/>
    <mergeCell ref="AN98:AP98"/>
    <mergeCell ref="AN105:AP105"/>
    <mergeCell ref="AN101:AP101"/>
    <mergeCell ref="AN100:AP100"/>
    <mergeCell ref="AN102:AP102"/>
    <mergeCell ref="AN92:AP92"/>
    <mergeCell ref="AN99:AP99"/>
    <mergeCell ref="AN87:AP87"/>
    <mergeCell ref="AN96:AP96"/>
    <mergeCell ref="AN95:AP95"/>
    <mergeCell ref="AN94:AP94"/>
    <mergeCell ref="AN90:AP90"/>
    <mergeCell ref="AN91:AP91"/>
    <mergeCell ref="AN93:AP93"/>
    <mergeCell ref="AR2:BE2"/>
    <mergeCell ref="AG94:AM94"/>
    <mergeCell ref="AG100:AM100"/>
    <mergeCell ref="AG96:AM96"/>
    <mergeCell ref="AG92:AM92"/>
    <mergeCell ref="AG87:AM87"/>
    <mergeCell ref="AG95:AM95"/>
    <mergeCell ref="AG99:AM99"/>
    <mergeCell ref="AG90:AM90"/>
    <mergeCell ref="AG93:AM93"/>
    <mergeCell ref="AG91:AM91"/>
    <mergeCell ref="AM84:AP84"/>
    <mergeCell ref="AM85:AP85"/>
    <mergeCell ref="AM82:AN82"/>
    <mergeCell ref="AS84:AT86"/>
    <mergeCell ref="AK36:AO36"/>
    <mergeCell ref="W36:AE36"/>
    <mergeCell ref="L36:P36"/>
    <mergeCell ref="AK38:AO38"/>
    <mergeCell ref="X38:AB38"/>
    <mergeCell ref="L33:P33"/>
    <mergeCell ref="AK34:AO34"/>
    <mergeCell ref="L34:P34"/>
    <mergeCell ref="W34:AE34"/>
    <mergeCell ref="W35:AE35"/>
    <mergeCell ref="L35:P35"/>
    <mergeCell ref="AK35:AO35"/>
    <mergeCell ref="BE5:BE34"/>
    <mergeCell ref="K5:AO5"/>
    <mergeCell ref="K6:AO6"/>
    <mergeCell ref="E14:AJ14"/>
    <mergeCell ref="E23:AN23"/>
    <mergeCell ref="AK26:AO26"/>
    <mergeCell ref="AK27:AO27"/>
    <mergeCell ref="AK29:AO29"/>
    <mergeCell ref="AK31:AO31"/>
    <mergeCell ref="W31:AE31"/>
    <mergeCell ref="L31:P31"/>
    <mergeCell ref="AK32:AO32"/>
    <mergeCell ref="L32:P32"/>
    <mergeCell ref="W32:AE32"/>
    <mergeCell ref="W33:AE33"/>
    <mergeCell ref="AK33:AO33"/>
    <mergeCell ref="D103:AB103"/>
    <mergeCell ref="AG103:AM103"/>
    <mergeCell ref="AG89:AM89"/>
    <mergeCell ref="AG98:AM98"/>
    <mergeCell ref="AG105:AM105"/>
    <mergeCell ref="AG101:AM101"/>
    <mergeCell ref="AG102:AM102"/>
    <mergeCell ref="J90:AF90"/>
    <mergeCell ref="J93:AF93"/>
    <mergeCell ref="J92:AF92"/>
    <mergeCell ref="J95:AF95"/>
    <mergeCell ref="J96:AF96"/>
    <mergeCell ref="L80:AO80"/>
    <mergeCell ref="C87:G87"/>
    <mergeCell ref="D102:AB102"/>
    <mergeCell ref="D91:H91"/>
    <mergeCell ref="D93:H93"/>
    <mergeCell ref="D90:H90"/>
    <mergeCell ref="D94:H94"/>
    <mergeCell ref="D95:H95"/>
    <mergeCell ref="D96:H96"/>
    <mergeCell ref="D99:AB99"/>
    <mergeCell ref="D100:AB100"/>
    <mergeCell ref="D101:AB101"/>
    <mergeCell ref="D92:H92"/>
    <mergeCell ref="I87:AF87"/>
    <mergeCell ref="J91:AF91"/>
    <mergeCell ref="J94:AF94"/>
  </mergeCells>
  <dataValidations count="2">
    <dataValidation type="list" allowBlank="1" showInputMessage="1" showErrorMessage="1" error="Povolené sú hodnoty základná, znížená, nulová." sqref="AU98:AU103" xr:uid="{00000000-0002-0000-0000-000000000000}">
      <formula1>"základná, znížená, nulová"</formula1>
    </dataValidation>
    <dataValidation type="list" allowBlank="1" showInputMessage="1" showErrorMessage="1" error="Povolené sú hodnoty stavebná časť, technologická časť, investičná časť." sqref="AT98:AT103" xr:uid="{00000000-0002-0000-0000-000001000000}">
      <formula1>"stavebná časť, technologická časť, investičná časť"</formula1>
    </dataValidation>
  </dataValidations>
  <hyperlinks>
    <hyperlink ref="A90" location="'SO 01a - Vnútorný dvor_Al...'!C2" display="/" xr:uid="{00000000-0004-0000-0000-000000000000}"/>
    <hyperlink ref="A91" location="'SO 01b - Vnútorný dvor_Mo...'!C2" display="/" xr:uid="{00000000-0004-0000-0000-000001000000}"/>
    <hyperlink ref="A92" location="'SO 01c - Vnútorný dvor_Mú...'!C2" display="/" xr:uid="{00000000-0004-0000-0000-000002000000}"/>
    <hyperlink ref="A93" location="'SO 02.01 - Spevnené plochy'!C2" display="/" xr:uid="{00000000-0004-0000-0000-000003000000}"/>
    <hyperlink ref="A94" location="'SO 02.02 - Obslužná komun...'!C2" display="/" xr:uid="{00000000-0004-0000-0000-000004000000}"/>
    <hyperlink ref="A95" location="'SO 03 - Verejné osvetlenie'!C2" display="/" xr:uid="{00000000-0004-0000-0000-000005000000}"/>
    <hyperlink ref="A96" location="'SO 04 - Sadové úpravy'!C2" display="/" xr:uid="{00000000-0004-0000-0000-000006000000}"/>
  </hyperlinks>
  <printOptions horizontalCentered="1"/>
  <pageMargins left="0.39370078740157483" right="0.39370078740157483" top="0.39370078740157483" bottom="0.39370078740157483" header="0" footer="0"/>
  <pageSetup paperSize="9" scale="85" fitToHeight="100" orientation="portrait"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94"/>
  <sheetViews>
    <sheetView showGridLines="0" topLeftCell="A80" workbookViewId="0">
      <selection activeCell="E24" sqref="E24"/>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84</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115</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ROUND(J132,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ROUND((SUM(BE132:BE193)),  2)</f>
        <v>0</v>
      </c>
      <c r="G33" s="111"/>
      <c r="H33" s="111"/>
      <c r="I33" s="112">
        <v>0.2</v>
      </c>
      <c r="J33" s="110">
        <f>ROUND(((SUM(BE132:BE193))*I33),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ROUND((SUM(BF132:BF193)),  2)</f>
        <v>0</v>
      </c>
      <c r="G34" s="111"/>
      <c r="H34" s="111"/>
      <c r="I34" s="112">
        <v>0.2</v>
      </c>
      <c r="J34" s="110">
        <f>ROUND(((SUM(BF132:BF193))*I34),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ROUND((SUM(BG132:BG193)),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ROUND((SUM(BH132:BH193)),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ROUND((SUM(BI132:BI193)),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01a - Vnútorný dvor_Altánok</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J132</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J133</f>
        <v>0</v>
      </c>
      <c r="L99" s="125"/>
    </row>
    <row r="100" spans="1:47" s="10" customFormat="1" ht="19.95" customHeight="1">
      <c r="B100" s="129"/>
      <c r="D100" s="130" t="s">
        <v>122</v>
      </c>
      <c r="E100" s="131"/>
      <c r="F100" s="131"/>
      <c r="G100" s="131"/>
      <c r="H100" s="131"/>
      <c r="I100" s="131"/>
      <c r="J100" s="132">
        <f>J134</f>
        <v>0</v>
      </c>
      <c r="L100" s="129"/>
    </row>
    <row r="101" spans="1:47" s="10" customFormat="1" ht="19.95" customHeight="1">
      <c r="B101" s="129"/>
      <c r="D101" s="130" t="s">
        <v>123</v>
      </c>
      <c r="E101" s="131"/>
      <c r="F101" s="131"/>
      <c r="G101" s="131"/>
      <c r="H101" s="131"/>
      <c r="I101" s="131"/>
      <c r="J101" s="132">
        <f>J141</f>
        <v>0</v>
      </c>
      <c r="L101" s="129"/>
    </row>
    <row r="102" spans="1:47" s="10" customFormat="1" ht="19.95" customHeight="1">
      <c r="B102" s="129"/>
      <c r="D102" s="130" t="s">
        <v>124</v>
      </c>
      <c r="E102" s="131"/>
      <c r="F102" s="131"/>
      <c r="G102" s="131"/>
      <c r="H102" s="131"/>
      <c r="I102" s="131"/>
      <c r="J102" s="132">
        <f>J150</f>
        <v>0</v>
      </c>
      <c r="L102" s="129"/>
    </row>
    <row r="103" spans="1:47" s="10" customFormat="1" ht="19.95" customHeight="1">
      <c r="B103" s="129"/>
      <c r="D103" s="130" t="s">
        <v>125</v>
      </c>
      <c r="E103" s="131"/>
      <c r="F103" s="131"/>
      <c r="G103" s="131"/>
      <c r="H103" s="131"/>
      <c r="I103" s="131"/>
      <c r="J103" s="132">
        <f>J153</f>
        <v>0</v>
      </c>
      <c r="L103" s="129"/>
    </row>
    <row r="104" spans="1:47" s="10" customFormat="1" ht="19.95" customHeight="1">
      <c r="B104" s="129"/>
      <c r="D104" s="130" t="s">
        <v>126</v>
      </c>
      <c r="E104" s="131"/>
      <c r="F104" s="131"/>
      <c r="G104" s="131"/>
      <c r="H104" s="131"/>
      <c r="I104" s="131"/>
      <c r="J104" s="132">
        <f>J157</f>
        <v>0</v>
      </c>
      <c r="L104" s="129"/>
    </row>
    <row r="105" spans="1:47" s="10" customFormat="1" ht="19.95" customHeight="1">
      <c r="B105" s="129"/>
      <c r="D105" s="130" t="s">
        <v>127</v>
      </c>
      <c r="E105" s="131"/>
      <c r="F105" s="131"/>
      <c r="G105" s="131"/>
      <c r="H105" s="131"/>
      <c r="I105" s="131"/>
      <c r="J105" s="132">
        <f>J160</f>
        <v>0</v>
      </c>
      <c r="L105" s="129"/>
    </row>
    <row r="106" spans="1:47" s="9" customFormat="1" ht="24.9" customHeight="1">
      <c r="B106" s="125"/>
      <c r="D106" s="126" t="s">
        <v>128</v>
      </c>
      <c r="E106" s="127"/>
      <c r="F106" s="127"/>
      <c r="G106" s="127"/>
      <c r="H106" s="127"/>
      <c r="I106" s="127"/>
      <c r="J106" s="128">
        <f>J162</f>
        <v>0</v>
      </c>
      <c r="L106" s="125"/>
    </row>
    <row r="107" spans="1:47" s="10" customFormat="1" ht="19.95" customHeight="1">
      <c r="B107" s="129"/>
      <c r="D107" s="130" t="s">
        <v>129</v>
      </c>
      <c r="E107" s="131"/>
      <c r="F107" s="131"/>
      <c r="G107" s="131"/>
      <c r="H107" s="131"/>
      <c r="I107" s="131"/>
      <c r="J107" s="132">
        <f>J163</f>
        <v>0</v>
      </c>
      <c r="L107" s="129"/>
    </row>
    <row r="108" spans="1:47" s="10" customFormat="1" ht="19.95" customHeight="1">
      <c r="B108" s="129"/>
      <c r="D108" s="130" t="s">
        <v>130</v>
      </c>
      <c r="E108" s="131"/>
      <c r="F108" s="131"/>
      <c r="G108" s="131"/>
      <c r="H108" s="131"/>
      <c r="I108" s="131"/>
      <c r="J108" s="132">
        <f>J167</f>
        <v>0</v>
      </c>
      <c r="L108" s="129"/>
    </row>
    <row r="109" spans="1:47" s="10" customFormat="1" ht="19.95" customHeight="1">
      <c r="B109" s="129"/>
      <c r="D109" s="130" t="s">
        <v>131</v>
      </c>
      <c r="E109" s="131"/>
      <c r="F109" s="131"/>
      <c r="G109" s="131"/>
      <c r="H109" s="131"/>
      <c r="I109" s="131"/>
      <c r="J109" s="132">
        <f>J174</f>
        <v>0</v>
      </c>
      <c r="L109" s="129"/>
    </row>
    <row r="110" spans="1:47" s="10" customFormat="1" ht="19.95" customHeight="1">
      <c r="B110" s="129"/>
      <c r="D110" s="130" t="s">
        <v>132</v>
      </c>
      <c r="E110" s="131"/>
      <c r="F110" s="131"/>
      <c r="G110" s="131"/>
      <c r="H110" s="131"/>
      <c r="I110" s="131"/>
      <c r="J110" s="132">
        <f>J180</f>
        <v>0</v>
      </c>
      <c r="L110" s="129"/>
    </row>
    <row r="111" spans="1:47" s="10" customFormat="1" ht="19.95" customHeight="1">
      <c r="B111" s="129"/>
      <c r="D111" s="130" t="s">
        <v>133</v>
      </c>
      <c r="E111" s="131"/>
      <c r="F111" s="131"/>
      <c r="G111" s="131"/>
      <c r="H111" s="131"/>
      <c r="I111" s="131"/>
      <c r="J111" s="132">
        <f>J186</f>
        <v>0</v>
      </c>
      <c r="L111" s="129"/>
    </row>
    <row r="112" spans="1:47" s="10" customFormat="1" ht="19.95" customHeight="1">
      <c r="B112" s="129"/>
      <c r="D112" s="130" t="s">
        <v>134</v>
      </c>
      <c r="E112" s="131"/>
      <c r="F112" s="131"/>
      <c r="G112" s="131"/>
      <c r="H112" s="131"/>
      <c r="I112" s="131"/>
      <c r="J112" s="132">
        <f>J190</f>
        <v>0</v>
      </c>
      <c r="L112" s="129"/>
    </row>
    <row r="113" spans="1:31" s="2" customFormat="1" ht="21.75" customHeight="1">
      <c r="A113" s="30"/>
      <c r="B113" s="31"/>
      <c r="C113" s="30"/>
      <c r="D113" s="30"/>
      <c r="E113" s="30"/>
      <c r="F113" s="30"/>
      <c r="G113" s="30"/>
      <c r="H113" s="30"/>
      <c r="I113" s="30"/>
      <c r="J113" s="30"/>
      <c r="K113" s="30"/>
      <c r="L113" s="43"/>
      <c r="S113" s="30"/>
      <c r="T113" s="30"/>
      <c r="U113" s="30"/>
      <c r="V113" s="30"/>
      <c r="W113" s="30"/>
      <c r="X113" s="30"/>
      <c r="Y113" s="30"/>
      <c r="Z113" s="30"/>
      <c r="AA113" s="30"/>
      <c r="AB113" s="30"/>
      <c r="AC113" s="30"/>
      <c r="AD113" s="30"/>
      <c r="AE113" s="30"/>
    </row>
    <row r="114" spans="1:31" s="2" customFormat="1" ht="6.9" customHeight="1">
      <c r="A114" s="30"/>
      <c r="B114" s="48"/>
      <c r="C114" s="49"/>
      <c r="D114" s="49"/>
      <c r="E114" s="49"/>
      <c r="F114" s="49"/>
      <c r="G114" s="49"/>
      <c r="H114" s="49"/>
      <c r="I114" s="49"/>
      <c r="J114" s="49"/>
      <c r="K114" s="49"/>
      <c r="L114" s="43"/>
      <c r="S114" s="30"/>
      <c r="T114" s="30"/>
      <c r="U114" s="30"/>
      <c r="V114" s="30"/>
      <c r="W114" s="30"/>
      <c r="X114" s="30"/>
      <c r="Y114" s="30"/>
      <c r="Z114" s="30"/>
      <c r="AA114" s="30"/>
      <c r="AB114" s="30"/>
      <c r="AC114" s="30"/>
      <c r="AD114" s="30"/>
      <c r="AE114" s="30"/>
    </row>
    <row r="118" spans="1:31" s="2" customFormat="1" ht="6.9" customHeight="1">
      <c r="A118" s="30"/>
      <c r="B118" s="50"/>
      <c r="C118" s="51"/>
      <c r="D118" s="51"/>
      <c r="E118" s="51"/>
      <c r="F118" s="51"/>
      <c r="G118" s="51"/>
      <c r="H118" s="51"/>
      <c r="I118" s="51"/>
      <c r="J118" s="51"/>
      <c r="K118" s="51"/>
      <c r="L118" s="43"/>
      <c r="S118" s="30"/>
      <c r="T118" s="30"/>
      <c r="U118" s="30"/>
      <c r="V118" s="30"/>
      <c r="W118" s="30"/>
      <c r="X118" s="30"/>
      <c r="Y118" s="30"/>
      <c r="Z118" s="30"/>
      <c r="AA118" s="30"/>
      <c r="AB118" s="30"/>
      <c r="AC118" s="30"/>
      <c r="AD118" s="30"/>
      <c r="AE118" s="30"/>
    </row>
    <row r="119" spans="1:31" s="2" customFormat="1" ht="24.9" customHeight="1">
      <c r="A119" s="30"/>
      <c r="B119" s="31"/>
      <c r="C119" s="18" t="s">
        <v>135</v>
      </c>
      <c r="D119" s="30"/>
      <c r="E119" s="30"/>
      <c r="F119" s="30"/>
      <c r="G119" s="30"/>
      <c r="H119" s="30"/>
      <c r="I119" s="30"/>
      <c r="J119" s="30"/>
      <c r="K119" s="30"/>
      <c r="L119" s="43"/>
      <c r="S119" s="30"/>
      <c r="T119" s="30"/>
      <c r="U119" s="30"/>
      <c r="V119" s="30"/>
      <c r="W119" s="30"/>
      <c r="X119" s="30"/>
      <c r="Y119" s="30"/>
      <c r="Z119" s="30"/>
      <c r="AA119" s="30"/>
      <c r="AB119" s="30"/>
      <c r="AC119" s="30"/>
      <c r="AD119" s="30"/>
      <c r="AE119" s="30"/>
    </row>
    <row r="120" spans="1:31" s="2" customFormat="1" ht="6.9" customHeight="1">
      <c r="A120" s="30"/>
      <c r="B120" s="31"/>
      <c r="C120" s="30"/>
      <c r="D120" s="30"/>
      <c r="E120" s="30"/>
      <c r="F120" s="30"/>
      <c r="G120" s="30"/>
      <c r="H120" s="30"/>
      <c r="I120" s="30"/>
      <c r="J120" s="30"/>
      <c r="K120" s="30"/>
      <c r="L120" s="43"/>
      <c r="S120" s="30"/>
      <c r="T120" s="30"/>
      <c r="U120" s="30"/>
      <c r="V120" s="30"/>
      <c r="W120" s="30"/>
      <c r="X120" s="30"/>
      <c r="Y120" s="30"/>
      <c r="Z120" s="30"/>
      <c r="AA120" s="30"/>
      <c r="AB120" s="30"/>
      <c r="AC120" s="30"/>
      <c r="AD120" s="30"/>
      <c r="AE120" s="30"/>
    </row>
    <row r="121" spans="1:31" s="2" customFormat="1" ht="12" customHeight="1">
      <c r="A121" s="30"/>
      <c r="B121" s="31"/>
      <c r="C121" s="24" t="s">
        <v>15</v>
      </c>
      <c r="D121" s="30"/>
      <c r="E121" s="30"/>
      <c r="F121" s="30"/>
      <c r="G121" s="30"/>
      <c r="H121" s="30"/>
      <c r="I121" s="30"/>
      <c r="J121" s="30"/>
      <c r="K121" s="30"/>
      <c r="L121" s="43"/>
      <c r="S121" s="30"/>
      <c r="T121" s="30"/>
      <c r="U121" s="30"/>
      <c r="V121" s="30"/>
      <c r="W121" s="30"/>
      <c r="X121" s="30"/>
      <c r="Y121" s="30"/>
      <c r="Z121" s="30"/>
      <c r="AA121" s="30"/>
      <c r="AB121" s="30"/>
      <c r="AC121" s="30"/>
      <c r="AD121" s="30"/>
      <c r="AE121" s="30"/>
    </row>
    <row r="122" spans="1:31" s="2" customFormat="1" ht="27" customHeight="1">
      <c r="A122" s="30"/>
      <c r="B122" s="31"/>
      <c r="C122" s="30"/>
      <c r="D122" s="30"/>
      <c r="E122" s="239" t="str">
        <f>E7</f>
        <v>Projektová dokumentácia pre realizáciu zámeru revitalizácie dvorovej časti nehnuteľnosti na Štúrovej ul. 17-21, parc. čí</v>
      </c>
      <c r="F122" s="240"/>
      <c r="G122" s="240"/>
      <c r="H122" s="240"/>
      <c r="I122" s="30"/>
      <c r="J122" s="30"/>
      <c r="K122" s="30"/>
      <c r="L122" s="43"/>
      <c r="S122" s="30"/>
      <c r="T122" s="30"/>
      <c r="U122" s="30"/>
      <c r="V122" s="30"/>
      <c r="W122" s="30"/>
      <c r="X122" s="30"/>
      <c r="Y122" s="30"/>
      <c r="Z122" s="30"/>
      <c r="AA122" s="30"/>
      <c r="AB122" s="30"/>
      <c r="AC122" s="30"/>
      <c r="AD122" s="30"/>
      <c r="AE122" s="30"/>
    </row>
    <row r="123" spans="1:31" s="2" customFormat="1" ht="12" customHeight="1">
      <c r="A123" s="30"/>
      <c r="B123" s="31"/>
      <c r="C123" s="24" t="s">
        <v>114</v>
      </c>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31" s="2" customFormat="1" ht="15.6" customHeight="1">
      <c r="A124" s="30"/>
      <c r="B124" s="31"/>
      <c r="C124" s="30"/>
      <c r="D124" s="30"/>
      <c r="E124" s="190" t="str">
        <f>E9</f>
        <v>SO 01a - Vnútorný dvor_Altánok</v>
      </c>
      <c r="F124" s="238"/>
      <c r="G124" s="238"/>
      <c r="H124" s="238"/>
      <c r="I124" s="30"/>
      <c r="J124" s="30"/>
      <c r="K124" s="30"/>
      <c r="L124" s="43"/>
      <c r="S124" s="30"/>
      <c r="T124" s="30"/>
      <c r="U124" s="30"/>
      <c r="V124" s="30"/>
      <c r="W124" s="30"/>
      <c r="X124" s="30"/>
      <c r="Y124" s="30"/>
      <c r="Z124" s="30"/>
      <c r="AA124" s="30"/>
      <c r="AB124" s="30"/>
      <c r="AC124" s="30"/>
      <c r="AD124" s="30"/>
      <c r="AE124" s="30"/>
    </row>
    <row r="125" spans="1:31" s="2" customFormat="1" ht="6.9" customHeight="1">
      <c r="A125" s="30"/>
      <c r="B125" s="31"/>
      <c r="C125" s="30"/>
      <c r="D125" s="30"/>
      <c r="E125" s="30"/>
      <c r="F125" s="30"/>
      <c r="G125" s="30"/>
      <c r="H125" s="30"/>
      <c r="I125" s="30"/>
      <c r="J125" s="30"/>
      <c r="K125" s="30"/>
      <c r="L125" s="43"/>
      <c r="S125" s="30"/>
      <c r="T125" s="30"/>
      <c r="U125" s="30"/>
      <c r="V125" s="30"/>
      <c r="W125" s="30"/>
      <c r="X125" s="30"/>
      <c r="Y125" s="30"/>
      <c r="Z125" s="30"/>
      <c r="AA125" s="30"/>
      <c r="AB125" s="30"/>
      <c r="AC125" s="30"/>
      <c r="AD125" s="30"/>
      <c r="AE125" s="30"/>
    </row>
    <row r="126" spans="1:31" s="2" customFormat="1" ht="12" customHeight="1">
      <c r="A126" s="30"/>
      <c r="B126" s="31"/>
      <c r="C126" s="24" t="s">
        <v>19</v>
      </c>
      <c r="D126" s="30"/>
      <c r="E126" s="30"/>
      <c r="F126" s="22" t="str">
        <f>F12</f>
        <v>Nitra</v>
      </c>
      <c r="G126" s="30"/>
      <c r="H126" s="30"/>
      <c r="I126" s="24" t="s">
        <v>21</v>
      </c>
      <c r="J126" s="56" t="str">
        <f>IF(J12="","",J12)</f>
        <v/>
      </c>
      <c r="K126" s="30"/>
      <c r="L126" s="43"/>
      <c r="S126" s="30"/>
      <c r="T126" s="30"/>
      <c r="U126" s="30"/>
      <c r="V126" s="30"/>
      <c r="W126" s="30"/>
      <c r="X126" s="30"/>
      <c r="Y126" s="30"/>
      <c r="Z126" s="30"/>
      <c r="AA126" s="30"/>
      <c r="AB126" s="30"/>
      <c r="AC126" s="30"/>
      <c r="AD126" s="30"/>
      <c r="AE126" s="30"/>
    </row>
    <row r="127" spans="1:31" s="2" customFormat="1" ht="6.9" customHeight="1">
      <c r="A127" s="30"/>
      <c r="B127" s="31"/>
      <c r="C127" s="30"/>
      <c r="D127" s="30"/>
      <c r="E127" s="30"/>
      <c r="F127" s="30"/>
      <c r="G127" s="30"/>
      <c r="H127" s="30"/>
      <c r="I127" s="30"/>
      <c r="J127" s="30"/>
      <c r="K127" s="30"/>
      <c r="L127" s="43"/>
      <c r="S127" s="30"/>
      <c r="T127" s="30"/>
      <c r="U127" s="30"/>
      <c r="V127" s="30"/>
      <c r="W127" s="30"/>
      <c r="X127" s="30"/>
      <c r="Y127" s="30"/>
      <c r="Z127" s="30"/>
      <c r="AA127" s="30"/>
      <c r="AB127" s="30"/>
      <c r="AC127" s="30"/>
      <c r="AD127" s="30"/>
      <c r="AE127" s="30"/>
    </row>
    <row r="128" spans="1:31" s="2" customFormat="1" ht="26.4" customHeight="1">
      <c r="A128" s="30"/>
      <c r="B128" s="31"/>
      <c r="C128" s="24" t="s">
        <v>22</v>
      </c>
      <c r="D128" s="30"/>
      <c r="E128" s="30"/>
      <c r="F128" s="22" t="str">
        <f>E15</f>
        <v>Mesto Nitra</v>
      </c>
      <c r="G128" s="30"/>
      <c r="H128" s="30"/>
      <c r="I128" s="24" t="s">
        <v>29</v>
      </c>
      <c r="J128" s="27">
        <f>E21</f>
        <v>0</v>
      </c>
      <c r="K128" s="30"/>
      <c r="L128" s="43"/>
      <c r="S128" s="30"/>
      <c r="T128" s="30"/>
      <c r="U128" s="30"/>
      <c r="V128" s="30"/>
      <c r="W128" s="30"/>
      <c r="X128" s="30"/>
      <c r="Y128" s="30"/>
      <c r="Z128" s="30"/>
      <c r="AA128" s="30"/>
      <c r="AB128" s="30"/>
      <c r="AC128" s="30"/>
      <c r="AD128" s="30"/>
      <c r="AE128" s="30"/>
    </row>
    <row r="129" spans="1:65" s="2" customFormat="1" ht="26.4" customHeight="1">
      <c r="A129" s="30"/>
      <c r="B129" s="31"/>
      <c r="C129" s="24" t="s">
        <v>26</v>
      </c>
      <c r="D129" s="30"/>
      <c r="E129" s="30"/>
      <c r="F129" s="22" t="str">
        <f>IF(E18="","",E18)</f>
        <v>Vyplň údaj</v>
      </c>
      <c r="G129" s="30"/>
      <c r="H129" s="30"/>
      <c r="I129" s="24" t="s">
        <v>30</v>
      </c>
      <c r="J129" s="27">
        <f>E24</f>
        <v>0</v>
      </c>
      <c r="K129" s="30"/>
      <c r="L129" s="43"/>
      <c r="S129" s="30"/>
      <c r="T129" s="30"/>
      <c r="U129" s="30"/>
      <c r="V129" s="30"/>
      <c r="W129" s="30"/>
      <c r="X129" s="30"/>
      <c r="Y129" s="30"/>
      <c r="Z129" s="30"/>
      <c r="AA129" s="30"/>
      <c r="AB129" s="30"/>
      <c r="AC129" s="30"/>
      <c r="AD129" s="30"/>
      <c r="AE129" s="30"/>
    </row>
    <row r="130" spans="1:65" s="2" customFormat="1" ht="10.35" customHeight="1">
      <c r="A130" s="30"/>
      <c r="B130" s="31"/>
      <c r="C130" s="30"/>
      <c r="D130" s="30"/>
      <c r="E130" s="30"/>
      <c r="F130" s="30"/>
      <c r="G130" s="30"/>
      <c r="H130" s="30"/>
      <c r="I130" s="30"/>
      <c r="J130" s="30"/>
      <c r="K130" s="30"/>
      <c r="L130" s="43"/>
      <c r="S130" s="30"/>
      <c r="T130" s="30"/>
      <c r="U130" s="30"/>
      <c r="V130" s="30"/>
      <c r="W130" s="30"/>
      <c r="X130" s="30"/>
      <c r="Y130" s="30"/>
      <c r="Z130" s="30"/>
      <c r="AA130" s="30"/>
      <c r="AB130" s="30"/>
      <c r="AC130" s="30"/>
      <c r="AD130" s="30"/>
      <c r="AE130" s="30"/>
    </row>
    <row r="131" spans="1:65" s="11" customFormat="1" ht="29.25" customHeight="1">
      <c r="A131" s="133"/>
      <c r="B131" s="134"/>
      <c r="C131" s="135" t="s">
        <v>136</v>
      </c>
      <c r="D131" s="136" t="s">
        <v>60</v>
      </c>
      <c r="E131" s="136" t="s">
        <v>56</v>
      </c>
      <c r="F131" s="136" t="s">
        <v>57</v>
      </c>
      <c r="G131" s="136" t="s">
        <v>137</v>
      </c>
      <c r="H131" s="136" t="s">
        <v>138</v>
      </c>
      <c r="I131" s="136" t="s">
        <v>139</v>
      </c>
      <c r="J131" s="137" t="s">
        <v>118</v>
      </c>
      <c r="K131" s="138" t="s">
        <v>140</v>
      </c>
      <c r="L131" s="139"/>
      <c r="M131" s="63" t="s">
        <v>1</v>
      </c>
      <c r="N131" s="64" t="s">
        <v>39</v>
      </c>
      <c r="O131" s="64" t="s">
        <v>141</v>
      </c>
      <c r="P131" s="64" t="s">
        <v>142</v>
      </c>
      <c r="Q131" s="64" t="s">
        <v>143</v>
      </c>
      <c r="R131" s="64" t="s">
        <v>144</v>
      </c>
      <c r="S131" s="64" t="s">
        <v>145</v>
      </c>
      <c r="T131" s="65" t="s">
        <v>146</v>
      </c>
      <c r="U131" s="133"/>
      <c r="V131" s="133"/>
      <c r="W131" s="133"/>
      <c r="X131" s="133"/>
      <c r="Y131" s="133"/>
      <c r="Z131" s="133"/>
      <c r="AA131" s="133"/>
      <c r="AB131" s="133"/>
      <c r="AC131" s="133"/>
      <c r="AD131" s="133"/>
      <c r="AE131" s="133"/>
    </row>
    <row r="132" spans="1:65" s="2" customFormat="1" ht="22.8" customHeight="1">
      <c r="A132" s="30"/>
      <c r="B132" s="31"/>
      <c r="C132" s="70" t="s">
        <v>119</v>
      </c>
      <c r="D132" s="30"/>
      <c r="E132" s="30"/>
      <c r="F132" s="30"/>
      <c r="G132" s="30"/>
      <c r="H132" s="30"/>
      <c r="I132" s="30"/>
      <c r="J132" s="140">
        <f>BK132</f>
        <v>0</v>
      </c>
      <c r="K132" s="30"/>
      <c r="L132" s="31"/>
      <c r="M132" s="66"/>
      <c r="N132" s="57"/>
      <c r="O132" s="67"/>
      <c r="P132" s="141">
        <f>P133+P162</f>
        <v>0</v>
      </c>
      <c r="Q132" s="67"/>
      <c r="R132" s="141">
        <f>R133+R162</f>
        <v>7.6146655899999995</v>
      </c>
      <c r="S132" s="67"/>
      <c r="T132" s="142">
        <f>T133+T162</f>
        <v>0</v>
      </c>
      <c r="U132" s="30"/>
      <c r="V132" s="30"/>
      <c r="W132" s="30"/>
      <c r="X132" s="30"/>
      <c r="Y132" s="30"/>
      <c r="Z132" s="30"/>
      <c r="AA132" s="30"/>
      <c r="AB132" s="30"/>
      <c r="AC132" s="30"/>
      <c r="AD132" s="30"/>
      <c r="AE132" s="30"/>
      <c r="AT132" s="14" t="s">
        <v>74</v>
      </c>
      <c r="AU132" s="14" t="s">
        <v>120</v>
      </c>
      <c r="BK132" s="143">
        <f>BK133+BK162</f>
        <v>0</v>
      </c>
    </row>
    <row r="133" spans="1:65" s="12" customFormat="1" ht="25.95" customHeight="1">
      <c r="B133" s="144"/>
      <c r="D133" s="145" t="s">
        <v>74</v>
      </c>
      <c r="E133" s="146" t="s">
        <v>147</v>
      </c>
      <c r="F133" s="146" t="s">
        <v>148</v>
      </c>
      <c r="I133" s="147"/>
      <c r="J133" s="148">
        <f>BK133</f>
        <v>0</v>
      </c>
      <c r="L133" s="144"/>
      <c r="M133" s="149"/>
      <c r="N133" s="150"/>
      <c r="O133" s="150"/>
      <c r="P133" s="151">
        <f>P134+P141+P150+P153+P157+P160</f>
        <v>0</v>
      </c>
      <c r="Q133" s="150"/>
      <c r="R133" s="151">
        <f>R134+R141+R150+R153+R157+R160</f>
        <v>4.9687118999999997</v>
      </c>
      <c r="S133" s="150"/>
      <c r="T133" s="152">
        <f>T134+T141+T150+T153+T157+T160</f>
        <v>0</v>
      </c>
      <c r="AR133" s="145" t="s">
        <v>83</v>
      </c>
      <c r="AT133" s="153" t="s">
        <v>74</v>
      </c>
      <c r="AU133" s="153" t="s">
        <v>75</v>
      </c>
      <c r="AY133" s="145" t="s">
        <v>149</v>
      </c>
      <c r="BK133" s="154">
        <f>BK134+BK141+BK150+BK153+BK157+BK160</f>
        <v>0</v>
      </c>
    </row>
    <row r="134" spans="1:65" s="12" customFormat="1" ht="22.8" customHeight="1">
      <c r="B134" s="144"/>
      <c r="D134" s="145" t="s">
        <v>74</v>
      </c>
      <c r="E134" s="155" t="s">
        <v>83</v>
      </c>
      <c r="F134" s="155" t="s">
        <v>150</v>
      </c>
      <c r="I134" s="147"/>
      <c r="J134" s="156">
        <f>BK134</f>
        <v>0</v>
      </c>
      <c r="L134" s="144"/>
      <c r="M134" s="149"/>
      <c r="N134" s="150"/>
      <c r="O134" s="150"/>
      <c r="P134" s="151">
        <f>SUM(P135:P140)</f>
        <v>0</v>
      </c>
      <c r="Q134" s="150"/>
      <c r="R134" s="151">
        <f>SUM(R135:R140)</f>
        <v>0</v>
      </c>
      <c r="S134" s="150"/>
      <c r="T134" s="152">
        <f>SUM(T135:T140)</f>
        <v>0</v>
      </c>
      <c r="AR134" s="145" t="s">
        <v>83</v>
      </c>
      <c r="AT134" s="153" t="s">
        <v>74</v>
      </c>
      <c r="AU134" s="153" t="s">
        <v>83</v>
      </c>
      <c r="AY134" s="145" t="s">
        <v>149</v>
      </c>
      <c r="BK134" s="154">
        <f>SUM(BK135:BK140)</f>
        <v>0</v>
      </c>
    </row>
    <row r="135" spans="1:65" s="2" customFormat="1" ht="22.2" customHeight="1">
      <c r="A135" s="30"/>
      <c r="B135" s="157"/>
      <c r="C135" s="158" t="s">
        <v>83</v>
      </c>
      <c r="D135" s="158" t="s">
        <v>151</v>
      </c>
      <c r="E135" s="159" t="s">
        <v>152</v>
      </c>
      <c r="F135" s="160" t="s">
        <v>153</v>
      </c>
      <c r="G135" s="161" t="s">
        <v>154</v>
      </c>
      <c r="H135" s="162">
        <v>9</v>
      </c>
      <c r="I135" s="163"/>
      <c r="J135" s="164">
        <f t="shared" ref="J135:J140" si="0">ROUND(I135*H135,2)</f>
        <v>0</v>
      </c>
      <c r="K135" s="165"/>
      <c r="L135" s="31"/>
      <c r="M135" s="166" t="s">
        <v>1</v>
      </c>
      <c r="N135" s="167" t="s">
        <v>41</v>
      </c>
      <c r="O135" s="59"/>
      <c r="P135" s="168">
        <f t="shared" ref="P135:P140" si="1">O135*H135</f>
        <v>0</v>
      </c>
      <c r="Q135" s="168">
        <v>0</v>
      </c>
      <c r="R135" s="168">
        <f t="shared" ref="R135:R140" si="2">Q135*H135</f>
        <v>0</v>
      </c>
      <c r="S135" s="168">
        <v>0</v>
      </c>
      <c r="T135" s="169">
        <f t="shared" ref="T135:T140" si="3">S135*H135</f>
        <v>0</v>
      </c>
      <c r="U135" s="30"/>
      <c r="V135" s="30"/>
      <c r="W135" s="30"/>
      <c r="X135" s="30"/>
      <c r="Y135" s="30"/>
      <c r="Z135" s="30"/>
      <c r="AA135" s="30"/>
      <c r="AB135" s="30"/>
      <c r="AC135" s="30"/>
      <c r="AD135" s="30"/>
      <c r="AE135" s="30"/>
      <c r="AR135" s="170" t="s">
        <v>155</v>
      </c>
      <c r="AT135" s="170" t="s">
        <v>151</v>
      </c>
      <c r="AU135" s="170" t="s">
        <v>156</v>
      </c>
      <c r="AY135" s="14" t="s">
        <v>149</v>
      </c>
      <c r="BE135" s="98">
        <f t="shared" ref="BE135:BE140" si="4">IF(N135="základná",J135,0)</f>
        <v>0</v>
      </c>
      <c r="BF135" s="98">
        <f t="shared" ref="BF135:BF140" si="5">IF(N135="znížená",J135,0)</f>
        <v>0</v>
      </c>
      <c r="BG135" s="98">
        <f t="shared" ref="BG135:BG140" si="6">IF(N135="zákl. prenesená",J135,0)</f>
        <v>0</v>
      </c>
      <c r="BH135" s="98">
        <f t="shared" ref="BH135:BH140" si="7">IF(N135="zníž. prenesená",J135,0)</f>
        <v>0</v>
      </c>
      <c r="BI135" s="98">
        <f t="shared" ref="BI135:BI140" si="8">IF(N135="nulová",J135,0)</f>
        <v>0</v>
      </c>
      <c r="BJ135" s="14" t="s">
        <v>156</v>
      </c>
      <c r="BK135" s="98">
        <f t="shared" ref="BK135:BK140" si="9">ROUND(I135*H135,2)</f>
        <v>0</v>
      </c>
      <c r="BL135" s="14" t="s">
        <v>155</v>
      </c>
      <c r="BM135" s="170" t="s">
        <v>156</v>
      </c>
    </row>
    <row r="136" spans="1:65" s="2" customFormat="1" ht="22.2" customHeight="1">
      <c r="A136" s="30"/>
      <c r="B136" s="157"/>
      <c r="C136" s="158" t="s">
        <v>156</v>
      </c>
      <c r="D136" s="158" t="s">
        <v>151</v>
      </c>
      <c r="E136" s="159" t="s">
        <v>157</v>
      </c>
      <c r="F136" s="160" t="s">
        <v>158</v>
      </c>
      <c r="G136" s="161" t="s">
        <v>154</v>
      </c>
      <c r="H136" s="162">
        <v>9</v>
      </c>
      <c r="I136" s="163"/>
      <c r="J136" s="164">
        <f t="shared" si="0"/>
        <v>0</v>
      </c>
      <c r="K136" s="165"/>
      <c r="L136" s="31"/>
      <c r="M136" s="166" t="s">
        <v>1</v>
      </c>
      <c r="N136" s="167" t="s">
        <v>41</v>
      </c>
      <c r="O136" s="59"/>
      <c r="P136" s="168">
        <f t="shared" si="1"/>
        <v>0</v>
      </c>
      <c r="Q136" s="168">
        <v>0</v>
      </c>
      <c r="R136" s="168">
        <f t="shared" si="2"/>
        <v>0</v>
      </c>
      <c r="S136" s="168">
        <v>0</v>
      </c>
      <c r="T136" s="169">
        <f t="shared" si="3"/>
        <v>0</v>
      </c>
      <c r="U136" s="30"/>
      <c r="V136" s="30"/>
      <c r="W136" s="30"/>
      <c r="X136" s="30"/>
      <c r="Y136" s="30"/>
      <c r="Z136" s="30"/>
      <c r="AA136" s="30"/>
      <c r="AB136" s="30"/>
      <c r="AC136" s="30"/>
      <c r="AD136" s="30"/>
      <c r="AE136" s="30"/>
      <c r="AR136" s="170" t="s">
        <v>155</v>
      </c>
      <c r="AT136" s="170" t="s">
        <v>151</v>
      </c>
      <c r="AU136" s="170" t="s">
        <v>156</v>
      </c>
      <c r="AY136" s="14" t="s">
        <v>149</v>
      </c>
      <c r="BE136" s="98">
        <f t="shared" si="4"/>
        <v>0</v>
      </c>
      <c r="BF136" s="98">
        <f t="shared" si="5"/>
        <v>0</v>
      </c>
      <c r="BG136" s="98">
        <f t="shared" si="6"/>
        <v>0</v>
      </c>
      <c r="BH136" s="98">
        <f t="shared" si="7"/>
        <v>0</v>
      </c>
      <c r="BI136" s="98">
        <f t="shared" si="8"/>
        <v>0</v>
      </c>
      <c r="BJ136" s="14" t="s">
        <v>156</v>
      </c>
      <c r="BK136" s="98">
        <f t="shared" si="9"/>
        <v>0</v>
      </c>
      <c r="BL136" s="14" t="s">
        <v>155</v>
      </c>
      <c r="BM136" s="170" t="s">
        <v>155</v>
      </c>
    </row>
    <row r="137" spans="1:65" s="2" customFormat="1" ht="14.4" customHeight="1">
      <c r="A137" s="30"/>
      <c r="B137" s="157"/>
      <c r="C137" s="158" t="s">
        <v>159</v>
      </c>
      <c r="D137" s="158" t="s">
        <v>151</v>
      </c>
      <c r="E137" s="159" t="s">
        <v>160</v>
      </c>
      <c r="F137" s="160" t="s">
        <v>161</v>
      </c>
      <c r="G137" s="161" t="s">
        <v>154</v>
      </c>
      <c r="H137" s="162">
        <v>1.792</v>
      </c>
      <c r="I137" s="163"/>
      <c r="J137" s="164">
        <f t="shared" si="0"/>
        <v>0</v>
      </c>
      <c r="K137" s="165"/>
      <c r="L137" s="31"/>
      <c r="M137" s="166" t="s">
        <v>1</v>
      </c>
      <c r="N137" s="167" t="s">
        <v>41</v>
      </c>
      <c r="O137" s="59"/>
      <c r="P137" s="168">
        <f t="shared" si="1"/>
        <v>0</v>
      </c>
      <c r="Q137" s="168">
        <v>0</v>
      </c>
      <c r="R137" s="168">
        <f t="shared" si="2"/>
        <v>0</v>
      </c>
      <c r="S137" s="168">
        <v>0</v>
      </c>
      <c r="T137" s="169">
        <f t="shared" si="3"/>
        <v>0</v>
      </c>
      <c r="U137" s="30"/>
      <c r="V137" s="30"/>
      <c r="W137" s="30"/>
      <c r="X137" s="30"/>
      <c r="Y137" s="30"/>
      <c r="Z137" s="30"/>
      <c r="AA137" s="30"/>
      <c r="AB137" s="30"/>
      <c r="AC137" s="30"/>
      <c r="AD137" s="30"/>
      <c r="AE137" s="30"/>
      <c r="AR137" s="170" t="s">
        <v>155</v>
      </c>
      <c r="AT137" s="170" t="s">
        <v>151</v>
      </c>
      <c r="AU137" s="170" t="s">
        <v>156</v>
      </c>
      <c r="AY137" s="14" t="s">
        <v>149</v>
      </c>
      <c r="BE137" s="98">
        <f t="shared" si="4"/>
        <v>0</v>
      </c>
      <c r="BF137" s="98">
        <f t="shared" si="5"/>
        <v>0</v>
      </c>
      <c r="BG137" s="98">
        <f t="shared" si="6"/>
        <v>0</v>
      </c>
      <c r="BH137" s="98">
        <f t="shared" si="7"/>
        <v>0</v>
      </c>
      <c r="BI137" s="98">
        <f t="shared" si="8"/>
        <v>0</v>
      </c>
      <c r="BJ137" s="14" t="s">
        <v>156</v>
      </c>
      <c r="BK137" s="98">
        <f t="shared" si="9"/>
        <v>0</v>
      </c>
      <c r="BL137" s="14" t="s">
        <v>155</v>
      </c>
      <c r="BM137" s="170" t="s">
        <v>162</v>
      </c>
    </row>
    <row r="138" spans="1:65" s="2" customFormat="1" ht="14.4" customHeight="1">
      <c r="A138" s="30"/>
      <c r="B138" s="157"/>
      <c r="C138" s="158" t="s">
        <v>155</v>
      </c>
      <c r="D138" s="158" t="s">
        <v>151</v>
      </c>
      <c r="E138" s="159" t="s">
        <v>163</v>
      </c>
      <c r="F138" s="160" t="s">
        <v>164</v>
      </c>
      <c r="G138" s="161" t="s">
        <v>154</v>
      </c>
      <c r="H138" s="162">
        <v>1.792</v>
      </c>
      <c r="I138" s="163"/>
      <c r="J138" s="164">
        <f t="shared" si="0"/>
        <v>0</v>
      </c>
      <c r="K138" s="165"/>
      <c r="L138" s="31"/>
      <c r="M138" s="166" t="s">
        <v>1</v>
      </c>
      <c r="N138" s="167" t="s">
        <v>41</v>
      </c>
      <c r="O138" s="59"/>
      <c r="P138" s="168">
        <f t="shared" si="1"/>
        <v>0</v>
      </c>
      <c r="Q138" s="168">
        <v>0</v>
      </c>
      <c r="R138" s="168">
        <f t="shared" si="2"/>
        <v>0</v>
      </c>
      <c r="S138" s="168">
        <v>0</v>
      </c>
      <c r="T138" s="169">
        <f t="shared" si="3"/>
        <v>0</v>
      </c>
      <c r="U138" s="30"/>
      <c r="V138" s="30"/>
      <c r="W138" s="30"/>
      <c r="X138" s="30"/>
      <c r="Y138" s="30"/>
      <c r="Z138" s="30"/>
      <c r="AA138" s="30"/>
      <c r="AB138" s="30"/>
      <c r="AC138" s="30"/>
      <c r="AD138" s="30"/>
      <c r="AE138" s="30"/>
      <c r="AR138" s="170" t="s">
        <v>155</v>
      </c>
      <c r="AT138" s="170" t="s">
        <v>151</v>
      </c>
      <c r="AU138" s="170" t="s">
        <v>156</v>
      </c>
      <c r="AY138" s="14" t="s">
        <v>149</v>
      </c>
      <c r="BE138" s="98">
        <f t="shared" si="4"/>
        <v>0</v>
      </c>
      <c r="BF138" s="98">
        <f t="shared" si="5"/>
        <v>0</v>
      </c>
      <c r="BG138" s="98">
        <f t="shared" si="6"/>
        <v>0</v>
      </c>
      <c r="BH138" s="98">
        <f t="shared" si="7"/>
        <v>0</v>
      </c>
      <c r="BI138" s="98">
        <f t="shared" si="8"/>
        <v>0</v>
      </c>
      <c r="BJ138" s="14" t="s">
        <v>156</v>
      </c>
      <c r="BK138" s="98">
        <f t="shared" si="9"/>
        <v>0</v>
      </c>
      <c r="BL138" s="14" t="s">
        <v>155</v>
      </c>
      <c r="BM138" s="170" t="s">
        <v>165</v>
      </c>
    </row>
    <row r="139" spans="1:65" s="2" customFormat="1" ht="30" customHeight="1">
      <c r="A139" s="30"/>
      <c r="B139" s="157"/>
      <c r="C139" s="158" t="s">
        <v>166</v>
      </c>
      <c r="D139" s="158" t="s">
        <v>151</v>
      </c>
      <c r="E139" s="159" t="s">
        <v>167</v>
      </c>
      <c r="F139" s="160" t="s">
        <v>168</v>
      </c>
      <c r="G139" s="161" t="s">
        <v>154</v>
      </c>
      <c r="H139" s="162">
        <v>10.792</v>
      </c>
      <c r="I139" s="163"/>
      <c r="J139" s="164">
        <f t="shared" si="0"/>
        <v>0</v>
      </c>
      <c r="K139" s="165"/>
      <c r="L139" s="31"/>
      <c r="M139" s="166" t="s">
        <v>1</v>
      </c>
      <c r="N139" s="167" t="s">
        <v>41</v>
      </c>
      <c r="O139" s="59"/>
      <c r="P139" s="168">
        <f t="shared" si="1"/>
        <v>0</v>
      </c>
      <c r="Q139" s="168">
        <v>0</v>
      </c>
      <c r="R139" s="168">
        <f t="shared" si="2"/>
        <v>0</v>
      </c>
      <c r="S139" s="168">
        <v>0</v>
      </c>
      <c r="T139" s="169">
        <f t="shared" si="3"/>
        <v>0</v>
      </c>
      <c r="U139" s="30"/>
      <c r="V139" s="30"/>
      <c r="W139" s="30"/>
      <c r="X139" s="30"/>
      <c r="Y139" s="30"/>
      <c r="Z139" s="30"/>
      <c r="AA139" s="30"/>
      <c r="AB139" s="30"/>
      <c r="AC139" s="30"/>
      <c r="AD139" s="30"/>
      <c r="AE139" s="30"/>
      <c r="AR139" s="170" t="s">
        <v>155</v>
      </c>
      <c r="AT139" s="170" t="s">
        <v>151</v>
      </c>
      <c r="AU139" s="170" t="s">
        <v>156</v>
      </c>
      <c r="AY139" s="14" t="s">
        <v>149</v>
      </c>
      <c r="BE139" s="98">
        <f t="shared" si="4"/>
        <v>0</v>
      </c>
      <c r="BF139" s="98">
        <f t="shared" si="5"/>
        <v>0</v>
      </c>
      <c r="BG139" s="98">
        <f t="shared" si="6"/>
        <v>0</v>
      </c>
      <c r="BH139" s="98">
        <f t="shared" si="7"/>
        <v>0</v>
      </c>
      <c r="BI139" s="98">
        <f t="shared" si="8"/>
        <v>0</v>
      </c>
      <c r="BJ139" s="14" t="s">
        <v>156</v>
      </c>
      <c r="BK139" s="98">
        <f t="shared" si="9"/>
        <v>0</v>
      </c>
      <c r="BL139" s="14" t="s">
        <v>155</v>
      </c>
      <c r="BM139" s="170" t="s">
        <v>169</v>
      </c>
    </row>
    <row r="140" spans="1:65" s="2" customFormat="1" ht="14.4" customHeight="1">
      <c r="A140" s="30"/>
      <c r="B140" s="157"/>
      <c r="C140" s="158" t="s">
        <v>162</v>
      </c>
      <c r="D140" s="158" t="s">
        <v>151</v>
      </c>
      <c r="E140" s="159" t="s">
        <v>170</v>
      </c>
      <c r="F140" s="160" t="s">
        <v>171</v>
      </c>
      <c r="G140" s="161" t="s">
        <v>154</v>
      </c>
      <c r="H140" s="162">
        <v>10.792</v>
      </c>
      <c r="I140" s="163"/>
      <c r="J140" s="164">
        <f t="shared" si="0"/>
        <v>0</v>
      </c>
      <c r="K140" s="165"/>
      <c r="L140" s="31"/>
      <c r="M140" s="166" t="s">
        <v>1</v>
      </c>
      <c r="N140" s="167" t="s">
        <v>41</v>
      </c>
      <c r="O140" s="59"/>
      <c r="P140" s="168">
        <f t="shared" si="1"/>
        <v>0</v>
      </c>
      <c r="Q140" s="168">
        <v>0</v>
      </c>
      <c r="R140" s="168">
        <f t="shared" si="2"/>
        <v>0</v>
      </c>
      <c r="S140" s="168">
        <v>0</v>
      </c>
      <c r="T140" s="169">
        <f t="shared" si="3"/>
        <v>0</v>
      </c>
      <c r="U140" s="30"/>
      <c r="V140" s="30"/>
      <c r="W140" s="30"/>
      <c r="X140" s="30"/>
      <c r="Y140" s="30"/>
      <c r="Z140" s="30"/>
      <c r="AA140" s="30"/>
      <c r="AB140" s="30"/>
      <c r="AC140" s="30"/>
      <c r="AD140" s="30"/>
      <c r="AE140" s="30"/>
      <c r="AR140" s="170" t="s">
        <v>155</v>
      </c>
      <c r="AT140" s="170" t="s">
        <v>151</v>
      </c>
      <c r="AU140" s="170" t="s">
        <v>156</v>
      </c>
      <c r="AY140" s="14" t="s">
        <v>149</v>
      </c>
      <c r="BE140" s="98">
        <f t="shared" si="4"/>
        <v>0</v>
      </c>
      <c r="BF140" s="98">
        <f t="shared" si="5"/>
        <v>0</v>
      </c>
      <c r="BG140" s="98">
        <f t="shared" si="6"/>
        <v>0</v>
      </c>
      <c r="BH140" s="98">
        <f t="shared" si="7"/>
        <v>0</v>
      </c>
      <c r="BI140" s="98">
        <f t="shared" si="8"/>
        <v>0</v>
      </c>
      <c r="BJ140" s="14" t="s">
        <v>156</v>
      </c>
      <c r="BK140" s="98">
        <f t="shared" si="9"/>
        <v>0</v>
      </c>
      <c r="BL140" s="14" t="s">
        <v>155</v>
      </c>
      <c r="BM140" s="170" t="s">
        <v>172</v>
      </c>
    </row>
    <row r="141" spans="1:65" s="12" customFormat="1" ht="22.8" customHeight="1">
      <c r="B141" s="144"/>
      <c r="D141" s="145" t="s">
        <v>74</v>
      </c>
      <c r="E141" s="155" t="s">
        <v>156</v>
      </c>
      <c r="F141" s="155" t="s">
        <v>173</v>
      </c>
      <c r="I141" s="147"/>
      <c r="J141" s="156">
        <f>BK141</f>
        <v>0</v>
      </c>
      <c r="L141" s="144"/>
      <c r="M141" s="149"/>
      <c r="N141" s="150"/>
      <c r="O141" s="150"/>
      <c r="P141" s="151">
        <f>SUM(P142:P149)</f>
        <v>0</v>
      </c>
      <c r="Q141" s="150"/>
      <c r="R141" s="151">
        <f>SUM(R142:R149)</f>
        <v>0</v>
      </c>
      <c r="S141" s="150"/>
      <c r="T141" s="152">
        <f>SUM(T142:T149)</f>
        <v>0</v>
      </c>
      <c r="AR141" s="145" t="s">
        <v>83</v>
      </c>
      <c r="AT141" s="153" t="s">
        <v>74</v>
      </c>
      <c r="AU141" s="153" t="s">
        <v>83</v>
      </c>
      <c r="AY141" s="145" t="s">
        <v>149</v>
      </c>
      <c r="BK141" s="154">
        <f>SUM(BK142:BK149)</f>
        <v>0</v>
      </c>
    </row>
    <row r="142" spans="1:65" s="2" customFormat="1" ht="22.2" customHeight="1">
      <c r="A142" s="30"/>
      <c r="B142" s="157"/>
      <c r="C142" s="158" t="s">
        <v>174</v>
      </c>
      <c r="D142" s="158" t="s">
        <v>151</v>
      </c>
      <c r="E142" s="159" t="s">
        <v>175</v>
      </c>
      <c r="F142" s="160" t="s">
        <v>176</v>
      </c>
      <c r="G142" s="161" t="s">
        <v>154</v>
      </c>
      <c r="H142" s="162">
        <v>2.4750000000000001</v>
      </c>
      <c r="I142" s="163"/>
      <c r="J142" s="164">
        <f t="shared" ref="J142:J149" si="10">ROUND(I142*H142,2)</f>
        <v>0</v>
      </c>
      <c r="K142" s="165"/>
      <c r="L142" s="31"/>
      <c r="M142" s="166" t="s">
        <v>1</v>
      </c>
      <c r="N142" s="167" t="s">
        <v>41</v>
      </c>
      <c r="O142" s="59"/>
      <c r="P142" s="168">
        <f t="shared" ref="P142:P149" si="11">O142*H142</f>
        <v>0</v>
      </c>
      <c r="Q142" s="168">
        <v>0</v>
      </c>
      <c r="R142" s="168">
        <f t="shared" ref="R142:R149" si="12">Q142*H142</f>
        <v>0</v>
      </c>
      <c r="S142" s="168">
        <v>0</v>
      </c>
      <c r="T142" s="169">
        <f t="shared" ref="T142:T149" si="13">S142*H142</f>
        <v>0</v>
      </c>
      <c r="U142" s="30"/>
      <c r="V142" s="30"/>
      <c r="W142" s="30"/>
      <c r="X142" s="30"/>
      <c r="Y142" s="30"/>
      <c r="Z142" s="30"/>
      <c r="AA142" s="30"/>
      <c r="AB142" s="30"/>
      <c r="AC142" s="30"/>
      <c r="AD142" s="30"/>
      <c r="AE142" s="30"/>
      <c r="AR142" s="170" t="s">
        <v>155</v>
      </c>
      <c r="AT142" s="170" t="s">
        <v>151</v>
      </c>
      <c r="AU142" s="170" t="s">
        <v>156</v>
      </c>
      <c r="AY142" s="14" t="s">
        <v>149</v>
      </c>
      <c r="BE142" s="98">
        <f t="shared" ref="BE142:BE149" si="14">IF(N142="základná",J142,0)</f>
        <v>0</v>
      </c>
      <c r="BF142" s="98">
        <f t="shared" ref="BF142:BF149" si="15">IF(N142="znížená",J142,0)</f>
        <v>0</v>
      </c>
      <c r="BG142" s="98">
        <f t="shared" ref="BG142:BG149" si="16">IF(N142="zákl. prenesená",J142,0)</f>
        <v>0</v>
      </c>
      <c r="BH142" s="98">
        <f t="shared" ref="BH142:BH149" si="17">IF(N142="zníž. prenesená",J142,0)</f>
        <v>0</v>
      </c>
      <c r="BI142" s="98">
        <f t="shared" ref="BI142:BI149" si="18">IF(N142="nulová",J142,0)</f>
        <v>0</v>
      </c>
      <c r="BJ142" s="14" t="s">
        <v>156</v>
      </c>
      <c r="BK142" s="98">
        <f t="shared" ref="BK142:BK149" si="19">ROUND(I142*H142,2)</f>
        <v>0</v>
      </c>
      <c r="BL142" s="14" t="s">
        <v>155</v>
      </c>
      <c r="BM142" s="170" t="s">
        <v>177</v>
      </c>
    </row>
    <row r="143" spans="1:65" s="2" customFormat="1" ht="19.8" customHeight="1">
      <c r="A143" s="30"/>
      <c r="B143" s="157"/>
      <c r="C143" s="158" t="s">
        <v>165</v>
      </c>
      <c r="D143" s="158" t="s">
        <v>151</v>
      </c>
      <c r="E143" s="159" t="s">
        <v>178</v>
      </c>
      <c r="F143" s="160" t="s">
        <v>179</v>
      </c>
      <c r="G143" s="161" t="s">
        <v>180</v>
      </c>
      <c r="H143" s="162">
        <v>2</v>
      </c>
      <c r="I143" s="163"/>
      <c r="J143" s="164">
        <f t="shared" si="10"/>
        <v>0</v>
      </c>
      <c r="K143" s="165"/>
      <c r="L143" s="31"/>
      <c r="M143" s="166" t="s">
        <v>1</v>
      </c>
      <c r="N143" s="167" t="s">
        <v>41</v>
      </c>
      <c r="O143" s="59"/>
      <c r="P143" s="168">
        <f t="shared" si="11"/>
        <v>0</v>
      </c>
      <c r="Q143" s="168">
        <v>0</v>
      </c>
      <c r="R143" s="168">
        <f t="shared" si="12"/>
        <v>0</v>
      </c>
      <c r="S143" s="168">
        <v>0</v>
      </c>
      <c r="T143" s="169">
        <f t="shared" si="13"/>
        <v>0</v>
      </c>
      <c r="U143" s="30"/>
      <c r="V143" s="30"/>
      <c r="W143" s="30"/>
      <c r="X143" s="30"/>
      <c r="Y143" s="30"/>
      <c r="Z143" s="30"/>
      <c r="AA143" s="30"/>
      <c r="AB143" s="30"/>
      <c r="AC143" s="30"/>
      <c r="AD143" s="30"/>
      <c r="AE143" s="30"/>
      <c r="AR143" s="170" t="s">
        <v>155</v>
      </c>
      <c r="AT143" s="170" t="s">
        <v>151</v>
      </c>
      <c r="AU143" s="170" t="s">
        <v>156</v>
      </c>
      <c r="AY143" s="14" t="s">
        <v>149</v>
      </c>
      <c r="BE143" s="98">
        <f t="shared" si="14"/>
        <v>0</v>
      </c>
      <c r="BF143" s="98">
        <f t="shared" si="15"/>
        <v>0</v>
      </c>
      <c r="BG143" s="98">
        <f t="shared" si="16"/>
        <v>0</v>
      </c>
      <c r="BH143" s="98">
        <f t="shared" si="17"/>
        <v>0</v>
      </c>
      <c r="BI143" s="98">
        <f t="shared" si="18"/>
        <v>0</v>
      </c>
      <c r="BJ143" s="14" t="s">
        <v>156</v>
      </c>
      <c r="BK143" s="98">
        <f t="shared" si="19"/>
        <v>0</v>
      </c>
      <c r="BL143" s="14" t="s">
        <v>155</v>
      </c>
      <c r="BM143" s="170" t="s">
        <v>181</v>
      </c>
    </row>
    <row r="144" spans="1:65" s="2" customFormat="1" ht="19.8" customHeight="1">
      <c r="A144" s="30"/>
      <c r="B144" s="157"/>
      <c r="C144" s="158" t="s">
        <v>182</v>
      </c>
      <c r="D144" s="158" t="s">
        <v>151</v>
      </c>
      <c r="E144" s="159" t="s">
        <v>183</v>
      </c>
      <c r="F144" s="160" t="s">
        <v>184</v>
      </c>
      <c r="G144" s="161" t="s">
        <v>180</v>
      </c>
      <c r="H144" s="162">
        <v>2</v>
      </c>
      <c r="I144" s="163"/>
      <c r="J144" s="164">
        <f t="shared" si="10"/>
        <v>0</v>
      </c>
      <c r="K144" s="165"/>
      <c r="L144" s="31"/>
      <c r="M144" s="166" t="s">
        <v>1</v>
      </c>
      <c r="N144" s="167" t="s">
        <v>41</v>
      </c>
      <c r="O144" s="59"/>
      <c r="P144" s="168">
        <f t="shared" si="11"/>
        <v>0</v>
      </c>
      <c r="Q144" s="168">
        <v>0</v>
      </c>
      <c r="R144" s="168">
        <f t="shared" si="12"/>
        <v>0</v>
      </c>
      <c r="S144" s="168">
        <v>0</v>
      </c>
      <c r="T144" s="169">
        <f t="shared" si="13"/>
        <v>0</v>
      </c>
      <c r="U144" s="30"/>
      <c r="V144" s="30"/>
      <c r="W144" s="30"/>
      <c r="X144" s="30"/>
      <c r="Y144" s="30"/>
      <c r="Z144" s="30"/>
      <c r="AA144" s="30"/>
      <c r="AB144" s="30"/>
      <c r="AC144" s="30"/>
      <c r="AD144" s="30"/>
      <c r="AE144" s="30"/>
      <c r="AR144" s="170" t="s">
        <v>155</v>
      </c>
      <c r="AT144" s="170" t="s">
        <v>151</v>
      </c>
      <c r="AU144" s="170" t="s">
        <v>156</v>
      </c>
      <c r="AY144" s="14" t="s">
        <v>149</v>
      </c>
      <c r="BE144" s="98">
        <f t="shared" si="14"/>
        <v>0</v>
      </c>
      <c r="BF144" s="98">
        <f t="shared" si="15"/>
        <v>0</v>
      </c>
      <c r="BG144" s="98">
        <f t="shared" si="16"/>
        <v>0</v>
      </c>
      <c r="BH144" s="98">
        <f t="shared" si="17"/>
        <v>0</v>
      </c>
      <c r="BI144" s="98">
        <f t="shared" si="18"/>
        <v>0</v>
      </c>
      <c r="BJ144" s="14" t="s">
        <v>156</v>
      </c>
      <c r="BK144" s="98">
        <f t="shared" si="19"/>
        <v>0</v>
      </c>
      <c r="BL144" s="14" t="s">
        <v>155</v>
      </c>
      <c r="BM144" s="170" t="s">
        <v>185</v>
      </c>
    </row>
    <row r="145" spans="1:65" s="2" customFormat="1" ht="14.4" customHeight="1">
      <c r="A145" s="30"/>
      <c r="B145" s="157"/>
      <c r="C145" s="158" t="s">
        <v>169</v>
      </c>
      <c r="D145" s="158" t="s">
        <v>151</v>
      </c>
      <c r="E145" s="159" t="s">
        <v>186</v>
      </c>
      <c r="F145" s="160" t="s">
        <v>187</v>
      </c>
      <c r="G145" s="161" t="s">
        <v>188</v>
      </c>
      <c r="H145" s="162">
        <v>0.22800000000000001</v>
      </c>
      <c r="I145" s="163"/>
      <c r="J145" s="164">
        <f t="shared" si="10"/>
        <v>0</v>
      </c>
      <c r="K145" s="165"/>
      <c r="L145" s="31"/>
      <c r="M145" s="166" t="s">
        <v>1</v>
      </c>
      <c r="N145" s="167" t="s">
        <v>41</v>
      </c>
      <c r="O145" s="59"/>
      <c r="P145" s="168">
        <f t="shared" si="11"/>
        <v>0</v>
      </c>
      <c r="Q145" s="168">
        <v>0</v>
      </c>
      <c r="R145" s="168">
        <f t="shared" si="12"/>
        <v>0</v>
      </c>
      <c r="S145" s="168">
        <v>0</v>
      </c>
      <c r="T145" s="169">
        <f t="shared" si="13"/>
        <v>0</v>
      </c>
      <c r="U145" s="30"/>
      <c r="V145" s="30"/>
      <c r="W145" s="30"/>
      <c r="X145" s="30"/>
      <c r="Y145" s="30"/>
      <c r="Z145" s="30"/>
      <c r="AA145" s="30"/>
      <c r="AB145" s="30"/>
      <c r="AC145" s="30"/>
      <c r="AD145" s="30"/>
      <c r="AE145" s="30"/>
      <c r="AR145" s="170" t="s">
        <v>155</v>
      </c>
      <c r="AT145" s="170" t="s">
        <v>151</v>
      </c>
      <c r="AU145" s="170" t="s">
        <v>156</v>
      </c>
      <c r="AY145" s="14" t="s">
        <v>149</v>
      </c>
      <c r="BE145" s="98">
        <f t="shared" si="14"/>
        <v>0</v>
      </c>
      <c r="BF145" s="98">
        <f t="shared" si="15"/>
        <v>0</v>
      </c>
      <c r="BG145" s="98">
        <f t="shared" si="16"/>
        <v>0</v>
      </c>
      <c r="BH145" s="98">
        <f t="shared" si="17"/>
        <v>0</v>
      </c>
      <c r="BI145" s="98">
        <f t="shared" si="18"/>
        <v>0</v>
      </c>
      <c r="BJ145" s="14" t="s">
        <v>156</v>
      </c>
      <c r="BK145" s="98">
        <f t="shared" si="19"/>
        <v>0</v>
      </c>
      <c r="BL145" s="14" t="s">
        <v>155</v>
      </c>
      <c r="BM145" s="170" t="s">
        <v>7</v>
      </c>
    </row>
    <row r="146" spans="1:65" s="2" customFormat="1" ht="22.2" customHeight="1">
      <c r="A146" s="30"/>
      <c r="B146" s="157"/>
      <c r="C146" s="158" t="s">
        <v>189</v>
      </c>
      <c r="D146" s="158" t="s">
        <v>151</v>
      </c>
      <c r="E146" s="159" t="s">
        <v>190</v>
      </c>
      <c r="F146" s="160" t="s">
        <v>191</v>
      </c>
      <c r="G146" s="161" t="s">
        <v>154</v>
      </c>
      <c r="H146" s="162">
        <v>1.792</v>
      </c>
      <c r="I146" s="163"/>
      <c r="J146" s="164">
        <f t="shared" si="10"/>
        <v>0</v>
      </c>
      <c r="K146" s="165"/>
      <c r="L146" s="31"/>
      <c r="M146" s="166" t="s">
        <v>1</v>
      </c>
      <c r="N146" s="167" t="s">
        <v>41</v>
      </c>
      <c r="O146" s="59"/>
      <c r="P146" s="168">
        <f t="shared" si="11"/>
        <v>0</v>
      </c>
      <c r="Q146" s="168">
        <v>0</v>
      </c>
      <c r="R146" s="168">
        <f t="shared" si="12"/>
        <v>0</v>
      </c>
      <c r="S146" s="168">
        <v>0</v>
      </c>
      <c r="T146" s="169">
        <f t="shared" si="13"/>
        <v>0</v>
      </c>
      <c r="U146" s="30"/>
      <c r="V146" s="30"/>
      <c r="W146" s="30"/>
      <c r="X146" s="30"/>
      <c r="Y146" s="30"/>
      <c r="Z146" s="30"/>
      <c r="AA146" s="30"/>
      <c r="AB146" s="30"/>
      <c r="AC146" s="30"/>
      <c r="AD146" s="30"/>
      <c r="AE146" s="30"/>
      <c r="AR146" s="170" t="s">
        <v>155</v>
      </c>
      <c r="AT146" s="170" t="s">
        <v>151</v>
      </c>
      <c r="AU146" s="170" t="s">
        <v>156</v>
      </c>
      <c r="AY146" s="14" t="s">
        <v>149</v>
      </c>
      <c r="BE146" s="98">
        <f t="shared" si="14"/>
        <v>0</v>
      </c>
      <c r="BF146" s="98">
        <f t="shared" si="15"/>
        <v>0</v>
      </c>
      <c r="BG146" s="98">
        <f t="shared" si="16"/>
        <v>0</v>
      </c>
      <c r="BH146" s="98">
        <f t="shared" si="17"/>
        <v>0</v>
      </c>
      <c r="BI146" s="98">
        <f t="shared" si="18"/>
        <v>0</v>
      </c>
      <c r="BJ146" s="14" t="s">
        <v>156</v>
      </c>
      <c r="BK146" s="98">
        <f t="shared" si="19"/>
        <v>0</v>
      </c>
      <c r="BL146" s="14" t="s">
        <v>155</v>
      </c>
      <c r="BM146" s="170" t="s">
        <v>192</v>
      </c>
    </row>
    <row r="147" spans="1:65" s="2" customFormat="1" ht="14.4" customHeight="1">
      <c r="A147" s="30"/>
      <c r="B147" s="157"/>
      <c r="C147" s="158" t="s">
        <v>172</v>
      </c>
      <c r="D147" s="158" t="s">
        <v>151</v>
      </c>
      <c r="E147" s="159" t="s">
        <v>193</v>
      </c>
      <c r="F147" s="160" t="s">
        <v>194</v>
      </c>
      <c r="G147" s="161" t="s">
        <v>180</v>
      </c>
      <c r="H147" s="162">
        <v>1.28</v>
      </c>
      <c r="I147" s="163"/>
      <c r="J147" s="164">
        <f t="shared" si="10"/>
        <v>0</v>
      </c>
      <c r="K147" s="165"/>
      <c r="L147" s="31"/>
      <c r="M147" s="166" t="s">
        <v>1</v>
      </c>
      <c r="N147" s="167" t="s">
        <v>41</v>
      </c>
      <c r="O147" s="59"/>
      <c r="P147" s="168">
        <f t="shared" si="11"/>
        <v>0</v>
      </c>
      <c r="Q147" s="168">
        <v>0</v>
      </c>
      <c r="R147" s="168">
        <f t="shared" si="12"/>
        <v>0</v>
      </c>
      <c r="S147" s="168">
        <v>0</v>
      </c>
      <c r="T147" s="169">
        <f t="shared" si="13"/>
        <v>0</v>
      </c>
      <c r="U147" s="30"/>
      <c r="V147" s="30"/>
      <c r="W147" s="30"/>
      <c r="X147" s="30"/>
      <c r="Y147" s="30"/>
      <c r="Z147" s="30"/>
      <c r="AA147" s="30"/>
      <c r="AB147" s="30"/>
      <c r="AC147" s="30"/>
      <c r="AD147" s="30"/>
      <c r="AE147" s="30"/>
      <c r="AR147" s="170" t="s">
        <v>155</v>
      </c>
      <c r="AT147" s="170" t="s">
        <v>151</v>
      </c>
      <c r="AU147" s="170" t="s">
        <v>156</v>
      </c>
      <c r="AY147" s="14" t="s">
        <v>149</v>
      </c>
      <c r="BE147" s="98">
        <f t="shared" si="14"/>
        <v>0</v>
      </c>
      <c r="BF147" s="98">
        <f t="shared" si="15"/>
        <v>0</v>
      </c>
      <c r="BG147" s="98">
        <f t="shared" si="16"/>
        <v>0</v>
      </c>
      <c r="BH147" s="98">
        <f t="shared" si="17"/>
        <v>0</v>
      </c>
      <c r="BI147" s="98">
        <f t="shared" si="18"/>
        <v>0</v>
      </c>
      <c r="BJ147" s="14" t="s">
        <v>156</v>
      </c>
      <c r="BK147" s="98">
        <f t="shared" si="19"/>
        <v>0</v>
      </c>
      <c r="BL147" s="14" t="s">
        <v>155</v>
      </c>
      <c r="BM147" s="170" t="s">
        <v>195</v>
      </c>
    </row>
    <row r="148" spans="1:65" s="2" customFormat="1" ht="19.8" customHeight="1">
      <c r="A148" s="30"/>
      <c r="B148" s="157"/>
      <c r="C148" s="158" t="s">
        <v>196</v>
      </c>
      <c r="D148" s="158" t="s">
        <v>151</v>
      </c>
      <c r="E148" s="159" t="s">
        <v>197</v>
      </c>
      <c r="F148" s="160" t="s">
        <v>198</v>
      </c>
      <c r="G148" s="161" t="s">
        <v>180</v>
      </c>
      <c r="H148" s="162">
        <v>1.28</v>
      </c>
      <c r="I148" s="163"/>
      <c r="J148" s="164">
        <f t="shared" si="10"/>
        <v>0</v>
      </c>
      <c r="K148" s="165"/>
      <c r="L148" s="31"/>
      <c r="M148" s="166" t="s">
        <v>1</v>
      </c>
      <c r="N148" s="167" t="s">
        <v>41</v>
      </c>
      <c r="O148" s="59"/>
      <c r="P148" s="168">
        <f t="shared" si="11"/>
        <v>0</v>
      </c>
      <c r="Q148" s="168">
        <v>0</v>
      </c>
      <c r="R148" s="168">
        <f t="shared" si="12"/>
        <v>0</v>
      </c>
      <c r="S148" s="168">
        <v>0</v>
      </c>
      <c r="T148" s="169">
        <f t="shared" si="13"/>
        <v>0</v>
      </c>
      <c r="U148" s="30"/>
      <c r="V148" s="30"/>
      <c r="W148" s="30"/>
      <c r="X148" s="30"/>
      <c r="Y148" s="30"/>
      <c r="Z148" s="30"/>
      <c r="AA148" s="30"/>
      <c r="AB148" s="30"/>
      <c r="AC148" s="30"/>
      <c r="AD148" s="30"/>
      <c r="AE148" s="30"/>
      <c r="AR148" s="170" t="s">
        <v>155</v>
      </c>
      <c r="AT148" s="170" t="s">
        <v>151</v>
      </c>
      <c r="AU148" s="170" t="s">
        <v>156</v>
      </c>
      <c r="AY148" s="14" t="s">
        <v>149</v>
      </c>
      <c r="BE148" s="98">
        <f t="shared" si="14"/>
        <v>0</v>
      </c>
      <c r="BF148" s="98">
        <f t="shared" si="15"/>
        <v>0</v>
      </c>
      <c r="BG148" s="98">
        <f t="shared" si="16"/>
        <v>0</v>
      </c>
      <c r="BH148" s="98">
        <f t="shared" si="17"/>
        <v>0</v>
      </c>
      <c r="BI148" s="98">
        <f t="shared" si="18"/>
        <v>0</v>
      </c>
      <c r="BJ148" s="14" t="s">
        <v>156</v>
      </c>
      <c r="BK148" s="98">
        <f t="shared" si="19"/>
        <v>0</v>
      </c>
      <c r="BL148" s="14" t="s">
        <v>155</v>
      </c>
      <c r="BM148" s="170" t="s">
        <v>199</v>
      </c>
    </row>
    <row r="149" spans="1:65" s="2" customFormat="1" ht="14.4" customHeight="1">
      <c r="A149" s="30"/>
      <c r="B149" s="157"/>
      <c r="C149" s="158" t="s">
        <v>177</v>
      </c>
      <c r="D149" s="158" t="s">
        <v>151</v>
      </c>
      <c r="E149" s="159" t="s">
        <v>200</v>
      </c>
      <c r="F149" s="160" t="s">
        <v>201</v>
      </c>
      <c r="G149" s="161" t="s">
        <v>188</v>
      </c>
      <c r="H149" s="162">
        <v>0.13400000000000001</v>
      </c>
      <c r="I149" s="163"/>
      <c r="J149" s="164">
        <f t="shared" si="10"/>
        <v>0</v>
      </c>
      <c r="K149" s="165"/>
      <c r="L149" s="31"/>
      <c r="M149" s="166" t="s">
        <v>1</v>
      </c>
      <c r="N149" s="167" t="s">
        <v>41</v>
      </c>
      <c r="O149" s="59"/>
      <c r="P149" s="168">
        <f t="shared" si="11"/>
        <v>0</v>
      </c>
      <c r="Q149" s="168">
        <v>0</v>
      </c>
      <c r="R149" s="168">
        <f t="shared" si="12"/>
        <v>0</v>
      </c>
      <c r="S149" s="168">
        <v>0</v>
      </c>
      <c r="T149" s="169">
        <f t="shared" si="13"/>
        <v>0</v>
      </c>
      <c r="U149" s="30"/>
      <c r="V149" s="30"/>
      <c r="W149" s="30"/>
      <c r="X149" s="30"/>
      <c r="Y149" s="30"/>
      <c r="Z149" s="30"/>
      <c r="AA149" s="30"/>
      <c r="AB149" s="30"/>
      <c r="AC149" s="30"/>
      <c r="AD149" s="30"/>
      <c r="AE149" s="30"/>
      <c r="AR149" s="170" t="s">
        <v>155</v>
      </c>
      <c r="AT149" s="170" t="s">
        <v>151</v>
      </c>
      <c r="AU149" s="170" t="s">
        <v>156</v>
      </c>
      <c r="AY149" s="14" t="s">
        <v>149</v>
      </c>
      <c r="BE149" s="98">
        <f t="shared" si="14"/>
        <v>0</v>
      </c>
      <c r="BF149" s="98">
        <f t="shared" si="15"/>
        <v>0</v>
      </c>
      <c r="BG149" s="98">
        <f t="shared" si="16"/>
        <v>0</v>
      </c>
      <c r="BH149" s="98">
        <f t="shared" si="17"/>
        <v>0</v>
      </c>
      <c r="BI149" s="98">
        <f t="shared" si="18"/>
        <v>0</v>
      </c>
      <c r="BJ149" s="14" t="s">
        <v>156</v>
      </c>
      <c r="BK149" s="98">
        <f t="shared" si="19"/>
        <v>0</v>
      </c>
      <c r="BL149" s="14" t="s">
        <v>155</v>
      </c>
      <c r="BM149" s="170" t="s">
        <v>202</v>
      </c>
    </row>
    <row r="150" spans="1:65" s="12" customFormat="1" ht="22.8" customHeight="1">
      <c r="B150" s="144"/>
      <c r="D150" s="145" t="s">
        <v>74</v>
      </c>
      <c r="E150" s="155" t="s">
        <v>159</v>
      </c>
      <c r="F150" s="155" t="s">
        <v>203</v>
      </c>
      <c r="I150" s="147"/>
      <c r="J150" s="156">
        <f>BK150</f>
        <v>0</v>
      </c>
      <c r="L150" s="144"/>
      <c r="M150" s="149"/>
      <c r="N150" s="150"/>
      <c r="O150" s="150"/>
      <c r="P150" s="151">
        <f>SUM(P151:P152)</f>
        <v>0</v>
      </c>
      <c r="Q150" s="150"/>
      <c r="R150" s="151">
        <f>SUM(R151:R152)</f>
        <v>1.9780505400000001</v>
      </c>
      <c r="S150" s="150"/>
      <c r="T150" s="152">
        <f>SUM(T151:T152)</f>
        <v>0</v>
      </c>
      <c r="AR150" s="145" t="s">
        <v>83</v>
      </c>
      <c r="AT150" s="153" t="s">
        <v>74</v>
      </c>
      <c r="AU150" s="153" t="s">
        <v>83</v>
      </c>
      <c r="AY150" s="145" t="s">
        <v>149</v>
      </c>
      <c r="BK150" s="154">
        <f>SUM(BK151:BK152)</f>
        <v>0</v>
      </c>
    </row>
    <row r="151" spans="1:65" s="2" customFormat="1" ht="30" customHeight="1">
      <c r="A151" s="30"/>
      <c r="B151" s="157"/>
      <c r="C151" s="158" t="s">
        <v>204</v>
      </c>
      <c r="D151" s="158" t="s">
        <v>151</v>
      </c>
      <c r="E151" s="159" t="s">
        <v>205</v>
      </c>
      <c r="F151" s="160" t="s">
        <v>206</v>
      </c>
      <c r="G151" s="161" t="s">
        <v>154</v>
      </c>
      <c r="H151" s="162">
        <v>0.91800000000000004</v>
      </c>
      <c r="I151" s="163"/>
      <c r="J151" s="164">
        <f>ROUND(I151*H151,2)</f>
        <v>0</v>
      </c>
      <c r="K151" s="165"/>
      <c r="L151" s="31"/>
      <c r="M151" s="166" t="s">
        <v>1</v>
      </c>
      <c r="N151" s="167" t="s">
        <v>41</v>
      </c>
      <c r="O151" s="59"/>
      <c r="P151" s="168">
        <f>O151*H151</f>
        <v>0</v>
      </c>
      <c r="Q151" s="168">
        <v>2.10453</v>
      </c>
      <c r="R151" s="168">
        <f>Q151*H151</f>
        <v>1.9319585400000001</v>
      </c>
      <c r="S151" s="168">
        <v>0</v>
      </c>
      <c r="T151" s="169">
        <f>S151*H151</f>
        <v>0</v>
      </c>
      <c r="U151" s="30"/>
      <c r="V151" s="30"/>
      <c r="W151" s="30"/>
      <c r="X151" s="30"/>
      <c r="Y151" s="30"/>
      <c r="Z151" s="30"/>
      <c r="AA151" s="30"/>
      <c r="AB151" s="30"/>
      <c r="AC151" s="30"/>
      <c r="AD151" s="30"/>
      <c r="AE151" s="30"/>
      <c r="AR151" s="170" t="s">
        <v>155</v>
      </c>
      <c r="AT151" s="170" t="s">
        <v>151</v>
      </c>
      <c r="AU151" s="170" t="s">
        <v>156</v>
      </c>
      <c r="AY151" s="14" t="s">
        <v>149</v>
      </c>
      <c r="BE151" s="98">
        <f>IF(N151="základná",J151,0)</f>
        <v>0</v>
      </c>
      <c r="BF151" s="98">
        <f>IF(N151="znížená",J151,0)</f>
        <v>0</v>
      </c>
      <c r="BG151" s="98">
        <f>IF(N151="zákl. prenesená",J151,0)</f>
        <v>0</v>
      </c>
      <c r="BH151" s="98">
        <f>IF(N151="zníž. prenesená",J151,0)</f>
        <v>0</v>
      </c>
      <c r="BI151" s="98">
        <f>IF(N151="nulová",J151,0)</f>
        <v>0</v>
      </c>
      <c r="BJ151" s="14" t="s">
        <v>156</v>
      </c>
      <c r="BK151" s="98">
        <f>ROUND(I151*H151,2)</f>
        <v>0</v>
      </c>
      <c r="BL151" s="14" t="s">
        <v>155</v>
      </c>
      <c r="BM151" s="170" t="s">
        <v>207</v>
      </c>
    </row>
    <row r="152" spans="1:65" s="2" customFormat="1" ht="22.2" customHeight="1">
      <c r="A152" s="30"/>
      <c r="B152" s="157"/>
      <c r="C152" s="158" t="s">
        <v>181</v>
      </c>
      <c r="D152" s="158" t="s">
        <v>151</v>
      </c>
      <c r="E152" s="159" t="s">
        <v>208</v>
      </c>
      <c r="F152" s="160" t="s">
        <v>209</v>
      </c>
      <c r="G152" s="161" t="s">
        <v>188</v>
      </c>
      <c r="H152" s="162">
        <v>4.5999999999999999E-2</v>
      </c>
      <c r="I152" s="163"/>
      <c r="J152" s="164">
        <f>ROUND(I152*H152,2)</f>
        <v>0</v>
      </c>
      <c r="K152" s="165"/>
      <c r="L152" s="31"/>
      <c r="M152" s="166" t="s">
        <v>1</v>
      </c>
      <c r="N152" s="167" t="s">
        <v>41</v>
      </c>
      <c r="O152" s="59"/>
      <c r="P152" s="168">
        <f>O152*H152</f>
        <v>0</v>
      </c>
      <c r="Q152" s="168">
        <v>1.002</v>
      </c>
      <c r="R152" s="168">
        <f>Q152*H152</f>
        <v>4.6092000000000001E-2</v>
      </c>
      <c r="S152" s="168">
        <v>0</v>
      </c>
      <c r="T152" s="169">
        <f>S152*H152</f>
        <v>0</v>
      </c>
      <c r="U152" s="30"/>
      <c r="V152" s="30"/>
      <c r="W152" s="30"/>
      <c r="X152" s="30"/>
      <c r="Y152" s="30"/>
      <c r="Z152" s="30"/>
      <c r="AA152" s="30"/>
      <c r="AB152" s="30"/>
      <c r="AC152" s="30"/>
      <c r="AD152" s="30"/>
      <c r="AE152" s="30"/>
      <c r="AR152" s="170" t="s">
        <v>155</v>
      </c>
      <c r="AT152" s="170" t="s">
        <v>151</v>
      </c>
      <c r="AU152" s="170" t="s">
        <v>156</v>
      </c>
      <c r="AY152" s="14" t="s">
        <v>149</v>
      </c>
      <c r="BE152" s="98">
        <f>IF(N152="základná",J152,0)</f>
        <v>0</v>
      </c>
      <c r="BF152" s="98">
        <f>IF(N152="znížená",J152,0)</f>
        <v>0</v>
      </c>
      <c r="BG152" s="98">
        <f>IF(N152="zákl. prenesená",J152,0)</f>
        <v>0</v>
      </c>
      <c r="BH152" s="98">
        <f>IF(N152="zníž. prenesená",J152,0)</f>
        <v>0</v>
      </c>
      <c r="BI152" s="98">
        <f>IF(N152="nulová",J152,0)</f>
        <v>0</v>
      </c>
      <c r="BJ152" s="14" t="s">
        <v>156</v>
      </c>
      <c r="BK152" s="98">
        <f>ROUND(I152*H152,2)</f>
        <v>0</v>
      </c>
      <c r="BL152" s="14" t="s">
        <v>155</v>
      </c>
      <c r="BM152" s="170" t="s">
        <v>210</v>
      </c>
    </row>
    <row r="153" spans="1:65" s="12" customFormat="1" ht="22.8" customHeight="1">
      <c r="B153" s="144"/>
      <c r="D153" s="145" t="s">
        <v>74</v>
      </c>
      <c r="E153" s="155" t="s">
        <v>162</v>
      </c>
      <c r="F153" s="155" t="s">
        <v>211</v>
      </c>
      <c r="I153" s="147"/>
      <c r="J153" s="156">
        <f>BK153</f>
        <v>0</v>
      </c>
      <c r="L153" s="144"/>
      <c r="M153" s="149"/>
      <c r="N153" s="150"/>
      <c r="O153" s="150"/>
      <c r="P153" s="151">
        <f>SUM(P154:P156)</f>
        <v>0</v>
      </c>
      <c r="Q153" s="150"/>
      <c r="R153" s="151">
        <f>SUM(R154:R156)</f>
        <v>2.9906613599999998</v>
      </c>
      <c r="S153" s="150"/>
      <c r="T153" s="152">
        <f>SUM(T154:T156)</f>
        <v>0</v>
      </c>
      <c r="AR153" s="145" t="s">
        <v>83</v>
      </c>
      <c r="AT153" s="153" t="s">
        <v>74</v>
      </c>
      <c r="AU153" s="153" t="s">
        <v>83</v>
      </c>
      <c r="AY153" s="145" t="s">
        <v>149</v>
      </c>
      <c r="BK153" s="154">
        <f>SUM(BK154:BK156)</f>
        <v>0</v>
      </c>
    </row>
    <row r="154" spans="1:65" s="2" customFormat="1" ht="22.2" customHeight="1">
      <c r="A154" s="30"/>
      <c r="B154" s="157"/>
      <c r="C154" s="158" t="s">
        <v>212</v>
      </c>
      <c r="D154" s="158" t="s">
        <v>151</v>
      </c>
      <c r="E154" s="159" t="s">
        <v>213</v>
      </c>
      <c r="F154" s="160" t="s">
        <v>214</v>
      </c>
      <c r="G154" s="161" t="s">
        <v>154</v>
      </c>
      <c r="H154" s="162">
        <v>1.238</v>
      </c>
      <c r="I154" s="163"/>
      <c r="J154" s="164">
        <f>ROUND(I154*H154,2)</f>
        <v>0</v>
      </c>
      <c r="K154" s="165"/>
      <c r="L154" s="31"/>
      <c r="M154" s="166" t="s">
        <v>1</v>
      </c>
      <c r="N154" s="167" t="s">
        <v>41</v>
      </c>
      <c r="O154" s="59"/>
      <c r="P154" s="168">
        <f>O154*H154</f>
        <v>0</v>
      </c>
      <c r="Q154" s="168">
        <v>2.4157199999999999</v>
      </c>
      <c r="R154" s="168">
        <f>Q154*H154</f>
        <v>2.9906613599999998</v>
      </c>
      <c r="S154" s="168">
        <v>0</v>
      </c>
      <c r="T154" s="169">
        <f>S154*H154</f>
        <v>0</v>
      </c>
      <c r="U154" s="30"/>
      <c r="V154" s="30"/>
      <c r="W154" s="30"/>
      <c r="X154" s="30"/>
      <c r="Y154" s="30"/>
      <c r="Z154" s="30"/>
      <c r="AA154" s="30"/>
      <c r="AB154" s="30"/>
      <c r="AC154" s="30"/>
      <c r="AD154" s="30"/>
      <c r="AE154" s="30"/>
      <c r="AR154" s="170" t="s">
        <v>155</v>
      </c>
      <c r="AT154" s="170" t="s">
        <v>151</v>
      </c>
      <c r="AU154" s="170" t="s">
        <v>156</v>
      </c>
      <c r="AY154" s="14" t="s">
        <v>149</v>
      </c>
      <c r="BE154" s="98">
        <f>IF(N154="základná",J154,0)</f>
        <v>0</v>
      </c>
      <c r="BF154" s="98">
        <f>IF(N154="znížená",J154,0)</f>
        <v>0</v>
      </c>
      <c r="BG154" s="98">
        <f>IF(N154="zákl. prenesená",J154,0)</f>
        <v>0</v>
      </c>
      <c r="BH154" s="98">
        <f>IF(N154="zníž. prenesená",J154,0)</f>
        <v>0</v>
      </c>
      <c r="BI154" s="98">
        <f>IF(N154="nulová",J154,0)</f>
        <v>0</v>
      </c>
      <c r="BJ154" s="14" t="s">
        <v>156</v>
      </c>
      <c r="BK154" s="98">
        <f>ROUND(I154*H154,2)</f>
        <v>0</v>
      </c>
      <c r="BL154" s="14" t="s">
        <v>155</v>
      </c>
      <c r="BM154" s="170" t="s">
        <v>215</v>
      </c>
    </row>
    <row r="155" spans="1:65" s="2" customFormat="1" ht="22.2" customHeight="1">
      <c r="A155" s="30"/>
      <c r="B155" s="157"/>
      <c r="C155" s="158" t="s">
        <v>185</v>
      </c>
      <c r="D155" s="158" t="s">
        <v>151</v>
      </c>
      <c r="E155" s="159" t="s">
        <v>216</v>
      </c>
      <c r="F155" s="160" t="s">
        <v>217</v>
      </c>
      <c r="G155" s="161" t="s">
        <v>154</v>
      </c>
      <c r="H155" s="162">
        <v>1.238</v>
      </c>
      <c r="I155" s="163"/>
      <c r="J155" s="164">
        <f>ROUND(I155*H155,2)</f>
        <v>0</v>
      </c>
      <c r="K155" s="165"/>
      <c r="L155" s="31"/>
      <c r="M155" s="166" t="s">
        <v>1</v>
      </c>
      <c r="N155" s="167" t="s">
        <v>41</v>
      </c>
      <c r="O155" s="59"/>
      <c r="P155" s="168">
        <f>O155*H155</f>
        <v>0</v>
      </c>
      <c r="Q155" s="168">
        <v>0</v>
      </c>
      <c r="R155" s="168">
        <f>Q155*H155</f>
        <v>0</v>
      </c>
      <c r="S155" s="168">
        <v>0</v>
      </c>
      <c r="T155" s="169">
        <f>S155*H155</f>
        <v>0</v>
      </c>
      <c r="U155" s="30"/>
      <c r="V155" s="30"/>
      <c r="W155" s="30"/>
      <c r="X155" s="30"/>
      <c r="Y155" s="30"/>
      <c r="Z155" s="30"/>
      <c r="AA155" s="30"/>
      <c r="AB155" s="30"/>
      <c r="AC155" s="30"/>
      <c r="AD155" s="30"/>
      <c r="AE155" s="30"/>
      <c r="AR155" s="170" t="s">
        <v>155</v>
      </c>
      <c r="AT155" s="170" t="s">
        <v>151</v>
      </c>
      <c r="AU155" s="170" t="s">
        <v>156</v>
      </c>
      <c r="AY155" s="14" t="s">
        <v>149</v>
      </c>
      <c r="BE155" s="98">
        <f>IF(N155="základná",J155,0)</f>
        <v>0</v>
      </c>
      <c r="BF155" s="98">
        <f>IF(N155="znížená",J155,0)</f>
        <v>0</v>
      </c>
      <c r="BG155" s="98">
        <f>IF(N155="zákl. prenesená",J155,0)</f>
        <v>0</v>
      </c>
      <c r="BH155" s="98">
        <f>IF(N155="zníž. prenesená",J155,0)</f>
        <v>0</v>
      </c>
      <c r="BI155" s="98">
        <f>IF(N155="nulová",J155,0)</f>
        <v>0</v>
      </c>
      <c r="BJ155" s="14" t="s">
        <v>156</v>
      </c>
      <c r="BK155" s="98">
        <f>ROUND(I155*H155,2)</f>
        <v>0</v>
      </c>
      <c r="BL155" s="14" t="s">
        <v>155</v>
      </c>
      <c r="BM155" s="170" t="s">
        <v>218</v>
      </c>
    </row>
    <row r="156" spans="1:65" s="2" customFormat="1" ht="19.8" customHeight="1">
      <c r="A156" s="30"/>
      <c r="B156" s="157"/>
      <c r="C156" s="158" t="s">
        <v>219</v>
      </c>
      <c r="D156" s="158" t="s">
        <v>151</v>
      </c>
      <c r="E156" s="159" t="s">
        <v>220</v>
      </c>
      <c r="F156" s="160" t="s">
        <v>221</v>
      </c>
      <c r="G156" s="161" t="s">
        <v>154</v>
      </c>
      <c r="H156" s="162">
        <v>4.5</v>
      </c>
      <c r="I156" s="163"/>
      <c r="J156" s="164">
        <f>ROUND(I156*H156,2)</f>
        <v>0</v>
      </c>
      <c r="K156" s="165"/>
      <c r="L156" s="31"/>
      <c r="M156" s="166" t="s">
        <v>1</v>
      </c>
      <c r="N156" s="167" t="s">
        <v>41</v>
      </c>
      <c r="O156" s="59"/>
      <c r="P156" s="168">
        <f>O156*H156</f>
        <v>0</v>
      </c>
      <c r="Q156" s="168">
        <v>0</v>
      </c>
      <c r="R156" s="168">
        <f>Q156*H156</f>
        <v>0</v>
      </c>
      <c r="S156" s="168">
        <v>0</v>
      </c>
      <c r="T156" s="169">
        <f>S156*H156</f>
        <v>0</v>
      </c>
      <c r="U156" s="30"/>
      <c r="V156" s="30"/>
      <c r="W156" s="30"/>
      <c r="X156" s="30"/>
      <c r="Y156" s="30"/>
      <c r="Z156" s="30"/>
      <c r="AA156" s="30"/>
      <c r="AB156" s="30"/>
      <c r="AC156" s="30"/>
      <c r="AD156" s="30"/>
      <c r="AE156" s="30"/>
      <c r="AR156" s="170" t="s">
        <v>155</v>
      </c>
      <c r="AT156" s="170" t="s">
        <v>151</v>
      </c>
      <c r="AU156" s="170" t="s">
        <v>156</v>
      </c>
      <c r="AY156" s="14" t="s">
        <v>149</v>
      </c>
      <c r="BE156" s="98">
        <f>IF(N156="základná",J156,0)</f>
        <v>0</v>
      </c>
      <c r="BF156" s="98">
        <f>IF(N156="znížená",J156,0)</f>
        <v>0</v>
      </c>
      <c r="BG156" s="98">
        <f>IF(N156="zákl. prenesená",J156,0)</f>
        <v>0</v>
      </c>
      <c r="BH156" s="98">
        <f>IF(N156="zníž. prenesená",J156,0)</f>
        <v>0</v>
      </c>
      <c r="BI156" s="98">
        <f>IF(N156="nulová",J156,0)</f>
        <v>0</v>
      </c>
      <c r="BJ156" s="14" t="s">
        <v>156</v>
      </c>
      <c r="BK156" s="98">
        <f>ROUND(I156*H156,2)</f>
        <v>0</v>
      </c>
      <c r="BL156" s="14" t="s">
        <v>155</v>
      </c>
      <c r="BM156" s="170" t="s">
        <v>222</v>
      </c>
    </row>
    <row r="157" spans="1:65" s="12" customFormat="1" ht="22.8" customHeight="1">
      <c r="B157" s="144"/>
      <c r="D157" s="145" t="s">
        <v>74</v>
      </c>
      <c r="E157" s="155" t="s">
        <v>182</v>
      </c>
      <c r="F157" s="155" t="s">
        <v>223</v>
      </c>
      <c r="I157" s="147"/>
      <c r="J157" s="156">
        <f>BK157</f>
        <v>0</v>
      </c>
      <c r="L157" s="144"/>
      <c r="M157" s="149"/>
      <c r="N157" s="150"/>
      <c r="O157" s="150"/>
      <c r="P157" s="151">
        <f>SUM(P158:P159)</f>
        <v>0</v>
      </c>
      <c r="Q157" s="150"/>
      <c r="R157" s="151">
        <f>SUM(R158:R159)</f>
        <v>0</v>
      </c>
      <c r="S157" s="150"/>
      <c r="T157" s="152">
        <f>SUM(T158:T159)</f>
        <v>0</v>
      </c>
      <c r="AR157" s="145" t="s">
        <v>83</v>
      </c>
      <c r="AT157" s="153" t="s">
        <v>74</v>
      </c>
      <c r="AU157" s="153" t="s">
        <v>83</v>
      </c>
      <c r="AY157" s="145" t="s">
        <v>149</v>
      </c>
      <c r="BK157" s="154">
        <f>SUM(BK158:BK159)</f>
        <v>0</v>
      </c>
    </row>
    <row r="158" spans="1:65" s="2" customFormat="1" ht="22.2" customHeight="1">
      <c r="A158" s="30"/>
      <c r="B158" s="157"/>
      <c r="C158" s="158" t="s">
        <v>7</v>
      </c>
      <c r="D158" s="158" t="s">
        <v>151</v>
      </c>
      <c r="E158" s="159" t="s">
        <v>224</v>
      </c>
      <c r="F158" s="160" t="s">
        <v>225</v>
      </c>
      <c r="G158" s="161" t="s">
        <v>180</v>
      </c>
      <c r="H158" s="162">
        <v>32.6</v>
      </c>
      <c r="I158" s="163"/>
      <c r="J158" s="164">
        <f>ROUND(I158*H158,2)</f>
        <v>0</v>
      </c>
      <c r="K158" s="165"/>
      <c r="L158" s="31"/>
      <c r="M158" s="166" t="s">
        <v>1</v>
      </c>
      <c r="N158" s="167" t="s">
        <v>41</v>
      </c>
      <c r="O158" s="59"/>
      <c r="P158" s="168">
        <f>O158*H158</f>
        <v>0</v>
      </c>
      <c r="Q158" s="168">
        <v>0</v>
      </c>
      <c r="R158" s="168">
        <f>Q158*H158</f>
        <v>0</v>
      </c>
      <c r="S158" s="168">
        <v>0</v>
      </c>
      <c r="T158" s="169">
        <f>S158*H158</f>
        <v>0</v>
      </c>
      <c r="U158" s="30"/>
      <c r="V158" s="30"/>
      <c r="W158" s="30"/>
      <c r="X158" s="30"/>
      <c r="Y158" s="30"/>
      <c r="Z158" s="30"/>
      <c r="AA158" s="30"/>
      <c r="AB158" s="30"/>
      <c r="AC158" s="30"/>
      <c r="AD158" s="30"/>
      <c r="AE158" s="30"/>
      <c r="AR158" s="170" t="s">
        <v>155</v>
      </c>
      <c r="AT158" s="170" t="s">
        <v>151</v>
      </c>
      <c r="AU158" s="170" t="s">
        <v>156</v>
      </c>
      <c r="AY158" s="14" t="s">
        <v>149</v>
      </c>
      <c r="BE158" s="98">
        <f>IF(N158="základná",J158,0)</f>
        <v>0</v>
      </c>
      <c r="BF158" s="98">
        <f>IF(N158="znížená",J158,0)</f>
        <v>0</v>
      </c>
      <c r="BG158" s="98">
        <f>IF(N158="zákl. prenesená",J158,0)</f>
        <v>0</v>
      </c>
      <c r="BH158" s="98">
        <f>IF(N158="zníž. prenesená",J158,0)</f>
        <v>0</v>
      </c>
      <c r="BI158" s="98">
        <f>IF(N158="nulová",J158,0)</f>
        <v>0</v>
      </c>
      <c r="BJ158" s="14" t="s">
        <v>156</v>
      </c>
      <c r="BK158" s="98">
        <f>ROUND(I158*H158,2)</f>
        <v>0</v>
      </c>
      <c r="BL158" s="14" t="s">
        <v>155</v>
      </c>
      <c r="BM158" s="170" t="s">
        <v>226</v>
      </c>
    </row>
    <row r="159" spans="1:65" s="2" customFormat="1" ht="14.4" customHeight="1">
      <c r="A159" s="30"/>
      <c r="B159" s="157"/>
      <c r="C159" s="158" t="s">
        <v>227</v>
      </c>
      <c r="D159" s="158" t="s">
        <v>151</v>
      </c>
      <c r="E159" s="159" t="s">
        <v>228</v>
      </c>
      <c r="F159" s="160" t="s">
        <v>229</v>
      </c>
      <c r="G159" s="161" t="s">
        <v>180</v>
      </c>
      <c r="H159" s="162">
        <v>24.75</v>
      </c>
      <c r="I159" s="163"/>
      <c r="J159" s="164">
        <f>ROUND(I159*H159,2)</f>
        <v>0</v>
      </c>
      <c r="K159" s="165"/>
      <c r="L159" s="31"/>
      <c r="M159" s="166" t="s">
        <v>1</v>
      </c>
      <c r="N159" s="167" t="s">
        <v>41</v>
      </c>
      <c r="O159" s="59"/>
      <c r="P159" s="168">
        <f>O159*H159</f>
        <v>0</v>
      </c>
      <c r="Q159" s="168">
        <v>0</v>
      </c>
      <c r="R159" s="168">
        <f>Q159*H159</f>
        <v>0</v>
      </c>
      <c r="S159" s="168">
        <v>0</v>
      </c>
      <c r="T159" s="169">
        <f>S159*H159</f>
        <v>0</v>
      </c>
      <c r="U159" s="30"/>
      <c r="V159" s="30"/>
      <c r="W159" s="30"/>
      <c r="X159" s="30"/>
      <c r="Y159" s="30"/>
      <c r="Z159" s="30"/>
      <c r="AA159" s="30"/>
      <c r="AB159" s="30"/>
      <c r="AC159" s="30"/>
      <c r="AD159" s="30"/>
      <c r="AE159" s="30"/>
      <c r="AR159" s="170" t="s">
        <v>155</v>
      </c>
      <c r="AT159" s="170" t="s">
        <v>151</v>
      </c>
      <c r="AU159" s="170" t="s">
        <v>156</v>
      </c>
      <c r="AY159" s="14" t="s">
        <v>149</v>
      </c>
      <c r="BE159" s="98">
        <f>IF(N159="základná",J159,0)</f>
        <v>0</v>
      </c>
      <c r="BF159" s="98">
        <f>IF(N159="znížená",J159,0)</f>
        <v>0</v>
      </c>
      <c r="BG159" s="98">
        <f>IF(N159="zákl. prenesená",J159,0)</f>
        <v>0</v>
      </c>
      <c r="BH159" s="98">
        <f>IF(N159="zníž. prenesená",J159,0)</f>
        <v>0</v>
      </c>
      <c r="BI159" s="98">
        <f>IF(N159="nulová",J159,0)</f>
        <v>0</v>
      </c>
      <c r="BJ159" s="14" t="s">
        <v>156</v>
      </c>
      <c r="BK159" s="98">
        <f>ROUND(I159*H159,2)</f>
        <v>0</v>
      </c>
      <c r="BL159" s="14" t="s">
        <v>155</v>
      </c>
      <c r="BM159" s="170" t="s">
        <v>230</v>
      </c>
    </row>
    <row r="160" spans="1:65" s="12" customFormat="1" ht="22.8" customHeight="1">
      <c r="B160" s="144"/>
      <c r="D160" s="145" t="s">
        <v>74</v>
      </c>
      <c r="E160" s="155" t="s">
        <v>231</v>
      </c>
      <c r="F160" s="155" t="s">
        <v>232</v>
      </c>
      <c r="I160" s="147"/>
      <c r="J160" s="156">
        <f>BK160</f>
        <v>0</v>
      </c>
      <c r="L160" s="144"/>
      <c r="M160" s="149"/>
      <c r="N160" s="150"/>
      <c r="O160" s="150"/>
      <c r="P160" s="151">
        <f>P161</f>
        <v>0</v>
      </c>
      <c r="Q160" s="150"/>
      <c r="R160" s="151">
        <f>R161</f>
        <v>0</v>
      </c>
      <c r="S160" s="150"/>
      <c r="T160" s="152">
        <f>T161</f>
        <v>0</v>
      </c>
      <c r="AR160" s="145" t="s">
        <v>83</v>
      </c>
      <c r="AT160" s="153" t="s">
        <v>74</v>
      </c>
      <c r="AU160" s="153" t="s">
        <v>83</v>
      </c>
      <c r="AY160" s="145" t="s">
        <v>149</v>
      </c>
      <c r="BK160" s="154">
        <f>BK161</f>
        <v>0</v>
      </c>
    </row>
    <row r="161" spans="1:65" s="2" customFormat="1" ht="22.2" customHeight="1">
      <c r="A161" s="30"/>
      <c r="B161" s="157"/>
      <c r="C161" s="158" t="s">
        <v>192</v>
      </c>
      <c r="D161" s="158" t="s">
        <v>151</v>
      </c>
      <c r="E161" s="159" t="s">
        <v>233</v>
      </c>
      <c r="F161" s="160" t="s">
        <v>234</v>
      </c>
      <c r="G161" s="161" t="s">
        <v>188</v>
      </c>
      <c r="H161" s="162">
        <v>25.169</v>
      </c>
      <c r="I161" s="163"/>
      <c r="J161" s="164">
        <f>ROUND(I161*H161,2)</f>
        <v>0</v>
      </c>
      <c r="K161" s="165"/>
      <c r="L161" s="31"/>
      <c r="M161" s="166" t="s">
        <v>1</v>
      </c>
      <c r="N161" s="167" t="s">
        <v>41</v>
      </c>
      <c r="O161" s="59"/>
      <c r="P161" s="168">
        <f>O161*H161</f>
        <v>0</v>
      </c>
      <c r="Q161" s="168">
        <v>0</v>
      </c>
      <c r="R161" s="168">
        <f>Q161*H161</f>
        <v>0</v>
      </c>
      <c r="S161" s="168">
        <v>0</v>
      </c>
      <c r="T161" s="169">
        <f>S161*H161</f>
        <v>0</v>
      </c>
      <c r="U161" s="30"/>
      <c r="V161" s="30"/>
      <c r="W161" s="30"/>
      <c r="X161" s="30"/>
      <c r="Y161" s="30"/>
      <c r="Z161" s="30"/>
      <c r="AA161" s="30"/>
      <c r="AB161" s="30"/>
      <c r="AC161" s="30"/>
      <c r="AD161" s="30"/>
      <c r="AE161" s="30"/>
      <c r="AR161" s="170" t="s">
        <v>155</v>
      </c>
      <c r="AT161" s="170" t="s">
        <v>151</v>
      </c>
      <c r="AU161" s="170" t="s">
        <v>156</v>
      </c>
      <c r="AY161" s="14" t="s">
        <v>149</v>
      </c>
      <c r="BE161" s="98">
        <f>IF(N161="základná",J161,0)</f>
        <v>0</v>
      </c>
      <c r="BF161" s="98">
        <f>IF(N161="znížená",J161,0)</f>
        <v>0</v>
      </c>
      <c r="BG161" s="98">
        <f>IF(N161="zákl. prenesená",J161,0)</f>
        <v>0</v>
      </c>
      <c r="BH161" s="98">
        <f>IF(N161="zníž. prenesená",J161,0)</f>
        <v>0</v>
      </c>
      <c r="BI161" s="98">
        <f>IF(N161="nulová",J161,0)</f>
        <v>0</v>
      </c>
      <c r="BJ161" s="14" t="s">
        <v>156</v>
      </c>
      <c r="BK161" s="98">
        <f>ROUND(I161*H161,2)</f>
        <v>0</v>
      </c>
      <c r="BL161" s="14" t="s">
        <v>155</v>
      </c>
      <c r="BM161" s="170" t="s">
        <v>235</v>
      </c>
    </row>
    <row r="162" spans="1:65" s="12" customFormat="1" ht="25.95" customHeight="1">
      <c r="B162" s="144"/>
      <c r="D162" s="145" t="s">
        <v>74</v>
      </c>
      <c r="E162" s="146" t="s">
        <v>236</v>
      </c>
      <c r="F162" s="146" t="s">
        <v>237</v>
      </c>
      <c r="I162" s="147"/>
      <c r="J162" s="148">
        <f>BK162</f>
        <v>0</v>
      </c>
      <c r="L162" s="144"/>
      <c r="M162" s="149"/>
      <c r="N162" s="150"/>
      <c r="O162" s="150"/>
      <c r="P162" s="151">
        <f>P163+P167+P174+P180+P186+P190</f>
        <v>0</v>
      </c>
      <c r="Q162" s="150"/>
      <c r="R162" s="151">
        <f>R163+R167+R174+R180+R186+R190</f>
        <v>2.6459536900000002</v>
      </c>
      <c r="S162" s="150"/>
      <c r="T162" s="152">
        <f>T163+T167+T174+T180+T186+T190</f>
        <v>0</v>
      </c>
      <c r="AR162" s="145" t="s">
        <v>156</v>
      </c>
      <c r="AT162" s="153" t="s">
        <v>74</v>
      </c>
      <c r="AU162" s="153" t="s">
        <v>75</v>
      </c>
      <c r="AY162" s="145" t="s">
        <v>149</v>
      </c>
      <c r="BK162" s="154">
        <f>BK163+BK167+BK174+BK180+BK186+BK190</f>
        <v>0</v>
      </c>
    </row>
    <row r="163" spans="1:65" s="12" customFormat="1" ht="22.8" customHeight="1">
      <c r="B163" s="144"/>
      <c r="D163" s="145" t="s">
        <v>74</v>
      </c>
      <c r="E163" s="155" t="s">
        <v>238</v>
      </c>
      <c r="F163" s="155" t="s">
        <v>239</v>
      </c>
      <c r="I163" s="147"/>
      <c r="J163" s="156">
        <f>BK163</f>
        <v>0</v>
      </c>
      <c r="L163" s="144"/>
      <c r="M163" s="149"/>
      <c r="N163" s="150"/>
      <c r="O163" s="150"/>
      <c r="P163" s="151">
        <f>SUM(P164:P166)</f>
        <v>0</v>
      </c>
      <c r="Q163" s="150"/>
      <c r="R163" s="151">
        <f>SUM(R164:R166)</f>
        <v>0.118455</v>
      </c>
      <c r="S163" s="150"/>
      <c r="T163" s="152">
        <f>SUM(T164:T166)</f>
        <v>0</v>
      </c>
      <c r="AR163" s="145" t="s">
        <v>156</v>
      </c>
      <c r="AT163" s="153" t="s">
        <v>74</v>
      </c>
      <c r="AU163" s="153" t="s">
        <v>83</v>
      </c>
      <c r="AY163" s="145" t="s">
        <v>149</v>
      </c>
      <c r="BK163" s="154">
        <f>SUM(BK164:BK166)</f>
        <v>0</v>
      </c>
    </row>
    <row r="164" spans="1:65" s="2" customFormat="1" ht="22.2" customHeight="1">
      <c r="A164" s="30"/>
      <c r="B164" s="157"/>
      <c r="C164" s="158" t="s">
        <v>240</v>
      </c>
      <c r="D164" s="158" t="s">
        <v>151</v>
      </c>
      <c r="E164" s="159" t="s">
        <v>241</v>
      </c>
      <c r="F164" s="160" t="s">
        <v>242</v>
      </c>
      <c r="G164" s="161" t="s">
        <v>180</v>
      </c>
      <c r="H164" s="162">
        <v>34.335000000000001</v>
      </c>
      <c r="I164" s="163"/>
      <c r="J164" s="164">
        <f>ROUND(I164*H164,2)</f>
        <v>0</v>
      </c>
      <c r="K164" s="165"/>
      <c r="L164" s="31"/>
      <c r="M164" s="166" t="s">
        <v>1</v>
      </c>
      <c r="N164" s="167" t="s">
        <v>41</v>
      </c>
      <c r="O164" s="59"/>
      <c r="P164" s="168">
        <f>O164*H164</f>
        <v>0</v>
      </c>
      <c r="Q164" s="168">
        <v>0</v>
      </c>
      <c r="R164" s="168">
        <f>Q164*H164</f>
        <v>0</v>
      </c>
      <c r="S164" s="168">
        <v>0</v>
      </c>
      <c r="T164" s="169">
        <f>S164*H164</f>
        <v>0</v>
      </c>
      <c r="U164" s="30"/>
      <c r="V164" s="30"/>
      <c r="W164" s="30"/>
      <c r="X164" s="30"/>
      <c r="Y164" s="30"/>
      <c r="Z164" s="30"/>
      <c r="AA164" s="30"/>
      <c r="AB164" s="30"/>
      <c r="AC164" s="30"/>
      <c r="AD164" s="30"/>
      <c r="AE164" s="30"/>
      <c r="AR164" s="170" t="s">
        <v>181</v>
      </c>
      <c r="AT164" s="170" t="s">
        <v>151</v>
      </c>
      <c r="AU164" s="170" t="s">
        <v>156</v>
      </c>
      <c r="AY164" s="14" t="s">
        <v>149</v>
      </c>
      <c r="BE164" s="98">
        <f>IF(N164="základná",J164,0)</f>
        <v>0</v>
      </c>
      <c r="BF164" s="98">
        <f>IF(N164="znížená",J164,0)</f>
        <v>0</v>
      </c>
      <c r="BG164" s="98">
        <f>IF(N164="zákl. prenesená",J164,0)</f>
        <v>0</v>
      </c>
      <c r="BH164" s="98">
        <f>IF(N164="zníž. prenesená",J164,0)</f>
        <v>0</v>
      </c>
      <c r="BI164" s="98">
        <f>IF(N164="nulová",J164,0)</f>
        <v>0</v>
      </c>
      <c r="BJ164" s="14" t="s">
        <v>156</v>
      </c>
      <c r="BK164" s="98">
        <f>ROUND(I164*H164,2)</f>
        <v>0</v>
      </c>
      <c r="BL164" s="14" t="s">
        <v>181</v>
      </c>
      <c r="BM164" s="170" t="s">
        <v>243</v>
      </c>
    </row>
    <row r="165" spans="1:65" s="2" customFormat="1" ht="30" customHeight="1">
      <c r="A165" s="30"/>
      <c r="B165" s="157"/>
      <c r="C165" s="171" t="s">
        <v>195</v>
      </c>
      <c r="D165" s="171" t="s">
        <v>244</v>
      </c>
      <c r="E165" s="172" t="s">
        <v>245</v>
      </c>
      <c r="F165" s="173" t="s">
        <v>246</v>
      </c>
      <c r="G165" s="174" t="s">
        <v>180</v>
      </c>
      <c r="H165" s="175">
        <v>39.484999999999999</v>
      </c>
      <c r="I165" s="176"/>
      <c r="J165" s="177">
        <f>ROUND(I165*H165,2)</f>
        <v>0</v>
      </c>
      <c r="K165" s="178"/>
      <c r="L165" s="179"/>
      <c r="M165" s="180" t="s">
        <v>1</v>
      </c>
      <c r="N165" s="181" t="s">
        <v>41</v>
      </c>
      <c r="O165" s="59"/>
      <c r="P165" s="168">
        <f>O165*H165</f>
        <v>0</v>
      </c>
      <c r="Q165" s="168">
        <v>3.0000000000000001E-3</v>
      </c>
      <c r="R165" s="168">
        <f>Q165*H165</f>
        <v>0.118455</v>
      </c>
      <c r="S165" s="168">
        <v>0</v>
      </c>
      <c r="T165" s="169">
        <f>S165*H165</f>
        <v>0</v>
      </c>
      <c r="U165" s="30"/>
      <c r="V165" s="30"/>
      <c r="W165" s="30"/>
      <c r="X165" s="30"/>
      <c r="Y165" s="30"/>
      <c r="Z165" s="30"/>
      <c r="AA165" s="30"/>
      <c r="AB165" s="30"/>
      <c r="AC165" s="30"/>
      <c r="AD165" s="30"/>
      <c r="AE165" s="30"/>
      <c r="AR165" s="170" t="s">
        <v>215</v>
      </c>
      <c r="AT165" s="170" t="s">
        <v>244</v>
      </c>
      <c r="AU165" s="170" t="s">
        <v>156</v>
      </c>
      <c r="AY165" s="14" t="s">
        <v>149</v>
      </c>
      <c r="BE165" s="98">
        <f>IF(N165="základná",J165,0)</f>
        <v>0</v>
      </c>
      <c r="BF165" s="98">
        <f>IF(N165="znížená",J165,0)</f>
        <v>0</v>
      </c>
      <c r="BG165" s="98">
        <f>IF(N165="zákl. prenesená",J165,0)</f>
        <v>0</v>
      </c>
      <c r="BH165" s="98">
        <f>IF(N165="zníž. prenesená",J165,0)</f>
        <v>0</v>
      </c>
      <c r="BI165" s="98">
        <f>IF(N165="nulová",J165,0)</f>
        <v>0</v>
      </c>
      <c r="BJ165" s="14" t="s">
        <v>156</v>
      </c>
      <c r="BK165" s="98">
        <f>ROUND(I165*H165,2)</f>
        <v>0</v>
      </c>
      <c r="BL165" s="14" t="s">
        <v>181</v>
      </c>
      <c r="BM165" s="170" t="s">
        <v>247</v>
      </c>
    </row>
    <row r="166" spans="1:65" s="2" customFormat="1" ht="22.2" customHeight="1">
      <c r="A166" s="30"/>
      <c r="B166" s="157"/>
      <c r="C166" s="158" t="s">
        <v>248</v>
      </c>
      <c r="D166" s="158" t="s">
        <v>151</v>
      </c>
      <c r="E166" s="159" t="s">
        <v>249</v>
      </c>
      <c r="F166" s="160" t="s">
        <v>250</v>
      </c>
      <c r="G166" s="161" t="s">
        <v>251</v>
      </c>
      <c r="H166" s="182"/>
      <c r="I166" s="163"/>
      <c r="J166" s="164">
        <f>ROUND(I166*H166,2)</f>
        <v>0</v>
      </c>
      <c r="K166" s="165"/>
      <c r="L166" s="31"/>
      <c r="M166" s="166" t="s">
        <v>1</v>
      </c>
      <c r="N166" s="167" t="s">
        <v>41</v>
      </c>
      <c r="O166" s="59"/>
      <c r="P166" s="168">
        <f>O166*H166</f>
        <v>0</v>
      </c>
      <c r="Q166" s="168">
        <v>0</v>
      </c>
      <c r="R166" s="168">
        <f>Q166*H166</f>
        <v>0</v>
      </c>
      <c r="S166" s="168">
        <v>0</v>
      </c>
      <c r="T166" s="169">
        <f>S166*H166</f>
        <v>0</v>
      </c>
      <c r="U166" s="30"/>
      <c r="V166" s="30"/>
      <c r="W166" s="30"/>
      <c r="X166" s="30"/>
      <c r="Y166" s="30"/>
      <c r="Z166" s="30"/>
      <c r="AA166" s="30"/>
      <c r="AB166" s="30"/>
      <c r="AC166" s="30"/>
      <c r="AD166" s="30"/>
      <c r="AE166" s="30"/>
      <c r="AR166" s="170" t="s">
        <v>181</v>
      </c>
      <c r="AT166" s="170" t="s">
        <v>151</v>
      </c>
      <c r="AU166" s="170" t="s">
        <v>156</v>
      </c>
      <c r="AY166" s="14" t="s">
        <v>149</v>
      </c>
      <c r="BE166" s="98">
        <f>IF(N166="základná",J166,0)</f>
        <v>0</v>
      </c>
      <c r="BF166" s="98">
        <f>IF(N166="znížená",J166,0)</f>
        <v>0</v>
      </c>
      <c r="BG166" s="98">
        <f>IF(N166="zákl. prenesená",J166,0)</f>
        <v>0</v>
      </c>
      <c r="BH166" s="98">
        <f>IF(N166="zníž. prenesená",J166,0)</f>
        <v>0</v>
      </c>
      <c r="BI166" s="98">
        <f>IF(N166="nulová",J166,0)</f>
        <v>0</v>
      </c>
      <c r="BJ166" s="14" t="s">
        <v>156</v>
      </c>
      <c r="BK166" s="98">
        <f>ROUND(I166*H166,2)</f>
        <v>0</v>
      </c>
      <c r="BL166" s="14" t="s">
        <v>181</v>
      </c>
      <c r="BM166" s="170" t="s">
        <v>252</v>
      </c>
    </row>
    <row r="167" spans="1:65" s="12" customFormat="1" ht="22.8" customHeight="1">
      <c r="B167" s="144"/>
      <c r="D167" s="145" t="s">
        <v>74</v>
      </c>
      <c r="E167" s="155" t="s">
        <v>253</v>
      </c>
      <c r="F167" s="155" t="s">
        <v>254</v>
      </c>
      <c r="I167" s="147"/>
      <c r="J167" s="156">
        <f>BK167</f>
        <v>0</v>
      </c>
      <c r="L167" s="144"/>
      <c r="M167" s="149"/>
      <c r="N167" s="150"/>
      <c r="O167" s="150"/>
      <c r="P167" s="151">
        <f>SUM(P168:P173)</f>
        <v>0</v>
      </c>
      <c r="Q167" s="150"/>
      <c r="R167" s="151">
        <f>SUM(R168:R173)</f>
        <v>1.7061000000000002</v>
      </c>
      <c r="S167" s="150"/>
      <c r="T167" s="152">
        <f>SUM(T168:T173)</f>
        <v>0</v>
      </c>
      <c r="AR167" s="145" t="s">
        <v>156</v>
      </c>
      <c r="AT167" s="153" t="s">
        <v>74</v>
      </c>
      <c r="AU167" s="153" t="s">
        <v>83</v>
      </c>
      <c r="AY167" s="145" t="s">
        <v>149</v>
      </c>
      <c r="BK167" s="154">
        <f>SUM(BK168:BK173)</f>
        <v>0</v>
      </c>
    </row>
    <row r="168" spans="1:65" s="2" customFormat="1" ht="14.4" customHeight="1">
      <c r="A168" s="30"/>
      <c r="B168" s="157"/>
      <c r="C168" s="158" t="s">
        <v>199</v>
      </c>
      <c r="D168" s="158" t="s">
        <v>151</v>
      </c>
      <c r="E168" s="159" t="s">
        <v>255</v>
      </c>
      <c r="F168" s="160" t="s">
        <v>256</v>
      </c>
      <c r="G168" s="161" t="s">
        <v>180</v>
      </c>
      <c r="H168" s="162">
        <v>67</v>
      </c>
      <c r="I168" s="163"/>
      <c r="J168" s="164">
        <f t="shared" ref="J168:J173" si="20">ROUND(I168*H168,2)</f>
        <v>0</v>
      </c>
      <c r="K168" s="165"/>
      <c r="L168" s="31"/>
      <c r="M168" s="166" t="s">
        <v>1</v>
      </c>
      <c r="N168" s="167" t="s">
        <v>41</v>
      </c>
      <c r="O168" s="59"/>
      <c r="P168" s="168">
        <f t="shared" ref="P168:P173" si="21">O168*H168</f>
        <v>0</v>
      </c>
      <c r="Q168" s="168">
        <v>0</v>
      </c>
      <c r="R168" s="168">
        <f t="shared" ref="R168:R173" si="22">Q168*H168</f>
        <v>0</v>
      </c>
      <c r="S168" s="168">
        <v>0</v>
      </c>
      <c r="T168" s="169">
        <f t="shared" ref="T168:T173" si="23">S168*H168</f>
        <v>0</v>
      </c>
      <c r="U168" s="30"/>
      <c r="V168" s="30"/>
      <c r="W168" s="30"/>
      <c r="X168" s="30"/>
      <c r="Y168" s="30"/>
      <c r="Z168" s="30"/>
      <c r="AA168" s="30"/>
      <c r="AB168" s="30"/>
      <c r="AC168" s="30"/>
      <c r="AD168" s="30"/>
      <c r="AE168" s="30"/>
      <c r="AR168" s="170" t="s">
        <v>181</v>
      </c>
      <c r="AT168" s="170" t="s">
        <v>151</v>
      </c>
      <c r="AU168" s="170" t="s">
        <v>156</v>
      </c>
      <c r="AY168" s="14" t="s">
        <v>149</v>
      </c>
      <c r="BE168" s="98">
        <f t="shared" ref="BE168:BE173" si="24">IF(N168="základná",J168,0)</f>
        <v>0</v>
      </c>
      <c r="BF168" s="98">
        <f t="shared" ref="BF168:BF173" si="25">IF(N168="znížená",J168,0)</f>
        <v>0</v>
      </c>
      <c r="BG168" s="98">
        <f t="shared" ref="BG168:BG173" si="26">IF(N168="zákl. prenesená",J168,0)</f>
        <v>0</v>
      </c>
      <c r="BH168" s="98">
        <f t="shared" ref="BH168:BH173" si="27">IF(N168="zníž. prenesená",J168,0)</f>
        <v>0</v>
      </c>
      <c r="BI168" s="98">
        <f t="shared" ref="BI168:BI173" si="28">IF(N168="nulová",J168,0)</f>
        <v>0</v>
      </c>
      <c r="BJ168" s="14" t="s">
        <v>156</v>
      </c>
      <c r="BK168" s="98">
        <f t="shared" ref="BK168:BK173" si="29">ROUND(I168*H168,2)</f>
        <v>0</v>
      </c>
      <c r="BL168" s="14" t="s">
        <v>181</v>
      </c>
      <c r="BM168" s="170" t="s">
        <v>257</v>
      </c>
    </row>
    <row r="169" spans="1:65" s="2" customFormat="1" ht="14.4" customHeight="1">
      <c r="A169" s="30"/>
      <c r="B169" s="157"/>
      <c r="C169" s="171" t="s">
        <v>258</v>
      </c>
      <c r="D169" s="171" t="s">
        <v>244</v>
      </c>
      <c r="E169" s="172" t="s">
        <v>259</v>
      </c>
      <c r="F169" s="173" t="s">
        <v>260</v>
      </c>
      <c r="G169" s="174" t="s">
        <v>154</v>
      </c>
      <c r="H169" s="175">
        <v>2.1150000000000002</v>
      </c>
      <c r="I169" s="176"/>
      <c r="J169" s="177">
        <f t="shared" si="20"/>
        <v>0</v>
      </c>
      <c r="K169" s="178"/>
      <c r="L169" s="179"/>
      <c r="M169" s="180" t="s">
        <v>1</v>
      </c>
      <c r="N169" s="181" t="s">
        <v>41</v>
      </c>
      <c r="O169" s="59"/>
      <c r="P169" s="168">
        <f t="shared" si="21"/>
        <v>0</v>
      </c>
      <c r="Q169" s="168">
        <v>0.55000000000000004</v>
      </c>
      <c r="R169" s="168">
        <f t="shared" si="22"/>
        <v>1.1632500000000001</v>
      </c>
      <c r="S169" s="168">
        <v>0</v>
      </c>
      <c r="T169" s="169">
        <f t="shared" si="23"/>
        <v>0</v>
      </c>
      <c r="U169" s="30"/>
      <c r="V169" s="30"/>
      <c r="W169" s="30"/>
      <c r="X169" s="30"/>
      <c r="Y169" s="30"/>
      <c r="Z169" s="30"/>
      <c r="AA169" s="30"/>
      <c r="AB169" s="30"/>
      <c r="AC169" s="30"/>
      <c r="AD169" s="30"/>
      <c r="AE169" s="30"/>
      <c r="AR169" s="170" t="s">
        <v>215</v>
      </c>
      <c r="AT169" s="170" t="s">
        <v>244</v>
      </c>
      <c r="AU169" s="170" t="s">
        <v>156</v>
      </c>
      <c r="AY169" s="14" t="s">
        <v>149</v>
      </c>
      <c r="BE169" s="98">
        <f t="shared" si="24"/>
        <v>0</v>
      </c>
      <c r="BF169" s="98">
        <f t="shared" si="25"/>
        <v>0</v>
      </c>
      <c r="BG169" s="98">
        <f t="shared" si="26"/>
        <v>0</v>
      </c>
      <c r="BH169" s="98">
        <f t="shared" si="27"/>
        <v>0</v>
      </c>
      <c r="BI169" s="98">
        <f t="shared" si="28"/>
        <v>0</v>
      </c>
      <c r="BJ169" s="14" t="s">
        <v>156</v>
      </c>
      <c r="BK169" s="98">
        <f t="shared" si="29"/>
        <v>0</v>
      </c>
      <c r="BL169" s="14" t="s">
        <v>181</v>
      </c>
      <c r="BM169" s="170" t="s">
        <v>261</v>
      </c>
    </row>
    <row r="170" spans="1:65" s="2" customFormat="1" ht="19.8" customHeight="1">
      <c r="A170" s="30"/>
      <c r="B170" s="157"/>
      <c r="C170" s="158" t="s">
        <v>202</v>
      </c>
      <c r="D170" s="158" t="s">
        <v>151</v>
      </c>
      <c r="E170" s="159" t="s">
        <v>262</v>
      </c>
      <c r="F170" s="160" t="s">
        <v>263</v>
      </c>
      <c r="G170" s="161" t="s">
        <v>180</v>
      </c>
      <c r="H170" s="162">
        <v>34.335000000000001</v>
      </c>
      <c r="I170" s="163"/>
      <c r="J170" s="164">
        <f t="shared" si="20"/>
        <v>0</v>
      </c>
      <c r="K170" s="165"/>
      <c r="L170" s="31"/>
      <c r="M170" s="166" t="s">
        <v>1</v>
      </c>
      <c r="N170" s="167" t="s">
        <v>41</v>
      </c>
      <c r="O170" s="59"/>
      <c r="P170" s="168">
        <f t="shared" si="21"/>
        <v>0</v>
      </c>
      <c r="Q170" s="168">
        <v>0</v>
      </c>
      <c r="R170" s="168">
        <f t="shared" si="22"/>
        <v>0</v>
      </c>
      <c r="S170" s="168">
        <v>0</v>
      </c>
      <c r="T170" s="169">
        <f t="shared" si="23"/>
        <v>0</v>
      </c>
      <c r="U170" s="30"/>
      <c r="V170" s="30"/>
      <c r="W170" s="30"/>
      <c r="X170" s="30"/>
      <c r="Y170" s="30"/>
      <c r="Z170" s="30"/>
      <c r="AA170" s="30"/>
      <c r="AB170" s="30"/>
      <c r="AC170" s="30"/>
      <c r="AD170" s="30"/>
      <c r="AE170" s="30"/>
      <c r="AR170" s="170" t="s">
        <v>181</v>
      </c>
      <c r="AT170" s="170" t="s">
        <v>151</v>
      </c>
      <c r="AU170" s="170" t="s">
        <v>156</v>
      </c>
      <c r="AY170" s="14" t="s">
        <v>149</v>
      </c>
      <c r="BE170" s="98">
        <f t="shared" si="24"/>
        <v>0</v>
      </c>
      <c r="BF170" s="98">
        <f t="shared" si="25"/>
        <v>0</v>
      </c>
      <c r="BG170" s="98">
        <f t="shared" si="26"/>
        <v>0</v>
      </c>
      <c r="BH170" s="98">
        <f t="shared" si="27"/>
        <v>0</v>
      </c>
      <c r="BI170" s="98">
        <f t="shared" si="28"/>
        <v>0</v>
      </c>
      <c r="BJ170" s="14" t="s">
        <v>156</v>
      </c>
      <c r="BK170" s="98">
        <f t="shared" si="29"/>
        <v>0</v>
      </c>
      <c r="BL170" s="14" t="s">
        <v>181</v>
      </c>
      <c r="BM170" s="170" t="s">
        <v>264</v>
      </c>
    </row>
    <row r="171" spans="1:65" s="2" customFormat="1" ht="19.8" customHeight="1">
      <c r="A171" s="30"/>
      <c r="B171" s="157"/>
      <c r="C171" s="171" t="s">
        <v>265</v>
      </c>
      <c r="D171" s="171" t="s">
        <v>244</v>
      </c>
      <c r="E171" s="172" t="s">
        <v>266</v>
      </c>
      <c r="F171" s="173" t="s">
        <v>267</v>
      </c>
      <c r="G171" s="174" t="s">
        <v>154</v>
      </c>
      <c r="H171" s="175">
        <v>0.98699999999999999</v>
      </c>
      <c r="I171" s="176"/>
      <c r="J171" s="177">
        <f t="shared" si="20"/>
        <v>0</v>
      </c>
      <c r="K171" s="178"/>
      <c r="L171" s="179"/>
      <c r="M171" s="180" t="s">
        <v>1</v>
      </c>
      <c r="N171" s="181" t="s">
        <v>41</v>
      </c>
      <c r="O171" s="59"/>
      <c r="P171" s="168">
        <f t="shared" si="21"/>
        <v>0</v>
      </c>
      <c r="Q171" s="168">
        <v>0.55000000000000004</v>
      </c>
      <c r="R171" s="168">
        <f t="shared" si="22"/>
        <v>0.54285000000000005</v>
      </c>
      <c r="S171" s="168">
        <v>0</v>
      </c>
      <c r="T171" s="169">
        <f t="shared" si="23"/>
        <v>0</v>
      </c>
      <c r="U171" s="30"/>
      <c r="V171" s="30"/>
      <c r="W171" s="30"/>
      <c r="X171" s="30"/>
      <c r="Y171" s="30"/>
      <c r="Z171" s="30"/>
      <c r="AA171" s="30"/>
      <c r="AB171" s="30"/>
      <c r="AC171" s="30"/>
      <c r="AD171" s="30"/>
      <c r="AE171" s="30"/>
      <c r="AR171" s="170" t="s">
        <v>215</v>
      </c>
      <c r="AT171" s="170" t="s">
        <v>244</v>
      </c>
      <c r="AU171" s="170" t="s">
        <v>156</v>
      </c>
      <c r="AY171" s="14" t="s">
        <v>149</v>
      </c>
      <c r="BE171" s="98">
        <f t="shared" si="24"/>
        <v>0</v>
      </c>
      <c r="BF171" s="98">
        <f t="shared" si="25"/>
        <v>0</v>
      </c>
      <c r="BG171" s="98">
        <f t="shared" si="26"/>
        <v>0</v>
      </c>
      <c r="BH171" s="98">
        <f t="shared" si="27"/>
        <v>0</v>
      </c>
      <c r="BI171" s="98">
        <f t="shared" si="28"/>
        <v>0</v>
      </c>
      <c r="BJ171" s="14" t="s">
        <v>156</v>
      </c>
      <c r="BK171" s="98">
        <f t="shared" si="29"/>
        <v>0</v>
      </c>
      <c r="BL171" s="14" t="s">
        <v>181</v>
      </c>
      <c r="BM171" s="170" t="s">
        <v>268</v>
      </c>
    </row>
    <row r="172" spans="1:65" s="2" customFormat="1" ht="14.4" customHeight="1">
      <c r="A172" s="30"/>
      <c r="B172" s="157"/>
      <c r="C172" s="158" t="s">
        <v>207</v>
      </c>
      <c r="D172" s="158" t="s">
        <v>151</v>
      </c>
      <c r="E172" s="159" t="s">
        <v>269</v>
      </c>
      <c r="F172" s="160" t="s">
        <v>270</v>
      </c>
      <c r="G172" s="161" t="s">
        <v>154</v>
      </c>
      <c r="H172" s="162">
        <v>2.68</v>
      </c>
      <c r="I172" s="163"/>
      <c r="J172" s="164">
        <f t="shared" si="20"/>
        <v>0</v>
      </c>
      <c r="K172" s="165"/>
      <c r="L172" s="31"/>
      <c r="M172" s="166" t="s">
        <v>1</v>
      </c>
      <c r="N172" s="167" t="s">
        <v>41</v>
      </c>
      <c r="O172" s="59"/>
      <c r="P172" s="168">
        <f t="shared" si="21"/>
        <v>0</v>
      </c>
      <c r="Q172" s="168">
        <v>0</v>
      </c>
      <c r="R172" s="168">
        <f t="shared" si="22"/>
        <v>0</v>
      </c>
      <c r="S172" s="168">
        <v>0</v>
      </c>
      <c r="T172" s="169">
        <f t="shared" si="23"/>
        <v>0</v>
      </c>
      <c r="U172" s="30"/>
      <c r="V172" s="30"/>
      <c r="W172" s="30"/>
      <c r="X172" s="30"/>
      <c r="Y172" s="30"/>
      <c r="Z172" s="30"/>
      <c r="AA172" s="30"/>
      <c r="AB172" s="30"/>
      <c r="AC172" s="30"/>
      <c r="AD172" s="30"/>
      <c r="AE172" s="30"/>
      <c r="AR172" s="170" t="s">
        <v>181</v>
      </c>
      <c r="AT172" s="170" t="s">
        <v>151</v>
      </c>
      <c r="AU172" s="170" t="s">
        <v>156</v>
      </c>
      <c r="AY172" s="14" t="s">
        <v>149</v>
      </c>
      <c r="BE172" s="98">
        <f t="shared" si="24"/>
        <v>0</v>
      </c>
      <c r="BF172" s="98">
        <f t="shared" si="25"/>
        <v>0</v>
      </c>
      <c r="BG172" s="98">
        <f t="shared" si="26"/>
        <v>0</v>
      </c>
      <c r="BH172" s="98">
        <f t="shared" si="27"/>
        <v>0</v>
      </c>
      <c r="BI172" s="98">
        <f t="shared" si="28"/>
        <v>0</v>
      </c>
      <c r="BJ172" s="14" t="s">
        <v>156</v>
      </c>
      <c r="BK172" s="98">
        <f t="shared" si="29"/>
        <v>0</v>
      </c>
      <c r="BL172" s="14" t="s">
        <v>181</v>
      </c>
      <c r="BM172" s="170" t="s">
        <v>271</v>
      </c>
    </row>
    <row r="173" spans="1:65" s="2" customFormat="1" ht="22.2" customHeight="1">
      <c r="A173" s="30"/>
      <c r="B173" s="157"/>
      <c r="C173" s="158" t="s">
        <v>272</v>
      </c>
      <c r="D173" s="158" t="s">
        <v>151</v>
      </c>
      <c r="E173" s="159" t="s">
        <v>273</v>
      </c>
      <c r="F173" s="160" t="s">
        <v>274</v>
      </c>
      <c r="G173" s="161" t="s">
        <v>251</v>
      </c>
      <c r="H173" s="182"/>
      <c r="I173" s="163"/>
      <c r="J173" s="164">
        <f t="shared" si="20"/>
        <v>0</v>
      </c>
      <c r="K173" s="165"/>
      <c r="L173" s="31"/>
      <c r="M173" s="166" t="s">
        <v>1</v>
      </c>
      <c r="N173" s="167" t="s">
        <v>41</v>
      </c>
      <c r="O173" s="59"/>
      <c r="P173" s="168">
        <f t="shared" si="21"/>
        <v>0</v>
      </c>
      <c r="Q173" s="168">
        <v>0</v>
      </c>
      <c r="R173" s="168">
        <f t="shared" si="22"/>
        <v>0</v>
      </c>
      <c r="S173" s="168">
        <v>0</v>
      </c>
      <c r="T173" s="169">
        <f t="shared" si="23"/>
        <v>0</v>
      </c>
      <c r="U173" s="30"/>
      <c r="V173" s="30"/>
      <c r="W173" s="30"/>
      <c r="X173" s="30"/>
      <c r="Y173" s="30"/>
      <c r="Z173" s="30"/>
      <c r="AA173" s="30"/>
      <c r="AB173" s="30"/>
      <c r="AC173" s="30"/>
      <c r="AD173" s="30"/>
      <c r="AE173" s="30"/>
      <c r="AR173" s="170" t="s">
        <v>181</v>
      </c>
      <c r="AT173" s="170" t="s">
        <v>151</v>
      </c>
      <c r="AU173" s="170" t="s">
        <v>156</v>
      </c>
      <c r="AY173" s="14" t="s">
        <v>149</v>
      </c>
      <c r="BE173" s="98">
        <f t="shared" si="24"/>
        <v>0</v>
      </c>
      <c r="BF173" s="98">
        <f t="shared" si="25"/>
        <v>0</v>
      </c>
      <c r="BG173" s="98">
        <f t="shared" si="26"/>
        <v>0</v>
      </c>
      <c r="BH173" s="98">
        <f t="shared" si="27"/>
        <v>0</v>
      </c>
      <c r="BI173" s="98">
        <f t="shared" si="28"/>
        <v>0</v>
      </c>
      <c r="BJ173" s="14" t="s">
        <v>156</v>
      </c>
      <c r="BK173" s="98">
        <f t="shared" si="29"/>
        <v>0</v>
      </c>
      <c r="BL173" s="14" t="s">
        <v>181</v>
      </c>
      <c r="BM173" s="170" t="s">
        <v>275</v>
      </c>
    </row>
    <row r="174" spans="1:65" s="12" customFormat="1" ht="22.8" customHeight="1">
      <c r="B174" s="144"/>
      <c r="D174" s="145" t="s">
        <v>74</v>
      </c>
      <c r="E174" s="155" t="s">
        <v>276</v>
      </c>
      <c r="F174" s="155" t="s">
        <v>277</v>
      </c>
      <c r="I174" s="147"/>
      <c r="J174" s="156">
        <f>BK174</f>
        <v>0</v>
      </c>
      <c r="L174" s="144"/>
      <c r="M174" s="149"/>
      <c r="N174" s="150"/>
      <c r="O174" s="150"/>
      <c r="P174" s="151">
        <f>SUM(P175:P179)</f>
        <v>0</v>
      </c>
      <c r="Q174" s="150"/>
      <c r="R174" s="151">
        <f>SUM(R175:R179)</f>
        <v>0.31865739999999998</v>
      </c>
      <c r="S174" s="150"/>
      <c r="T174" s="152">
        <f>SUM(T175:T179)</f>
        <v>0</v>
      </c>
      <c r="AR174" s="145" t="s">
        <v>156</v>
      </c>
      <c r="AT174" s="153" t="s">
        <v>74</v>
      </c>
      <c r="AU174" s="153" t="s">
        <v>83</v>
      </c>
      <c r="AY174" s="145" t="s">
        <v>149</v>
      </c>
      <c r="BK174" s="154">
        <f>SUM(BK175:BK179)</f>
        <v>0</v>
      </c>
    </row>
    <row r="175" spans="1:65" s="2" customFormat="1" ht="19.8" customHeight="1">
      <c r="A175" s="30"/>
      <c r="B175" s="157"/>
      <c r="C175" s="158" t="s">
        <v>215</v>
      </c>
      <c r="D175" s="158" t="s">
        <v>151</v>
      </c>
      <c r="E175" s="159" t="s">
        <v>278</v>
      </c>
      <c r="F175" s="160" t="s">
        <v>279</v>
      </c>
      <c r="G175" s="161" t="s">
        <v>180</v>
      </c>
      <c r="H175" s="162">
        <v>39.484999999999999</v>
      </c>
      <c r="I175" s="163"/>
      <c r="J175" s="164">
        <f>ROUND(I175*H175,2)</f>
        <v>0</v>
      </c>
      <c r="K175" s="165"/>
      <c r="L175" s="31"/>
      <c r="M175" s="166" t="s">
        <v>1</v>
      </c>
      <c r="N175" s="167" t="s">
        <v>41</v>
      </c>
      <c r="O175" s="59"/>
      <c r="P175" s="168">
        <f>O175*H175</f>
        <v>0</v>
      </c>
      <c r="Q175" s="168">
        <v>6.8399999999999997E-3</v>
      </c>
      <c r="R175" s="168">
        <f>Q175*H175</f>
        <v>0.27007739999999997</v>
      </c>
      <c r="S175" s="168">
        <v>0</v>
      </c>
      <c r="T175" s="169">
        <f>S175*H175</f>
        <v>0</v>
      </c>
      <c r="U175" s="30"/>
      <c r="V175" s="30"/>
      <c r="W175" s="30"/>
      <c r="X175" s="30"/>
      <c r="Y175" s="30"/>
      <c r="Z175" s="30"/>
      <c r="AA175" s="30"/>
      <c r="AB175" s="30"/>
      <c r="AC175" s="30"/>
      <c r="AD175" s="30"/>
      <c r="AE175" s="30"/>
      <c r="AR175" s="170" t="s">
        <v>181</v>
      </c>
      <c r="AT175" s="170" t="s">
        <v>151</v>
      </c>
      <c r="AU175" s="170" t="s">
        <v>156</v>
      </c>
      <c r="AY175" s="14" t="s">
        <v>149</v>
      </c>
      <c r="BE175" s="98">
        <f>IF(N175="základná",J175,0)</f>
        <v>0</v>
      </c>
      <c r="BF175" s="98">
        <f>IF(N175="znížená",J175,0)</f>
        <v>0</v>
      </c>
      <c r="BG175" s="98">
        <f>IF(N175="zákl. prenesená",J175,0)</f>
        <v>0</v>
      </c>
      <c r="BH175" s="98">
        <f>IF(N175="zníž. prenesená",J175,0)</f>
        <v>0</v>
      </c>
      <c r="BI175" s="98">
        <f>IF(N175="nulová",J175,0)</f>
        <v>0</v>
      </c>
      <c r="BJ175" s="14" t="s">
        <v>156</v>
      </c>
      <c r="BK175" s="98">
        <f>ROUND(I175*H175,2)</f>
        <v>0</v>
      </c>
      <c r="BL175" s="14" t="s">
        <v>181</v>
      </c>
      <c r="BM175" s="170" t="s">
        <v>280</v>
      </c>
    </row>
    <row r="176" spans="1:65" s="2" customFormat="1" ht="22.2" customHeight="1">
      <c r="A176" s="30"/>
      <c r="B176" s="157"/>
      <c r="C176" s="158" t="s">
        <v>281</v>
      </c>
      <c r="D176" s="158" t="s">
        <v>151</v>
      </c>
      <c r="E176" s="159" t="s">
        <v>282</v>
      </c>
      <c r="F176" s="160" t="s">
        <v>283</v>
      </c>
      <c r="G176" s="161" t="s">
        <v>284</v>
      </c>
      <c r="H176" s="162">
        <v>6.3</v>
      </c>
      <c r="I176" s="163"/>
      <c r="J176" s="164">
        <f>ROUND(I176*H176,2)</f>
        <v>0</v>
      </c>
      <c r="K176" s="165"/>
      <c r="L176" s="31"/>
      <c r="M176" s="166" t="s">
        <v>1</v>
      </c>
      <c r="N176" s="167" t="s">
        <v>41</v>
      </c>
      <c r="O176" s="59"/>
      <c r="P176" s="168">
        <f>O176*H176</f>
        <v>0</v>
      </c>
      <c r="Q176" s="168">
        <v>3.2000000000000003E-4</v>
      </c>
      <c r="R176" s="168">
        <f>Q176*H176</f>
        <v>2.016E-3</v>
      </c>
      <c r="S176" s="168">
        <v>0</v>
      </c>
      <c r="T176" s="169">
        <f>S176*H176</f>
        <v>0</v>
      </c>
      <c r="U176" s="30"/>
      <c r="V176" s="30"/>
      <c r="W176" s="30"/>
      <c r="X176" s="30"/>
      <c r="Y176" s="30"/>
      <c r="Z176" s="30"/>
      <c r="AA176" s="30"/>
      <c r="AB176" s="30"/>
      <c r="AC176" s="30"/>
      <c r="AD176" s="30"/>
      <c r="AE176" s="30"/>
      <c r="AR176" s="170" t="s">
        <v>181</v>
      </c>
      <c r="AT176" s="170" t="s">
        <v>151</v>
      </c>
      <c r="AU176" s="170" t="s">
        <v>156</v>
      </c>
      <c r="AY176" s="14" t="s">
        <v>149</v>
      </c>
      <c r="BE176" s="98">
        <f>IF(N176="základná",J176,0)</f>
        <v>0</v>
      </c>
      <c r="BF176" s="98">
        <f>IF(N176="znížená",J176,0)</f>
        <v>0</v>
      </c>
      <c r="BG176" s="98">
        <f>IF(N176="zákl. prenesená",J176,0)</f>
        <v>0</v>
      </c>
      <c r="BH176" s="98">
        <f>IF(N176="zníž. prenesená",J176,0)</f>
        <v>0</v>
      </c>
      <c r="BI176" s="98">
        <f>IF(N176="nulová",J176,0)</f>
        <v>0</v>
      </c>
      <c r="BJ176" s="14" t="s">
        <v>156</v>
      </c>
      <c r="BK176" s="98">
        <f>ROUND(I176*H176,2)</f>
        <v>0</v>
      </c>
      <c r="BL176" s="14" t="s">
        <v>181</v>
      </c>
      <c r="BM176" s="170" t="s">
        <v>285</v>
      </c>
    </row>
    <row r="177" spans="1:65" s="2" customFormat="1" ht="22.2" customHeight="1">
      <c r="A177" s="30"/>
      <c r="B177" s="157"/>
      <c r="C177" s="158" t="s">
        <v>218</v>
      </c>
      <c r="D177" s="158" t="s">
        <v>151</v>
      </c>
      <c r="E177" s="159" t="s">
        <v>286</v>
      </c>
      <c r="F177" s="160" t="s">
        <v>287</v>
      </c>
      <c r="G177" s="161" t="s">
        <v>284</v>
      </c>
      <c r="H177" s="162">
        <v>3.3</v>
      </c>
      <c r="I177" s="163"/>
      <c r="J177" s="164">
        <f>ROUND(I177*H177,2)</f>
        <v>0</v>
      </c>
      <c r="K177" s="165"/>
      <c r="L177" s="31"/>
      <c r="M177" s="166" t="s">
        <v>1</v>
      </c>
      <c r="N177" s="167" t="s">
        <v>41</v>
      </c>
      <c r="O177" s="59"/>
      <c r="P177" s="168">
        <f>O177*H177</f>
        <v>0</v>
      </c>
      <c r="Q177" s="168">
        <v>2.8E-3</v>
      </c>
      <c r="R177" s="168">
        <f>Q177*H177</f>
        <v>9.2399999999999999E-3</v>
      </c>
      <c r="S177" s="168">
        <v>0</v>
      </c>
      <c r="T177" s="169">
        <f>S177*H177</f>
        <v>0</v>
      </c>
      <c r="U177" s="30"/>
      <c r="V177" s="30"/>
      <c r="W177" s="30"/>
      <c r="X177" s="30"/>
      <c r="Y177" s="30"/>
      <c r="Z177" s="30"/>
      <c r="AA177" s="30"/>
      <c r="AB177" s="30"/>
      <c r="AC177" s="30"/>
      <c r="AD177" s="30"/>
      <c r="AE177" s="30"/>
      <c r="AR177" s="170" t="s">
        <v>181</v>
      </c>
      <c r="AT177" s="170" t="s">
        <v>151</v>
      </c>
      <c r="AU177" s="170" t="s">
        <v>156</v>
      </c>
      <c r="AY177" s="14" t="s">
        <v>149</v>
      </c>
      <c r="BE177" s="98">
        <f>IF(N177="základná",J177,0)</f>
        <v>0</v>
      </c>
      <c r="BF177" s="98">
        <f>IF(N177="znížená",J177,0)</f>
        <v>0</v>
      </c>
      <c r="BG177" s="98">
        <f>IF(N177="zákl. prenesená",J177,0)</f>
        <v>0</v>
      </c>
      <c r="BH177" s="98">
        <f>IF(N177="zníž. prenesená",J177,0)</f>
        <v>0</v>
      </c>
      <c r="BI177" s="98">
        <f>IF(N177="nulová",J177,0)</f>
        <v>0</v>
      </c>
      <c r="BJ177" s="14" t="s">
        <v>156</v>
      </c>
      <c r="BK177" s="98">
        <f>ROUND(I177*H177,2)</f>
        <v>0</v>
      </c>
      <c r="BL177" s="14" t="s">
        <v>181</v>
      </c>
      <c r="BM177" s="170" t="s">
        <v>288</v>
      </c>
    </row>
    <row r="178" spans="1:65" s="2" customFormat="1" ht="22.2" customHeight="1">
      <c r="A178" s="30"/>
      <c r="B178" s="157"/>
      <c r="C178" s="158" t="s">
        <v>289</v>
      </c>
      <c r="D178" s="158" t="s">
        <v>151</v>
      </c>
      <c r="E178" s="159" t="s">
        <v>290</v>
      </c>
      <c r="F178" s="160" t="s">
        <v>291</v>
      </c>
      <c r="G178" s="161" t="s">
        <v>284</v>
      </c>
      <c r="H178" s="162">
        <v>17.2</v>
      </c>
      <c r="I178" s="163"/>
      <c r="J178" s="164">
        <f>ROUND(I178*H178,2)</f>
        <v>0</v>
      </c>
      <c r="K178" s="165"/>
      <c r="L178" s="31"/>
      <c r="M178" s="166" t="s">
        <v>1</v>
      </c>
      <c r="N178" s="167" t="s">
        <v>41</v>
      </c>
      <c r="O178" s="59"/>
      <c r="P178" s="168">
        <f>O178*H178</f>
        <v>0</v>
      </c>
      <c r="Q178" s="168">
        <v>2.1700000000000001E-3</v>
      </c>
      <c r="R178" s="168">
        <f>Q178*H178</f>
        <v>3.7323999999999996E-2</v>
      </c>
      <c r="S178" s="168">
        <v>0</v>
      </c>
      <c r="T178" s="169">
        <f>S178*H178</f>
        <v>0</v>
      </c>
      <c r="U178" s="30"/>
      <c r="V178" s="30"/>
      <c r="W178" s="30"/>
      <c r="X178" s="30"/>
      <c r="Y178" s="30"/>
      <c r="Z178" s="30"/>
      <c r="AA178" s="30"/>
      <c r="AB178" s="30"/>
      <c r="AC178" s="30"/>
      <c r="AD178" s="30"/>
      <c r="AE178" s="30"/>
      <c r="AR178" s="170" t="s">
        <v>181</v>
      </c>
      <c r="AT178" s="170" t="s">
        <v>151</v>
      </c>
      <c r="AU178" s="170" t="s">
        <v>156</v>
      </c>
      <c r="AY178" s="14" t="s">
        <v>149</v>
      </c>
      <c r="BE178" s="98">
        <f>IF(N178="základná",J178,0)</f>
        <v>0</v>
      </c>
      <c r="BF178" s="98">
        <f>IF(N178="znížená",J178,0)</f>
        <v>0</v>
      </c>
      <c r="BG178" s="98">
        <f>IF(N178="zákl. prenesená",J178,0)</f>
        <v>0</v>
      </c>
      <c r="BH178" s="98">
        <f>IF(N178="zníž. prenesená",J178,0)</f>
        <v>0</v>
      </c>
      <c r="BI178" s="98">
        <f>IF(N178="nulová",J178,0)</f>
        <v>0</v>
      </c>
      <c r="BJ178" s="14" t="s">
        <v>156</v>
      </c>
      <c r="BK178" s="98">
        <f>ROUND(I178*H178,2)</f>
        <v>0</v>
      </c>
      <c r="BL178" s="14" t="s">
        <v>181</v>
      </c>
      <c r="BM178" s="170" t="s">
        <v>292</v>
      </c>
    </row>
    <row r="179" spans="1:65" s="2" customFormat="1" ht="22.2" customHeight="1">
      <c r="A179" s="30"/>
      <c r="B179" s="157"/>
      <c r="C179" s="158" t="s">
        <v>222</v>
      </c>
      <c r="D179" s="158" t="s">
        <v>151</v>
      </c>
      <c r="E179" s="159" t="s">
        <v>293</v>
      </c>
      <c r="F179" s="160" t="s">
        <v>294</v>
      </c>
      <c r="G179" s="161" t="s">
        <v>251</v>
      </c>
      <c r="H179" s="182"/>
      <c r="I179" s="163"/>
      <c r="J179" s="164">
        <f>ROUND(I179*H179,2)</f>
        <v>0</v>
      </c>
      <c r="K179" s="165"/>
      <c r="L179" s="31"/>
      <c r="M179" s="166" t="s">
        <v>1</v>
      </c>
      <c r="N179" s="167" t="s">
        <v>41</v>
      </c>
      <c r="O179" s="59"/>
      <c r="P179" s="168">
        <f>O179*H179</f>
        <v>0</v>
      </c>
      <c r="Q179" s="168">
        <v>0</v>
      </c>
      <c r="R179" s="168">
        <f>Q179*H179</f>
        <v>0</v>
      </c>
      <c r="S179" s="168">
        <v>0</v>
      </c>
      <c r="T179" s="169">
        <f>S179*H179</f>
        <v>0</v>
      </c>
      <c r="U179" s="30"/>
      <c r="V179" s="30"/>
      <c r="W179" s="30"/>
      <c r="X179" s="30"/>
      <c r="Y179" s="30"/>
      <c r="Z179" s="30"/>
      <c r="AA179" s="30"/>
      <c r="AB179" s="30"/>
      <c r="AC179" s="30"/>
      <c r="AD179" s="30"/>
      <c r="AE179" s="30"/>
      <c r="AR179" s="170" t="s">
        <v>181</v>
      </c>
      <c r="AT179" s="170" t="s">
        <v>151</v>
      </c>
      <c r="AU179" s="170" t="s">
        <v>156</v>
      </c>
      <c r="AY179" s="14" t="s">
        <v>149</v>
      </c>
      <c r="BE179" s="98">
        <f>IF(N179="základná",J179,0)</f>
        <v>0</v>
      </c>
      <c r="BF179" s="98">
        <f>IF(N179="znížená",J179,0)</f>
        <v>0</v>
      </c>
      <c r="BG179" s="98">
        <f>IF(N179="zákl. prenesená",J179,0)</f>
        <v>0</v>
      </c>
      <c r="BH179" s="98">
        <f>IF(N179="zníž. prenesená",J179,0)</f>
        <v>0</v>
      </c>
      <c r="BI179" s="98">
        <f>IF(N179="nulová",J179,0)</f>
        <v>0</v>
      </c>
      <c r="BJ179" s="14" t="s">
        <v>156</v>
      </c>
      <c r="BK179" s="98">
        <f>ROUND(I179*H179,2)</f>
        <v>0</v>
      </c>
      <c r="BL179" s="14" t="s">
        <v>181</v>
      </c>
      <c r="BM179" s="170" t="s">
        <v>295</v>
      </c>
    </row>
    <row r="180" spans="1:65" s="12" customFormat="1" ht="22.8" customHeight="1">
      <c r="B180" s="144"/>
      <c r="D180" s="145" t="s">
        <v>74</v>
      </c>
      <c r="E180" s="155" t="s">
        <v>296</v>
      </c>
      <c r="F180" s="155" t="s">
        <v>297</v>
      </c>
      <c r="I180" s="147"/>
      <c r="J180" s="156">
        <f>BK180</f>
        <v>0</v>
      </c>
      <c r="L180" s="144"/>
      <c r="M180" s="149"/>
      <c r="N180" s="150"/>
      <c r="O180" s="150"/>
      <c r="P180" s="151">
        <f>SUM(P181:P185)</f>
        <v>0</v>
      </c>
      <c r="Q180" s="150"/>
      <c r="R180" s="151">
        <f>SUM(R181:R185)</f>
        <v>0</v>
      </c>
      <c r="S180" s="150"/>
      <c r="T180" s="152">
        <f>SUM(T181:T185)</f>
        <v>0</v>
      </c>
      <c r="AR180" s="145" t="s">
        <v>156</v>
      </c>
      <c r="AT180" s="153" t="s">
        <v>74</v>
      </c>
      <c r="AU180" s="153" t="s">
        <v>83</v>
      </c>
      <c r="AY180" s="145" t="s">
        <v>149</v>
      </c>
      <c r="BK180" s="154">
        <f>SUM(BK181:BK185)</f>
        <v>0</v>
      </c>
    </row>
    <row r="181" spans="1:65" s="2" customFormat="1" ht="14.4" customHeight="1">
      <c r="A181" s="30"/>
      <c r="B181" s="157"/>
      <c r="C181" s="158" t="s">
        <v>298</v>
      </c>
      <c r="D181" s="158" t="s">
        <v>151</v>
      </c>
      <c r="E181" s="159" t="s">
        <v>299</v>
      </c>
      <c r="F181" s="160" t="s">
        <v>300</v>
      </c>
      <c r="G181" s="161" t="s">
        <v>180</v>
      </c>
      <c r="H181" s="162">
        <v>46.085000000000001</v>
      </c>
      <c r="I181" s="163"/>
      <c r="J181" s="164">
        <f>ROUND(I181*H181,2)</f>
        <v>0</v>
      </c>
      <c r="K181" s="165"/>
      <c r="L181" s="31"/>
      <c r="M181" s="166" t="s">
        <v>1</v>
      </c>
      <c r="N181" s="167" t="s">
        <v>41</v>
      </c>
      <c r="O181" s="59"/>
      <c r="P181" s="168">
        <f>O181*H181</f>
        <v>0</v>
      </c>
      <c r="Q181" s="168">
        <v>0</v>
      </c>
      <c r="R181" s="168">
        <f>Q181*H181</f>
        <v>0</v>
      </c>
      <c r="S181" s="168">
        <v>0</v>
      </c>
      <c r="T181" s="169">
        <f>S181*H181</f>
        <v>0</v>
      </c>
      <c r="U181" s="30"/>
      <c r="V181" s="30"/>
      <c r="W181" s="30"/>
      <c r="X181" s="30"/>
      <c r="Y181" s="30"/>
      <c r="Z181" s="30"/>
      <c r="AA181" s="30"/>
      <c r="AB181" s="30"/>
      <c r="AC181" s="30"/>
      <c r="AD181" s="30"/>
      <c r="AE181" s="30"/>
      <c r="AR181" s="170" t="s">
        <v>181</v>
      </c>
      <c r="AT181" s="170" t="s">
        <v>151</v>
      </c>
      <c r="AU181" s="170" t="s">
        <v>156</v>
      </c>
      <c r="AY181" s="14" t="s">
        <v>149</v>
      </c>
      <c r="BE181" s="98">
        <f>IF(N181="základná",J181,0)</f>
        <v>0</v>
      </c>
      <c r="BF181" s="98">
        <f>IF(N181="znížená",J181,0)</f>
        <v>0</v>
      </c>
      <c r="BG181" s="98">
        <f>IF(N181="zákl. prenesená",J181,0)</f>
        <v>0</v>
      </c>
      <c r="BH181" s="98">
        <f>IF(N181="zníž. prenesená",J181,0)</f>
        <v>0</v>
      </c>
      <c r="BI181" s="98">
        <f>IF(N181="nulová",J181,0)</f>
        <v>0</v>
      </c>
      <c r="BJ181" s="14" t="s">
        <v>156</v>
      </c>
      <c r="BK181" s="98">
        <f>ROUND(I181*H181,2)</f>
        <v>0</v>
      </c>
      <c r="BL181" s="14" t="s">
        <v>181</v>
      </c>
      <c r="BM181" s="170" t="s">
        <v>301</v>
      </c>
    </row>
    <row r="182" spans="1:65" s="2" customFormat="1" ht="22.2" customHeight="1">
      <c r="A182" s="30"/>
      <c r="B182" s="157"/>
      <c r="C182" s="171" t="s">
        <v>226</v>
      </c>
      <c r="D182" s="171" t="s">
        <v>244</v>
      </c>
      <c r="E182" s="172" t="s">
        <v>302</v>
      </c>
      <c r="F182" s="173" t="s">
        <v>303</v>
      </c>
      <c r="G182" s="174" t="s">
        <v>180</v>
      </c>
      <c r="H182" s="175">
        <v>52.997999999999998</v>
      </c>
      <c r="I182" s="176"/>
      <c r="J182" s="177">
        <f>ROUND(I182*H182,2)</f>
        <v>0</v>
      </c>
      <c r="K182" s="178"/>
      <c r="L182" s="179"/>
      <c r="M182" s="180" t="s">
        <v>1</v>
      </c>
      <c r="N182" s="181" t="s">
        <v>41</v>
      </c>
      <c r="O182" s="59"/>
      <c r="P182" s="168">
        <f>O182*H182</f>
        <v>0</v>
      </c>
      <c r="Q182" s="168">
        <v>0</v>
      </c>
      <c r="R182" s="168">
        <f>Q182*H182</f>
        <v>0</v>
      </c>
      <c r="S182" s="168">
        <v>0</v>
      </c>
      <c r="T182" s="169">
        <f>S182*H182</f>
        <v>0</v>
      </c>
      <c r="U182" s="30"/>
      <c r="V182" s="30"/>
      <c r="W182" s="30"/>
      <c r="X182" s="30"/>
      <c r="Y182" s="30"/>
      <c r="Z182" s="30"/>
      <c r="AA182" s="30"/>
      <c r="AB182" s="30"/>
      <c r="AC182" s="30"/>
      <c r="AD182" s="30"/>
      <c r="AE182" s="30"/>
      <c r="AR182" s="170" t="s">
        <v>215</v>
      </c>
      <c r="AT182" s="170" t="s">
        <v>244</v>
      </c>
      <c r="AU182" s="170" t="s">
        <v>156</v>
      </c>
      <c r="AY182" s="14" t="s">
        <v>149</v>
      </c>
      <c r="BE182" s="98">
        <f>IF(N182="základná",J182,0)</f>
        <v>0</v>
      </c>
      <c r="BF182" s="98">
        <f>IF(N182="znížená",J182,0)</f>
        <v>0</v>
      </c>
      <c r="BG182" s="98">
        <f>IF(N182="zákl. prenesená",J182,0)</f>
        <v>0</v>
      </c>
      <c r="BH182" s="98">
        <f>IF(N182="zníž. prenesená",J182,0)</f>
        <v>0</v>
      </c>
      <c r="BI182" s="98">
        <f>IF(N182="nulová",J182,0)</f>
        <v>0</v>
      </c>
      <c r="BJ182" s="14" t="s">
        <v>156</v>
      </c>
      <c r="BK182" s="98">
        <f>ROUND(I182*H182,2)</f>
        <v>0</v>
      </c>
      <c r="BL182" s="14" t="s">
        <v>181</v>
      </c>
      <c r="BM182" s="170" t="s">
        <v>304</v>
      </c>
    </row>
    <row r="183" spans="1:65" s="2" customFormat="1" ht="14.4" customHeight="1">
      <c r="A183" s="30"/>
      <c r="B183" s="157"/>
      <c r="C183" s="158" t="s">
        <v>305</v>
      </c>
      <c r="D183" s="158" t="s">
        <v>151</v>
      </c>
      <c r="E183" s="159" t="s">
        <v>306</v>
      </c>
      <c r="F183" s="160" t="s">
        <v>307</v>
      </c>
      <c r="G183" s="161" t="s">
        <v>180</v>
      </c>
      <c r="H183" s="162">
        <v>46.085000000000001</v>
      </c>
      <c r="I183" s="163"/>
      <c r="J183" s="164">
        <f>ROUND(I183*H183,2)</f>
        <v>0</v>
      </c>
      <c r="K183" s="165"/>
      <c r="L183" s="31"/>
      <c r="M183" s="166" t="s">
        <v>1</v>
      </c>
      <c r="N183" s="167" t="s">
        <v>41</v>
      </c>
      <c r="O183" s="59"/>
      <c r="P183" s="168">
        <f>O183*H183</f>
        <v>0</v>
      </c>
      <c r="Q183" s="168">
        <v>0</v>
      </c>
      <c r="R183" s="168">
        <f>Q183*H183</f>
        <v>0</v>
      </c>
      <c r="S183" s="168">
        <v>0</v>
      </c>
      <c r="T183" s="169">
        <f>S183*H183</f>
        <v>0</v>
      </c>
      <c r="U183" s="30"/>
      <c r="V183" s="30"/>
      <c r="W183" s="30"/>
      <c r="X183" s="30"/>
      <c r="Y183" s="30"/>
      <c r="Z183" s="30"/>
      <c r="AA183" s="30"/>
      <c r="AB183" s="30"/>
      <c r="AC183" s="30"/>
      <c r="AD183" s="30"/>
      <c r="AE183" s="30"/>
      <c r="AR183" s="170" t="s">
        <v>181</v>
      </c>
      <c r="AT183" s="170" t="s">
        <v>151</v>
      </c>
      <c r="AU183" s="170" t="s">
        <v>156</v>
      </c>
      <c r="AY183" s="14" t="s">
        <v>149</v>
      </c>
      <c r="BE183" s="98">
        <f>IF(N183="základná",J183,0)</f>
        <v>0</v>
      </c>
      <c r="BF183" s="98">
        <f>IF(N183="znížená",J183,0)</f>
        <v>0</v>
      </c>
      <c r="BG183" s="98">
        <f>IF(N183="zákl. prenesená",J183,0)</f>
        <v>0</v>
      </c>
      <c r="BH183" s="98">
        <f>IF(N183="zníž. prenesená",J183,0)</f>
        <v>0</v>
      </c>
      <c r="BI183" s="98">
        <f>IF(N183="nulová",J183,0)</f>
        <v>0</v>
      </c>
      <c r="BJ183" s="14" t="s">
        <v>156</v>
      </c>
      <c r="BK183" s="98">
        <f>ROUND(I183*H183,2)</f>
        <v>0</v>
      </c>
      <c r="BL183" s="14" t="s">
        <v>181</v>
      </c>
      <c r="BM183" s="170" t="s">
        <v>308</v>
      </c>
    </row>
    <row r="184" spans="1:65" s="2" customFormat="1" ht="22.2" customHeight="1">
      <c r="A184" s="30"/>
      <c r="B184" s="157"/>
      <c r="C184" s="171" t="s">
        <v>230</v>
      </c>
      <c r="D184" s="171" t="s">
        <v>244</v>
      </c>
      <c r="E184" s="172" t="s">
        <v>309</v>
      </c>
      <c r="F184" s="173" t="s">
        <v>310</v>
      </c>
      <c r="G184" s="174" t="s">
        <v>154</v>
      </c>
      <c r="H184" s="175">
        <v>0.221</v>
      </c>
      <c r="I184" s="176"/>
      <c r="J184" s="177">
        <f>ROUND(I184*H184,2)</f>
        <v>0</v>
      </c>
      <c r="K184" s="178"/>
      <c r="L184" s="179"/>
      <c r="M184" s="180" t="s">
        <v>1</v>
      </c>
      <c r="N184" s="181" t="s">
        <v>41</v>
      </c>
      <c r="O184" s="59"/>
      <c r="P184" s="168">
        <f>O184*H184</f>
        <v>0</v>
      </c>
      <c r="Q184" s="168">
        <v>0</v>
      </c>
      <c r="R184" s="168">
        <f>Q184*H184</f>
        <v>0</v>
      </c>
      <c r="S184" s="168">
        <v>0</v>
      </c>
      <c r="T184" s="169">
        <f>S184*H184</f>
        <v>0</v>
      </c>
      <c r="U184" s="30"/>
      <c r="V184" s="30"/>
      <c r="W184" s="30"/>
      <c r="X184" s="30"/>
      <c r="Y184" s="30"/>
      <c r="Z184" s="30"/>
      <c r="AA184" s="30"/>
      <c r="AB184" s="30"/>
      <c r="AC184" s="30"/>
      <c r="AD184" s="30"/>
      <c r="AE184" s="30"/>
      <c r="AR184" s="170" t="s">
        <v>215</v>
      </c>
      <c r="AT184" s="170" t="s">
        <v>244</v>
      </c>
      <c r="AU184" s="170" t="s">
        <v>156</v>
      </c>
      <c r="AY184" s="14" t="s">
        <v>149</v>
      </c>
      <c r="BE184" s="98">
        <f>IF(N184="základná",J184,0)</f>
        <v>0</v>
      </c>
      <c r="BF184" s="98">
        <f>IF(N184="znížená",J184,0)</f>
        <v>0</v>
      </c>
      <c r="BG184" s="98">
        <f>IF(N184="zákl. prenesená",J184,0)</f>
        <v>0</v>
      </c>
      <c r="BH184" s="98">
        <f>IF(N184="zníž. prenesená",J184,0)</f>
        <v>0</v>
      </c>
      <c r="BI184" s="98">
        <f>IF(N184="nulová",J184,0)</f>
        <v>0</v>
      </c>
      <c r="BJ184" s="14" t="s">
        <v>156</v>
      </c>
      <c r="BK184" s="98">
        <f>ROUND(I184*H184,2)</f>
        <v>0</v>
      </c>
      <c r="BL184" s="14" t="s">
        <v>181</v>
      </c>
      <c r="BM184" s="170" t="s">
        <v>311</v>
      </c>
    </row>
    <row r="185" spans="1:65" s="2" customFormat="1" ht="22.2" customHeight="1">
      <c r="A185" s="30"/>
      <c r="B185" s="157"/>
      <c r="C185" s="158" t="s">
        <v>312</v>
      </c>
      <c r="D185" s="158" t="s">
        <v>151</v>
      </c>
      <c r="E185" s="159" t="s">
        <v>313</v>
      </c>
      <c r="F185" s="160" t="s">
        <v>314</v>
      </c>
      <c r="G185" s="161" t="s">
        <v>251</v>
      </c>
      <c r="H185" s="182"/>
      <c r="I185" s="163"/>
      <c r="J185" s="164">
        <f>ROUND(I185*H185,2)</f>
        <v>0</v>
      </c>
      <c r="K185" s="165"/>
      <c r="L185" s="31"/>
      <c r="M185" s="166" t="s">
        <v>1</v>
      </c>
      <c r="N185" s="167" t="s">
        <v>41</v>
      </c>
      <c r="O185" s="59"/>
      <c r="P185" s="168">
        <f>O185*H185</f>
        <v>0</v>
      </c>
      <c r="Q185" s="168">
        <v>0</v>
      </c>
      <c r="R185" s="168">
        <f>Q185*H185</f>
        <v>0</v>
      </c>
      <c r="S185" s="168">
        <v>0</v>
      </c>
      <c r="T185" s="169">
        <f>S185*H185</f>
        <v>0</v>
      </c>
      <c r="U185" s="30"/>
      <c r="V185" s="30"/>
      <c r="W185" s="30"/>
      <c r="X185" s="30"/>
      <c r="Y185" s="30"/>
      <c r="Z185" s="30"/>
      <c r="AA185" s="30"/>
      <c r="AB185" s="30"/>
      <c r="AC185" s="30"/>
      <c r="AD185" s="30"/>
      <c r="AE185" s="30"/>
      <c r="AR185" s="170" t="s">
        <v>181</v>
      </c>
      <c r="AT185" s="170" t="s">
        <v>151</v>
      </c>
      <c r="AU185" s="170" t="s">
        <v>156</v>
      </c>
      <c r="AY185" s="14" t="s">
        <v>149</v>
      </c>
      <c r="BE185" s="98">
        <f>IF(N185="základná",J185,0)</f>
        <v>0</v>
      </c>
      <c r="BF185" s="98">
        <f>IF(N185="znížená",J185,0)</f>
        <v>0</v>
      </c>
      <c r="BG185" s="98">
        <f>IF(N185="zákl. prenesená",J185,0)</f>
        <v>0</v>
      </c>
      <c r="BH185" s="98">
        <f>IF(N185="zníž. prenesená",J185,0)</f>
        <v>0</v>
      </c>
      <c r="BI185" s="98">
        <f>IF(N185="nulová",J185,0)</f>
        <v>0</v>
      </c>
      <c r="BJ185" s="14" t="s">
        <v>156</v>
      </c>
      <c r="BK185" s="98">
        <f>ROUND(I185*H185,2)</f>
        <v>0</v>
      </c>
      <c r="BL185" s="14" t="s">
        <v>181</v>
      </c>
      <c r="BM185" s="170" t="s">
        <v>315</v>
      </c>
    </row>
    <row r="186" spans="1:65" s="12" customFormat="1" ht="22.8" customHeight="1">
      <c r="B186" s="144"/>
      <c r="D186" s="145" t="s">
        <v>74</v>
      </c>
      <c r="E186" s="155" t="s">
        <v>316</v>
      </c>
      <c r="F186" s="155" t="s">
        <v>317</v>
      </c>
      <c r="I186" s="147"/>
      <c r="J186" s="156">
        <f>BK186</f>
        <v>0</v>
      </c>
      <c r="L186" s="144"/>
      <c r="M186" s="149"/>
      <c r="N186" s="150"/>
      <c r="O186" s="150"/>
      <c r="P186" s="151">
        <f>SUM(P187:P189)</f>
        <v>0</v>
      </c>
      <c r="Q186" s="150"/>
      <c r="R186" s="151">
        <f>SUM(R187:R189)</f>
        <v>0.48568319999999998</v>
      </c>
      <c r="S186" s="150"/>
      <c r="T186" s="152">
        <f>SUM(T187:T189)</f>
        <v>0</v>
      </c>
      <c r="AR186" s="145" t="s">
        <v>156</v>
      </c>
      <c r="AT186" s="153" t="s">
        <v>74</v>
      </c>
      <c r="AU186" s="153" t="s">
        <v>83</v>
      </c>
      <c r="AY186" s="145" t="s">
        <v>149</v>
      </c>
      <c r="BK186" s="154">
        <f>SUM(BK187:BK189)</f>
        <v>0</v>
      </c>
    </row>
    <row r="187" spans="1:65" s="2" customFormat="1" ht="34.799999999999997" customHeight="1">
      <c r="A187" s="30"/>
      <c r="B187" s="157"/>
      <c r="C187" s="158" t="s">
        <v>235</v>
      </c>
      <c r="D187" s="158" t="s">
        <v>151</v>
      </c>
      <c r="E187" s="159" t="s">
        <v>318</v>
      </c>
      <c r="F187" s="160" t="s">
        <v>319</v>
      </c>
      <c r="G187" s="161" t="s">
        <v>180</v>
      </c>
      <c r="H187" s="162">
        <v>12.24</v>
      </c>
      <c r="I187" s="163"/>
      <c r="J187" s="164">
        <f>ROUND(I187*H187,2)</f>
        <v>0</v>
      </c>
      <c r="K187" s="165"/>
      <c r="L187" s="31"/>
      <c r="M187" s="166" t="s">
        <v>1</v>
      </c>
      <c r="N187" s="167" t="s">
        <v>41</v>
      </c>
      <c r="O187" s="59"/>
      <c r="P187" s="168">
        <f>O187*H187</f>
        <v>0</v>
      </c>
      <c r="Q187" s="168">
        <v>3.968E-2</v>
      </c>
      <c r="R187" s="168">
        <f>Q187*H187</f>
        <v>0.48568319999999998</v>
      </c>
      <c r="S187" s="168">
        <v>0</v>
      </c>
      <c r="T187" s="169">
        <f>S187*H187</f>
        <v>0</v>
      </c>
      <c r="U187" s="30"/>
      <c r="V187" s="30"/>
      <c r="W187" s="30"/>
      <c r="X187" s="30"/>
      <c r="Y187" s="30"/>
      <c r="Z187" s="30"/>
      <c r="AA187" s="30"/>
      <c r="AB187" s="30"/>
      <c r="AC187" s="30"/>
      <c r="AD187" s="30"/>
      <c r="AE187" s="30"/>
      <c r="AR187" s="170" t="s">
        <v>181</v>
      </c>
      <c r="AT187" s="170" t="s">
        <v>151</v>
      </c>
      <c r="AU187" s="170" t="s">
        <v>156</v>
      </c>
      <c r="AY187" s="14" t="s">
        <v>149</v>
      </c>
      <c r="BE187" s="98">
        <f>IF(N187="základná",J187,0)</f>
        <v>0</v>
      </c>
      <c r="BF187" s="98">
        <f>IF(N187="znížená",J187,0)</f>
        <v>0</v>
      </c>
      <c r="BG187" s="98">
        <f>IF(N187="zákl. prenesená",J187,0)</f>
        <v>0</v>
      </c>
      <c r="BH187" s="98">
        <f>IF(N187="zníž. prenesená",J187,0)</f>
        <v>0</v>
      </c>
      <c r="BI187" s="98">
        <f>IF(N187="nulová",J187,0)</f>
        <v>0</v>
      </c>
      <c r="BJ187" s="14" t="s">
        <v>156</v>
      </c>
      <c r="BK187" s="98">
        <f>ROUND(I187*H187,2)</f>
        <v>0</v>
      </c>
      <c r="BL187" s="14" t="s">
        <v>181</v>
      </c>
      <c r="BM187" s="170" t="s">
        <v>320</v>
      </c>
    </row>
    <row r="188" spans="1:65" s="2" customFormat="1" ht="14.4" customHeight="1">
      <c r="A188" s="30"/>
      <c r="B188" s="157"/>
      <c r="C188" s="171" t="s">
        <v>321</v>
      </c>
      <c r="D188" s="171" t="s">
        <v>244</v>
      </c>
      <c r="E188" s="172" t="s">
        <v>322</v>
      </c>
      <c r="F188" s="173" t="s">
        <v>323</v>
      </c>
      <c r="G188" s="174" t="s">
        <v>180</v>
      </c>
      <c r="H188" s="175">
        <v>14.076000000000001</v>
      </c>
      <c r="I188" s="176"/>
      <c r="J188" s="177">
        <f>ROUND(I188*H188,2)</f>
        <v>0</v>
      </c>
      <c r="K188" s="178"/>
      <c r="L188" s="179"/>
      <c r="M188" s="180" t="s">
        <v>1</v>
      </c>
      <c r="N188" s="181" t="s">
        <v>41</v>
      </c>
      <c r="O188" s="59"/>
      <c r="P188" s="168">
        <f>O188*H188</f>
        <v>0</v>
      </c>
      <c r="Q188" s="168">
        <v>0</v>
      </c>
      <c r="R188" s="168">
        <f>Q188*H188</f>
        <v>0</v>
      </c>
      <c r="S188" s="168">
        <v>0</v>
      </c>
      <c r="T188" s="169">
        <f>S188*H188</f>
        <v>0</v>
      </c>
      <c r="U188" s="30"/>
      <c r="V188" s="30"/>
      <c r="W188" s="30"/>
      <c r="X188" s="30"/>
      <c r="Y188" s="30"/>
      <c r="Z188" s="30"/>
      <c r="AA188" s="30"/>
      <c r="AB188" s="30"/>
      <c r="AC188" s="30"/>
      <c r="AD188" s="30"/>
      <c r="AE188" s="30"/>
      <c r="AR188" s="170" t="s">
        <v>215</v>
      </c>
      <c r="AT188" s="170" t="s">
        <v>244</v>
      </c>
      <c r="AU188" s="170" t="s">
        <v>156</v>
      </c>
      <c r="AY188" s="14" t="s">
        <v>149</v>
      </c>
      <c r="BE188" s="98">
        <f>IF(N188="základná",J188,0)</f>
        <v>0</v>
      </c>
      <c r="BF188" s="98">
        <f>IF(N188="znížená",J188,0)</f>
        <v>0</v>
      </c>
      <c r="BG188" s="98">
        <f>IF(N188="zákl. prenesená",J188,0)</f>
        <v>0</v>
      </c>
      <c r="BH188" s="98">
        <f>IF(N188="zníž. prenesená",J188,0)</f>
        <v>0</v>
      </c>
      <c r="BI188" s="98">
        <f>IF(N188="nulová",J188,0)</f>
        <v>0</v>
      </c>
      <c r="BJ188" s="14" t="s">
        <v>156</v>
      </c>
      <c r="BK188" s="98">
        <f>ROUND(I188*H188,2)</f>
        <v>0</v>
      </c>
      <c r="BL188" s="14" t="s">
        <v>181</v>
      </c>
      <c r="BM188" s="170" t="s">
        <v>324</v>
      </c>
    </row>
    <row r="189" spans="1:65" s="2" customFormat="1" ht="22.2" customHeight="1">
      <c r="A189" s="30"/>
      <c r="B189" s="157"/>
      <c r="C189" s="158" t="s">
        <v>243</v>
      </c>
      <c r="D189" s="158" t="s">
        <v>151</v>
      </c>
      <c r="E189" s="159" t="s">
        <v>325</v>
      </c>
      <c r="F189" s="160" t="s">
        <v>326</v>
      </c>
      <c r="G189" s="161" t="s">
        <v>251</v>
      </c>
      <c r="H189" s="182"/>
      <c r="I189" s="163"/>
      <c r="J189" s="164">
        <f>ROUND(I189*H189,2)</f>
        <v>0</v>
      </c>
      <c r="K189" s="165"/>
      <c r="L189" s="31"/>
      <c r="M189" s="166" t="s">
        <v>1</v>
      </c>
      <c r="N189" s="167" t="s">
        <v>41</v>
      </c>
      <c r="O189" s="59"/>
      <c r="P189" s="168">
        <f>O189*H189</f>
        <v>0</v>
      </c>
      <c r="Q189" s="168">
        <v>0</v>
      </c>
      <c r="R189" s="168">
        <f>Q189*H189</f>
        <v>0</v>
      </c>
      <c r="S189" s="168">
        <v>0</v>
      </c>
      <c r="T189" s="169">
        <f>S189*H189</f>
        <v>0</v>
      </c>
      <c r="U189" s="30"/>
      <c r="V189" s="30"/>
      <c r="W189" s="30"/>
      <c r="X189" s="30"/>
      <c r="Y189" s="30"/>
      <c r="Z189" s="30"/>
      <c r="AA189" s="30"/>
      <c r="AB189" s="30"/>
      <c r="AC189" s="30"/>
      <c r="AD189" s="30"/>
      <c r="AE189" s="30"/>
      <c r="AR189" s="170" t="s">
        <v>181</v>
      </c>
      <c r="AT189" s="170" t="s">
        <v>151</v>
      </c>
      <c r="AU189" s="170" t="s">
        <v>156</v>
      </c>
      <c r="AY189" s="14" t="s">
        <v>149</v>
      </c>
      <c r="BE189" s="98">
        <f>IF(N189="základná",J189,0)</f>
        <v>0</v>
      </c>
      <c r="BF189" s="98">
        <f>IF(N189="znížená",J189,0)</f>
        <v>0</v>
      </c>
      <c r="BG189" s="98">
        <f>IF(N189="zákl. prenesená",J189,0)</f>
        <v>0</v>
      </c>
      <c r="BH189" s="98">
        <f>IF(N189="zníž. prenesená",J189,0)</f>
        <v>0</v>
      </c>
      <c r="BI189" s="98">
        <f>IF(N189="nulová",J189,0)</f>
        <v>0</v>
      </c>
      <c r="BJ189" s="14" t="s">
        <v>156</v>
      </c>
      <c r="BK189" s="98">
        <f>ROUND(I189*H189,2)</f>
        <v>0</v>
      </c>
      <c r="BL189" s="14" t="s">
        <v>181</v>
      </c>
      <c r="BM189" s="170" t="s">
        <v>327</v>
      </c>
    </row>
    <row r="190" spans="1:65" s="12" customFormat="1" ht="22.8" customHeight="1">
      <c r="B190" s="144"/>
      <c r="D190" s="145" t="s">
        <v>74</v>
      </c>
      <c r="E190" s="155" t="s">
        <v>328</v>
      </c>
      <c r="F190" s="155" t="s">
        <v>329</v>
      </c>
      <c r="I190" s="147"/>
      <c r="J190" s="156">
        <f>BK190</f>
        <v>0</v>
      </c>
      <c r="L190" s="144"/>
      <c r="M190" s="149"/>
      <c r="N190" s="150"/>
      <c r="O190" s="150"/>
      <c r="P190" s="151">
        <f>SUM(P191:P193)</f>
        <v>0</v>
      </c>
      <c r="Q190" s="150"/>
      <c r="R190" s="151">
        <f>SUM(R191:R193)</f>
        <v>1.7058090000000001E-2</v>
      </c>
      <c r="S190" s="150"/>
      <c r="T190" s="152">
        <f>SUM(T191:T193)</f>
        <v>0</v>
      </c>
      <c r="AR190" s="145" t="s">
        <v>156</v>
      </c>
      <c r="AT190" s="153" t="s">
        <v>74</v>
      </c>
      <c r="AU190" s="153" t="s">
        <v>83</v>
      </c>
      <c r="AY190" s="145" t="s">
        <v>149</v>
      </c>
      <c r="BK190" s="154">
        <f>SUM(BK191:BK193)</f>
        <v>0</v>
      </c>
    </row>
    <row r="191" spans="1:65" s="2" customFormat="1" ht="22.2" customHeight="1">
      <c r="A191" s="30"/>
      <c r="B191" s="157"/>
      <c r="C191" s="158" t="s">
        <v>330</v>
      </c>
      <c r="D191" s="158" t="s">
        <v>151</v>
      </c>
      <c r="E191" s="159" t="s">
        <v>331</v>
      </c>
      <c r="F191" s="160" t="s">
        <v>332</v>
      </c>
      <c r="G191" s="161" t="s">
        <v>180</v>
      </c>
      <c r="H191" s="162">
        <v>46.085000000000001</v>
      </c>
      <c r="I191" s="163"/>
      <c r="J191" s="164">
        <f>ROUND(I191*H191,2)</f>
        <v>0</v>
      </c>
      <c r="K191" s="165"/>
      <c r="L191" s="31"/>
      <c r="M191" s="166" t="s">
        <v>1</v>
      </c>
      <c r="N191" s="167" t="s">
        <v>41</v>
      </c>
      <c r="O191" s="59"/>
      <c r="P191" s="168">
        <f>O191*H191</f>
        <v>0</v>
      </c>
      <c r="Q191" s="168">
        <v>1.1E-4</v>
      </c>
      <c r="R191" s="168">
        <f>Q191*H191</f>
        <v>5.0693500000000002E-3</v>
      </c>
      <c r="S191" s="168">
        <v>0</v>
      </c>
      <c r="T191" s="169">
        <f>S191*H191</f>
        <v>0</v>
      </c>
      <c r="U191" s="30"/>
      <c r="V191" s="30"/>
      <c r="W191" s="30"/>
      <c r="X191" s="30"/>
      <c r="Y191" s="30"/>
      <c r="Z191" s="30"/>
      <c r="AA191" s="30"/>
      <c r="AB191" s="30"/>
      <c r="AC191" s="30"/>
      <c r="AD191" s="30"/>
      <c r="AE191" s="30"/>
      <c r="AR191" s="170" t="s">
        <v>181</v>
      </c>
      <c r="AT191" s="170" t="s">
        <v>151</v>
      </c>
      <c r="AU191" s="170" t="s">
        <v>156</v>
      </c>
      <c r="AY191" s="14" t="s">
        <v>149</v>
      </c>
      <c r="BE191" s="98">
        <f>IF(N191="základná",J191,0)</f>
        <v>0</v>
      </c>
      <c r="BF191" s="98">
        <f>IF(N191="znížená",J191,0)</f>
        <v>0</v>
      </c>
      <c r="BG191" s="98">
        <f>IF(N191="zákl. prenesená",J191,0)</f>
        <v>0</v>
      </c>
      <c r="BH191" s="98">
        <f>IF(N191="zníž. prenesená",J191,0)</f>
        <v>0</v>
      </c>
      <c r="BI191" s="98">
        <f>IF(N191="nulová",J191,0)</f>
        <v>0</v>
      </c>
      <c r="BJ191" s="14" t="s">
        <v>156</v>
      </c>
      <c r="BK191" s="98">
        <f>ROUND(I191*H191,2)</f>
        <v>0</v>
      </c>
      <c r="BL191" s="14" t="s">
        <v>181</v>
      </c>
      <c r="BM191" s="170" t="s">
        <v>333</v>
      </c>
    </row>
    <row r="192" spans="1:65" s="2" customFormat="1" ht="22.2" customHeight="1">
      <c r="A192" s="30"/>
      <c r="B192" s="157"/>
      <c r="C192" s="158" t="s">
        <v>247</v>
      </c>
      <c r="D192" s="158" t="s">
        <v>151</v>
      </c>
      <c r="E192" s="159" t="s">
        <v>334</v>
      </c>
      <c r="F192" s="160" t="s">
        <v>335</v>
      </c>
      <c r="G192" s="161" t="s">
        <v>180</v>
      </c>
      <c r="H192" s="162">
        <v>46.085000000000001</v>
      </c>
      <c r="I192" s="163"/>
      <c r="J192" s="164">
        <f>ROUND(I192*H192,2)</f>
        <v>0</v>
      </c>
      <c r="K192" s="165"/>
      <c r="L192" s="31"/>
      <c r="M192" s="166" t="s">
        <v>1</v>
      </c>
      <c r="N192" s="167" t="s">
        <v>41</v>
      </c>
      <c r="O192" s="59"/>
      <c r="P192" s="168">
        <f>O192*H192</f>
        <v>0</v>
      </c>
      <c r="Q192" s="168">
        <v>2.2000000000000001E-4</v>
      </c>
      <c r="R192" s="168">
        <f>Q192*H192</f>
        <v>1.01387E-2</v>
      </c>
      <c r="S192" s="168">
        <v>0</v>
      </c>
      <c r="T192" s="169">
        <f>S192*H192</f>
        <v>0</v>
      </c>
      <c r="U192" s="30"/>
      <c r="V192" s="30"/>
      <c r="W192" s="30"/>
      <c r="X192" s="30"/>
      <c r="Y192" s="30"/>
      <c r="Z192" s="30"/>
      <c r="AA192" s="30"/>
      <c r="AB192" s="30"/>
      <c r="AC192" s="30"/>
      <c r="AD192" s="30"/>
      <c r="AE192" s="30"/>
      <c r="AR192" s="170" t="s">
        <v>181</v>
      </c>
      <c r="AT192" s="170" t="s">
        <v>151</v>
      </c>
      <c r="AU192" s="170" t="s">
        <v>156</v>
      </c>
      <c r="AY192" s="14" t="s">
        <v>149</v>
      </c>
      <c r="BE192" s="98">
        <f>IF(N192="základná",J192,0)</f>
        <v>0</v>
      </c>
      <c r="BF192" s="98">
        <f>IF(N192="znížená",J192,0)</f>
        <v>0</v>
      </c>
      <c r="BG192" s="98">
        <f>IF(N192="zákl. prenesená",J192,0)</f>
        <v>0</v>
      </c>
      <c r="BH192" s="98">
        <f>IF(N192="zníž. prenesená",J192,0)</f>
        <v>0</v>
      </c>
      <c r="BI192" s="98">
        <f>IF(N192="nulová",J192,0)</f>
        <v>0</v>
      </c>
      <c r="BJ192" s="14" t="s">
        <v>156</v>
      </c>
      <c r="BK192" s="98">
        <f>ROUND(I192*H192,2)</f>
        <v>0</v>
      </c>
      <c r="BL192" s="14" t="s">
        <v>181</v>
      </c>
      <c r="BM192" s="170" t="s">
        <v>336</v>
      </c>
    </row>
    <row r="193" spans="1:65" s="2" customFormat="1" ht="34.799999999999997" customHeight="1">
      <c r="A193" s="30"/>
      <c r="B193" s="157"/>
      <c r="C193" s="158" t="s">
        <v>337</v>
      </c>
      <c r="D193" s="158" t="s">
        <v>151</v>
      </c>
      <c r="E193" s="159" t="s">
        <v>338</v>
      </c>
      <c r="F193" s="160" t="s">
        <v>339</v>
      </c>
      <c r="G193" s="161" t="s">
        <v>180</v>
      </c>
      <c r="H193" s="162">
        <v>92.501999999999995</v>
      </c>
      <c r="I193" s="163"/>
      <c r="J193" s="164">
        <f>ROUND(I193*H193,2)</f>
        <v>0</v>
      </c>
      <c r="K193" s="165"/>
      <c r="L193" s="31"/>
      <c r="M193" s="183" t="s">
        <v>1</v>
      </c>
      <c r="N193" s="184" t="s">
        <v>41</v>
      </c>
      <c r="O193" s="185"/>
      <c r="P193" s="186">
        <f>O193*H193</f>
        <v>0</v>
      </c>
      <c r="Q193" s="186">
        <v>2.0000000000000002E-5</v>
      </c>
      <c r="R193" s="186">
        <f>Q193*H193</f>
        <v>1.8500400000000001E-3</v>
      </c>
      <c r="S193" s="186">
        <v>0</v>
      </c>
      <c r="T193" s="187">
        <f>S193*H193</f>
        <v>0</v>
      </c>
      <c r="U193" s="30"/>
      <c r="V193" s="30"/>
      <c r="W193" s="30"/>
      <c r="X193" s="30"/>
      <c r="Y193" s="30"/>
      <c r="Z193" s="30"/>
      <c r="AA193" s="30"/>
      <c r="AB193" s="30"/>
      <c r="AC193" s="30"/>
      <c r="AD193" s="30"/>
      <c r="AE193" s="30"/>
      <c r="AR193" s="170" t="s">
        <v>181</v>
      </c>
      <c r="AT193" s="170" t="s">
        <v>151</v>
      </c>
      <c r="AU193" s="170" t="s">
        <v>156</v>
      </c>
      <c r="AY193" s="14" t="s">
        <v>149</v>
      </c>
      <c r="BE193" s="98">
        <f>IF(N193="základná",J193,0)</f>
        <v>0</v>
      </c>
      <c r="BF193" s="98">
        <f>IF(N193="znížená",J193,0)</f>
        <v>0</v>
      </c>
      <c r="BG193" s="98">
        <f>IF(N193="zákl. prenesená",J193,0)</f>
        <v>0</v>
      </c>
      <c r="BH193" s="98">
        <f>IF(N193="zníž. prenesená",J193,0)</f>
        <v>0</v>
      </c>
      <c r="BI193" s="98">
        <f>IF(N193="nulová",J193,0)</f>
        <v>0</v>
      </c>
      <c r="BJ193" s="14" t="s">
        <v>156</v>
      </c>
      <c r="BK193" s="98">
        <f>ROUND(I193*H193,2)</f>
        <v>0</v>
      </c>
      <c r="BL193" s="14" t="s">
        <v>181</v>
      </c>
      <c r="BM193" s="170" t="s">
        <v>340</v>
      </c>
    </row>
    <row r="194" spans="1:65" s="2" customFormat="1" ht="6.9" customHeight="1">
      <c r="A194" s="30"/>
      <c r="B194" s="48"/>
      <c r="C194" s="49"/>
      <c r="D194" s="49"/>
      <c r="E194" s="49"/>
      <c r="F194" s="49"/>
      <c r="G194" s="49"/>
      <c r="H194" s="49"/>
      <c r="I194" s="49"/>
      <c r="J194" s="49"/>
      <c r="K194" s="49"/>
      <c r="L194" s="31"/>
      <c r="M194" s="30"/>
      <c r="O194" s="30"/>
      <c r="P194" s="30"/>
      <c r="Q194" s="30"/>
      <c r="R194" s="30"/>
      <c r="S194" s="30"/>
      <c r="T194" s="30"/>
      <c r="U194" s="30"/>
      <c r="V194" s="30"/>
      <c r="W194" s="30"/>
      <c r="X194" s="30"/>
      <c r="Y194" s="30"/>
      <c r="Z194" s="30"/>
      <c r="AA194" s="30"/>
      <c r="AB194" s="30"/>
      <c r="AC194" s="30"/>
      <c r="AD194" s="30"/>
      <c r="AE194" s="30"/>
    </row>
  </sheetData>
  <autoFilter ref="C131:K193" xr:uid="{00000000-0009-0000-0000-000001000000}"/>
  <mergeCells count="9">
    <mergeCell ref="E89:H89"/>
    <mergeCell ref="E122:H122"/>
    <mergeCell ref="E124:H124"/>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41"/>
  <sheetViews>
    <sheetView showGridLines="0" topLeftCell="A65"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87</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341</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ROUND(J121,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ROUND((SUM(BE121:BE140)),  2)</f>
        <v>0</v>
      </c>
      <c r="G33" s="111"/>
      <c r="H33" s="111"/>
      <c r="I33" s="112">
        <v>0.2</v>
      </c>
      <c r="J33" s="110">
        <f>ROUND(((SUM(BE121:BE140))*I33),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ROUND((SUM(BF121:BF140)),  2)</f>
        <v>0</v>
      </c>
      <c r="G34" s="111"/>
      <c r="H34" s="111"/>
      <c r="I34" s="112">
        <v>0.2</v>
      </c>
      <c r="J34" s="110">
        <f>ROUND(((SUM(BF121:BF140))*I34),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ROUND((SUM(BG121:BG140)),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ROUND((SUM(BH121:BH140)),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ROUND((SUM(BI121:BI140)),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01b - Vnútorný dvor_Mobiliar</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J121</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J122</f>
        <v>0</v>
      </c>
      <c r="L99" s="125"/>
    </row>
    <row r="100" spans="1:47" s="10" customFormat="1" ht="19.95" customHeight="1">
      <c r="B100" s="129"/>
      <c r="D100" s="130" t="s">
        <v>126</v>
      </c>
      <c r="E100" s="131"/>
      <c r="F100" s="131"/>
      <c r="G100" s="131"/>
      <c r="H100" s="131"/>
      <c r="I100" s="131"/>
      <c r="J100" s="132">
        <f>J123</f>
        <v>0</v>
      </c>
      <c r="L100" s="129"/>
    </row>
    <row r="101" spans="1:47" s="10" customFormat="1" ht="19.95" customHeight="1">
      <c r="B101" s="129"/>
      <c r="D101" s="130" t="s">
        <v>127</v>
      </c>
      <c r="E101" s="131"/>
      <c r="F101" s="131"/>
      <c r="G101" s="131"/>
      <c r="H101" s="131"/>
      <c r="I101" s="131"/>
      <c r="J101" s="132">
        <f>J139</f>
        <v>0</v>
      </c>
      <c r="L101" s="129"/>
    </row>
    <row r="102" spans="1:47" s="2" customFormat="1" ht="21.75" customHeight="1">
      <c r="A102" s="30"/>
      <c r="B102" s="31"/>
      <c r="C102" s="30"/>
      <c r="D102" s="30"/>
      <c r="E102" s="30"/>
      <c r="F102" s="30"/>
      <c r="G102" s="30"/>
      <c r="H102" s="30"/>
      <c r="I102" s="30"/>
      <c r="J102" s="30"/>
      <c r="K102" s="30"/>
      <c r="L102" s="43"/>
      <c r="S102" s="30"/>
      <c r="T102" s="30"/>
      <c r="U102" s="30"/>
      <c r="V102" s="30"/>
      <c r="W102" s="30"/>
      <c r="X102" s="30"/>
      <c r="Y102" s="30"/>
      <c r="Z102" s="30"/>
      <c r="AA102" s="30"/>
      <c r="AB102" s="30"/>
      <c r="AC102" s="30"/>
      <c r="AD102" s="30"/>
      <c r="AE102" s="30"/>
    </row>
    <row r="103" spans="1:47" s="2" customFormat="1" ht="6.9" customHeight="1">
      <c r="A103" s="30"/>
      <c r="B103" s="48"/>
      <c r="C103" s="49"/>
      <c r="D103" s="49"/>
      <c r="E103" s="49"/>
      <c r="F103" s="49"/>
      <c r="G103" s="49"/>
      <c r="H103" s="49"/>
      <c r="I103" s="49"/>
      <c r="J103" s="49"/>
      <c r="K103" s="49"/>
      <c r="L103" s="43"/>
      <c r="S103" s="30"/>
      <c r="T103" s="30"/>
      <c r="U103" s="30"/>
      <c r="V103" s="30"/>
      <c r="W103" s="30"/>
      <c r="X103" s="30"/>
      <c r="Y103" s="30"/>
      <c r="Z103" s="30"/>
      <c r="AA103" s="30"/>
      <c r="AB103" s="30"/>
      <c r="AC103" s="30"/>
      <c r="AD103" s="30"/>
      <c r="AE103" s="30"/>
    </row>
    <row r="107" spans="1:47" s="2" customFormat="1" ht="6.9" customHeight="1">
      <c r="A107" s="30"/>
      <c r="B107" s="50"/>
      <c r="C107" s="51"/>
      <c r="D107" s="51"/>
      <c r="E107" s="51"/>
      <c r="F107" s="51"/>
      <c r="G107" s="51"/>
      <c r="H107" s="51"/>
      <c r="I107" s="51"/>
      <c r="J107" s="51"/>
      <c r="K107" s="51"/>
      <c r="L107" s="43"/>
      <c r="S107" s="30"/>
      <c r="T107" s="30"/>
      <c r="U107" s="30"/>
      <c r="V107" s="30"/>
      <c r="W107" s="30"/>
      <c r="X107" s="30"/>
      <c r="Y107" s="30"/>
      <c r="Z107" s="30"/>
      <c r="AA107" s="30"/>
      <c r="AB107" s="30"/>
      <c r="AC107" s="30"/>
      <c r="AD107" s="30"/>
      <c r="AE107" s="30"/>
    </row>
    <row r="108" spans="1:47" s="2" customFormat="1" ht="24.9" customHeight="1">
      <c r="A108" s="30"/>
      <c r="B108" s="31"/>
      <c r="C108" s="18" t="s">
        <v>135</v>
      </c>
      <c r="D108" s="30"/>
      <c r="E108" s="30"/>
      <c r="F108" s="30"/>
      <c r="G108" s="30"/>
      <c r="H108" s="30"/>
      <c r="I108" s="30"/>
      <c r="J108" s="30"/>
      <c r="K108" s="30"/>
      <c r="L108" s="43"/>
      <c r="S108" s="30"/>
      <c r="T108" s="30"/>
      <c r="U108" s="30"/>
      <c r="V108" s="30"/>
      <c r="W108" s="30"/>
      <c r="X108" s="30"/>
      <c r="Y108" s="30"/>
      <c r="Z108" s="30"/>
      <c r="AA108" s="30"/>
      <c r="AB108" s="30"/>
      <c r="AC108" s="30"/>
      <c r="AD108" s="30"/>
      <c r="AE108" s="30"/>
    </row>
    <row r="109" spans="1:47" s="2" customFormat="1" ht="6.9" customHeight="1">
      <c r="A109" s="30"/>
      <c r="B109" s="31"/>
      <c r="C109" s="30"/>
      <c r="D109" s="30"/>
      <c r="E109" s="30"/>
      <c r="F109" s="30"/>
      <c r="G109" s="30"/>
      <c r="H109" s="30"/>
      <c r="I109" s="30"/>
      <c r="J109" s="30"/>
      <c r="K109" s="30"/>
      <c r="L109" s="43"/>
      <c r="S109" s="30"/>
      <c r="T109" s="30"/>
      <c r="U109" s="30"/>
      <c r="V109" s="30"/>
      <c r="W109" s="30"/>
      <c r="X109" s="30"/>
      <c r="Y109" s="30"/>
      <c r="Z109" s="30"/>
      <c r="AA109" s="30"/>
      <c r="AB109" s="30"/>
      <c r="AC109" s="30"/>
      <c r="AD109" s="30"/>
      <c r="AE109" s="30"/>
    </row>
    <row r="110" spans="1:47" s="2" customFormat="1" ht="12" customHeight="1">
      <c r="A110" s="30"/>
      <c r="B110" s="31"/>
      <c r="C110" s="24" t="s">
        <v>15</v>
      </c>
      <c r="D110" s="30"/>
      <c r="E110" s="30"/>
      <c r="F110" s="30"/>
      <c r="G110" s="30"/>
      <c r="H110" s="30"/>
      <c r="I110" s="30"/>
      <c r="J110" s="30"/>
      <c r="K110" s="30"/>
      <c r="L110" s="43"/>
      <c r="S110" s="30"/>
      <c r="T110" s="30"/>
      <c r="U110" s="30"/>
      <c r="V110" s="30"/>
      <c r="W110" s="30"/>
      <c r="X110" s="30"/>
      <c r="Y110" s="30"/>
      <c r="Z110" s="30"/>
      <c r="AA110" s="30"/>
      <c r="AB110" s="30"/>
      <c r="AC110" s="30"/>
      <c r="AD110" s="30"/>
      <c r="AE110" s="30"/>
    </row>
    <row r="111" spans="1:47" s="2" customFormat="1" ht="27" customHeight="1">
      <c r="A111" s="30"/>
      <c r="B111" s="31"/>
      <c r="C111" s="30"/>
      <c r="D111" s="30"/>
      <c r="E111" s="239" t="str">
        <f>E7</f>
        <v>Projektová dokumentácia pre realizáciu zámeru revitalizácie dvorovej časti nehnuteľnosti na Štúrovej ul. 17-21, parc. čí</v>
      </c>
      <c r="F111" s="240"/>
      <c r="G111" s="240"/>
      <c r="H111" s="240"/>
      <c r="I111" s="30"/>
      <c r="J111" s="30"/>
      <c r="K111" s="30"/>
      <c r="L111" s="43"/>
      <c r="S111" s="30"/>
      <c r="T111" s="30"/>
      <c r="U111" s="30"/>
      <c r="V111" s="30"/>
      <c r="W111" s="30"/>
      <c r="X111" s="30"/>
      <c r="Y111" s="30"/>
      <c r="Z111" s="30"/>
      <c r="AA111" s="30"/>
      <c r="AB111" s="30"/>
      <c r="AC111" s="30"/>
      <c r="AD111" s="30"/>
      <c r="AE111" s="30"/>
    </row>
    <row r="112" spans="1:47" s="2" customFormat="1" ht="12" customHeight="1">
      <c r="A112" s="30"/>
      <c r="B112" s="31"/>
      <c r="C112" s="24" t="s">
        <v>114</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15.6" customHeight="1">
      <c r="A113" s="30"/>
      <c r="B113" s="31"/>
      <c r="C113" s="30"/>
      <c r="D113" s="30"/>
      <c r="E113" s="190" t="str">
        <f>E9</f>
        <v>SO 01b - Vnútorný dvor_Mobiliar</v>
      </c>
      <c r="F113" s="238"/>
      <c r="G113" s="238"/>
      <c r="H113" s="238"/>
      <c r="I113" s="30"/>
      <c r="J113" s="30"/>
      <c r="K113" s="30"/>
      <c r="L113" s="43"/>
      <c r="S113" s="30"/>
      <c r="T113" s="30"/>
      <c r="U113" s="30"/>
      <c r="V113" s="30"/>
      <c r="W113" s="30"/>
      <c r="X113" s="30"/>
      <c r="Y113" s="30"/>
      <c r="Z113" s="30"/>
      <c r="AA113" s="30"/>
      <c r="AB113" s="30"/>
      <c r="AC113" s="30"/>
      <c r="AD113" s="30"/>
      <c r="AE113" s="30"/>
    </row>
    <row r="114" spans="1:65" s="2" customFormat="1" ht="6.9" customHeight="1">
      <c r="A114" s="30"/>
      <c r="B114" s="31"/>
      <c r="C114" s="30"/>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12" customHeight="1">
      <c r="A115" s="30"/>
      <c r="B115" s="31"/>
      <c r="C115" s="24" t="s">
        <v>19</v>
      </c>
      <c r="D115" s="30"/>
      <c r="E115" s="30"/>
      <c r="F115" s="22" t="str">
        <f>F12</f>
        <v>Nitra</v>
      </c>
      <c r="G115" s="30"/>
      <c r="H115" s="30"/>
      <c r="I115" s="24" t="s">
        <v>21</v>
      </c>
      <c r="J115" s="56" t="str">
        <f>IF(J12="","",J12)</f>
        <v/>
      </c>
      <c r="K115" s="30"/>
      <c r="L115" s="43"/>
      <c r="S115" s="30"/>
      <c r="T115" s="30"/>
      <c r="U115" s="30"/>
      <c r="V115" s="30"/>
      <c r="W115" s="30"/>
      <c r="X115" s="30"/>
      <c r="Y115" s="30"/>
      <c r="Z115" s="30"/>
      <c r="AA115" s="30"/>
      <c r="AB115" s="30"/>
      <c r="AC115" s="30"/>
      <c r="AD115" s="30"/>
      <c r="AE115" s="30"/>
    </row>
    <row r="116" spans="1:65" s="2" customFormat="1" ht="6.9"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26.4" customHeight="1">
      <c r="A117" s="30"/>
      <c r="B117" s="31"/>
      <c r="C117" s="24" t="s">
        <v>22</v>
      </c>
      <c r="D117" s="30"/>
      <c r="E117" s="30"/>
      <c r="F117" s="22" t="str">
        <f>E15</f>
        <v>Mesto Nitra</v>
      </c>
      <c r="G117" s="30"/>
      <c r="H117" s="30"/>
      <c r="I117" s="24" t="s">
        <v>29</v>
      </c>
      <c r="J117" s="27">
        <f>E21</f>
        <v>0</v>
      </c>
      <c r="K117" s="30"/>
      <c r="L117" s="43"/>
      <c r="S117" s="30"/>
      <c r="T117" s="30"/>
      <c r="U117" s="30"/>
      <c r="V117" s="30"/>
      <c r="W117" s="30"/>
      <c r="X117" s="30"/>
      <c r="Y117" s="30"/>
      <c r="Z117" s="30"/>
      <c r="AA117" s="30"/>
      <c r="AB117" s="30"/>
      <c r="AC117" s="30"/>
      <c r="AD117" s="30"/>
      <c r="AE117" s="30"/>
    </row>
    <row r="118" spans="1:65" s="2" customFormat="1" ht="26.4" customHeight="1">
      <c r="A118" s="30"/>
      <c r="B118" s="31"/>
      <c r="C118" s="24" t="s">
        <v>26</v>
      </c>
      <c r="D118" s="30"/>
      <c r="E118" s="30"/>
      <c r="F118" s="22" t="str">
        <f>IF(E18="","",E18)</f>
        <v>Vyplň údaj</v>
      </c>
      <c r="G118" s="30"/>
      <c r="H118" s="30"/>
      <c r="I118" s="24" t="s">
        <v>30</v>
      </c>
      <c r="J118" s="27">
        <f>E24</f>
        <v>0</v>
      </c>
      <c r="K118" s="30"/>
      <c r="L118" s="43"/>
      <c r="S118" s="30"/>
      <c r="T118" s="30"/>
      <c r="U118" s="30"/>
      <c r="V118" s="30"/>
      <c r="W118" s="30"/>
      <c r="X118" s="30"/>
      <c r="Y118" s="30"/>
      <c r="Z118" s="30"/>
      <c r="AA118" s="30"/>
      <c r="AB118" s="30"/>
      <c r="AC118" s="30"/>
      <c r="AD118" s="30"/>
      <c r="AE118" s="30"/>
    </row>
    <row r="119" spans="1:65" s="2" customFormat="1" ht="10.35" customHeight="1">
      <c r="A119" s="30"/>
      <c r="B119" s="31"/>
      <c r="C119" s="30"/>
      <c r="D119" s="30"/>
      <c r="E119" s="30"/>
      <c r="F119" s="30"/>
      <c r="G119" s="30"/>
      <c r="H119" s="30"/>
      <c r="I119" s="30"/>
      <c r="J119" s="30"/>
      <c r="K119" s="30"/>
      <c r="L119" s="43"/>
      <c r="S119" s="30"/>
      <c r="T119" s="30"/>
      <c r="U119" s="30"/>
      <c r="V119" s="30"/>
      <c r="W119" s="30"/>
      <c r="X119" s="30"/>
      <c r="Y119" s="30"/>
      <c r="Z119" s="30"/>
      <c r="AA119" s="30"/>
      <c r="AB119" s="30"/>
      <c r="AC119" s="30"/>
      <c r="AD119" s="30"/>
      <c r="AE119" s="30"/>
    </row>
    <row r="120" spans="1:65" s="11" customFormat="1" ht="29.25" customHeight="1">
      <c r="A120" s="133"/>
      <c r="B120" s="134"/>
      <c r="C120" s="135" t="s">
        <v>136</v>
      </c>
      <c r="D120" s="136" t="s">
        <v>60</v>
      </c>
      <c r="E120" s="136" t="s">
        <v>56</v>
      </c>
      <c r="F120" s="136" t="s">
        <v>57</v>
      </c>
      <c r="G120" s="136" t="s">
        <v>137</v>
      </c>
      <c r="H120" s="136" t="s">
        <v>138</v>
      </c>
      <c r="I120" s="136" t="s">
        <v>139</v>
      </c>
      <c r="J120" s="137" t="s">
        <v>118</v>
      </c>
      <c r="K120" s="138" t="s">
        <v>140</v>
      </c>
      <c r="L120" s="139"/>
      <c r="M120" s="63" t="s">
        <v>1</v>
      </c>
      <c r="N120" s="64" t="s">
        <v>39</v>
      </c>
      <c r="O120" s="64" t="s">
        <v>141</v>
      </c>
      <c r="P120" s="64" t="s">
        <v>142</v>
      </c>
      <c r="Q120" s="64" t="s">
        <v>143</v>
      </c>
      <c r="R120" s="64" t="s">
        <v>144</v>
      </c>
      <c r="S120" s="64" t="s">
        <v>145</v>
      </c>
      <c r="T120" s="65" t="s">
        <v>146</v>
      </c>
      <c r="U120" s="133"/>
      <c r="V120" s="133"/>
      <c r="W120" s="133"/>
      <c r="X120" s="133"/>
      <c r="Y120" s="133"/>
      <c r="Z120" s="133"/>
      <c r="AA120" s="133"/>
      <c r="AB120" s="133"/>
      <c r="AC120" s="133"/>
      <c r="AD120" s="133"/>
      <c r="AE120" s="133"/>
    </row>
    <row r="121" spans="1:65" s="2" customFormat="1" ht="22.8" customHeight="1">
      <c r="A121" s="30"/>
      <c r="B121" s="31"/>
      <c r="C121" s="70" t="s">
        <v>119</v>
      </c>
      <c r="D121" s="30"/>
      <c r="E121" s="30"/>
      <c r="F121" s="30"/>
      <c r="G121" s="30"/>
      <c r="H121" s="30"/>
      <c r="I121" s="30"/>
      <c r="J121" s="140">
        <f>BK121</f>
        <v>0</v>
      </c>
      <c r="K121" s="30"/>
      <c r="L121" s="31"/>
      <c r="M121" s="66"/>
      <c r="N121" s="57"/>
      <c r="O121" s="67"/>
      <c r="P121" s="141">
        <f>P122</f>
        <v>0</v>
      </c>
      <c r="Q121" s="67"/>
      <c r="R121" s="141">
        <f>R122</f>
        <v>0</v>
      </c>
      <c r="S121" s="67"/>
      <c r="T121" s="142">
        <f>T122</f>
        <v>0</v>
      </c>
      <c r="U121" s="30"/>
      <c r="V121" s="30"/>
      <c r="W121" s="30"/>
      <c r="X121" s="30"/>
      <c r="Y121" s="30"/>
      <c r="Z121" s="30"/>
      <c r="AA121" s="30"/>
      <c r="AB121" s="30"/>
      <c r="AC121" s="30"/>
      <c r="AD121" s="30"/>
      <c r="AE121" s="30"/>
      <c r="AT121" s="14" t="s">
        <v>74</v>
      </c>
      <c r="AU121" s="14" t="s">
        <v>120</v>
      </c>
      <c r="BK121" s="143">
        <f>BK122</f>
        <v>0</v>
      </c>
    </row>
    <row r="122" spans="1:65" s="12" customFormat="1" ht="25.95" customHeight="1">
      <c r="B122" s="144"/>
      <c r="D122" s="145" t="s">
        <v>74</v>
      </c>
      <c r="E122" s="146" t="s">
        <v>147</v>
      </c>
      <c r="F122" s="146" t="s">
        <v>148</v>
      </c>
      <c r="I122" s="147"/>
      <c r="J122" s="148">
        <f>BK122</f>
        <v>0</v>
      </c>
      <c r="L122" s="144"/>
      <c r="M122" s="149"/>
      <c r="N122" s="150"/>
      <c r="O122" s="150"/>
      <c r="P122" s="151">
        <f>P123+P139</f>
        <v>0</v>
      </c>
      <c r="Q122" s="150"/>
      <c r="R122" s="151">
        <f>R123+R139</f>
        <v>0</v>
      </c>
      <c r="S122" s="150"/>
      <c r="T122" s="152">
        <f>T123+T139</f>
        <v>0</v>
      </c>
      <c r="AR122" s="145" t="s">
        <v>83</v>
      </c>
      <c r="AT122" s="153" t="s">
        <v>74</v>
      </c>
      <c r="AU122" s="153" t="s">
        <v>75</v>
      </c>
      <c r="AY122" s="145" t="s">
        <v>149</v>
      </c>
      <c r="BK122" s="154">
        <f>BK123+BK139</f>
        <v>0</v>
      </c>
    </row>
    <row r="123" spans="1:65" s="12" customFormat="1" ht="22.8" customHeight="1">
      <c r="B123" s="144"/>
      <c r="D123" s="145" t="s">
        <v>74</v>
      </c>
      <c r="E123" s="155" t="s">
        <v>182</v>
      </c>
      <c r="F123" s="155" t="s">
        <v>223</v>
      </c>
      <c r="I123" s="147"/>
      <c r="J123" s="156">
        <f>BK123</f>
        <v>0</v>
      </c>
      <c r="L123" s="144"/>
      <c r="M123" s="149"/>
      <c r="N123" s="150"/>
      <c r="O123" s="150"/>
      <c r="P123" s="151">
        <f>SUM(P124:P138)</f>
        <v>0</v>
      </c>
      <c r="Q123" s="150"/>
      <c r="R123" s="151">
        <f>SUM(R124:R138)</f>
        <v>0</v>
      </c>
      <c r="S123" s="150"/>
      <c r="T123" s="152">
        <f>SUM(T124:T138)</f>
        <v>0</v>
      </c>
      <c r="AR123" s="145" t="s">
        <v>83</v>
      </c>
      <c r="AT123" s="153" t="s">
        <v>74</v>
      </c>
      <c r="AU123" s="153" t="s">
        <v>83</v>
      </c>
      <c r="AY123" s="145" t="s">
        <v>149</v>
      </c>
      <c r="BK123" s="154">
        <f>SUM(BK124:BK138)</f>
        <v>0</v>
      </c>
    </row>
    <row r="124" spans="1:65" s="2" customFormat="1" ht="14.4" customHeight="1">
      <c r="A124" s="30"/>
      <c r="B124" s="157"/>
      <c r="C124" s="158" t="s">
        <v>83</v>
      </c>
      <c r="D124" s="158" t="s">
        <v>151</v>
      </c>
      <c r="E124" s="159" t="s">
        <v>342</v>
      </c>
      <c r="F124" s="160" t="s">
        <v>343</v>
      </c>
      <c r="G124" s="161" t="s">
        <v>344</v>
      </c>
      <c r="H124" s="162">
        <v>2</v>
      </c>
      <c r="I124" s="163"/>
      <c r="J124" s="164">
        <f t="shared" ref="J124:J138" si="0">ROUND(I124*H124,2)</f>
        <v>0</v>
      </c>
      <c r="K124" s="165"/>
      <c r="L124" s="31"/>
      <c r="M124" s="166" t="s">
        <v>1</v>
      </c>
      <c r="N124" s="167" t="s">
        <v>41</v>
      </c>
      <c r="O124" s="59"/>
      <c r="P124" s="168">
        <f t="shared" ref="P124:P138" si="1">O124*H124</f>
        <v>0</v>
      </c>
      <c r="Q124" s="168">
        <v>0</v>
      </c>
      <c r="R124" s="168">
        <f t="shared" ref="R124:R138" si="2">Q124*H124</f>
        <v>0</v>
      </c>
      <c r="S124" s="168">
        <v>0</v>
      </c>
      <c r="T124" s="169">
        <f t="shared" ref="T124:T138" si="3">S124*H124</f>
        <v>0</v>
      </c>
      <c r="U124" s="30"/>
      <c r="V124" s="30"/>
      <c r="W124" s="30"/>
      <c r="X124" s="30"/>
      <c r="Y124" s="30"/>
      <c r="Z124" s="30"/>
      <c r="AA124" s="30"/>
      <c r="AB124" s="30"/>
      <c r="AC124" s="30"/>
      <c r="AD124" s="30"/>
      <c r="AE124" s="30"/>
      <c r="AR124" s="170" t="s">
        <v>155</v>
      </c>
      <c r="AT124" s="170" t="s">
        <v>151</v>
      </c>
      <c r="AU124" s="170" t="s">
        <v>156</v>
      </c>
      <c r="AY124" s="14" t="s">
        <v>149</v>
      </c>
      <c r="BE124" s="98">
        <f t="shared" ref="BE124:BE138" si="4">IF(N124="základná",J124,0)</f>
        <v>0</v>
      </c>
      <c r="BF124" s="98">
        <f t="shared" ref="BF124:BF138" si="5">IF(N124="znížená",J124,0)</f>
        <v>0</v>
      </c>
      <c r="BG124" s="98">
        <f t="shared" ref="BG124:BG138" si="6">IF(N124="zákl. prenesená",J124,0)</f>
        <v>0</v>
      </c>
      <c r="BH124" s="98">
        <f t="shared" ref="BH124:BH138" si="7">IF(N124="zníž. prenesená",J124,0)</f>
        <v>0</v>
      </c>
      <c r="BI124" s="98">
        <f t="shared" ref="BI124:BI138" si="8">IF(N124="nulová",J124,0)</f>
        <v>0</v>
      </c>
      <c r="BJ124" s="14" t="s">
        <v>156</v>
      </c>
      <c r="BK124" s="98">
        <f t="shared" ref="BK124:BK138" si="9">ROUND(I124*H124,2)</f>
        <v>0</v>
      </c>
      <c r="BL124" s="14" t="s">
        <v>155</v>
      </c>
      <c r="BM124" s="170" t="s">
        <v>156</v>
      </c>
    </row>
    <row r="125" spans="1:65" s="2" customFormat="1" ht="14.4" customHeight="1">
      <c r="A125" s="30"/>
      <c r="B125" s="157"/>
      <c r="C125" s="158" t="s">
        <v>156</v>
      </c>
      <c r="D125" s="158" t="s">
        <v>151</v>
      </c>
      <c r="E125" s="159" t="s">
        <v>345</v>
      </c>
      <c r="F125" s="160" t="s">
        <v>346</v>
      </c>
      <c r="G125" s="161" t="s">
        <v>344</v>
      </c>
      <c r="H125" s="162">
        <v>2</v>
      </c>
      <c r="I125" s="163"/>
      <c r="J125" s="164">
        <f t="shared" si="0"/>
        <v>0</v>
      </c>
      <c r="K125" s="165"/>
      <c r="L125" s="31"/>
      <c r="M125" s="166" t="s">
        <v>1</v>
      </c>
      <c r="N125" s="167" t="s">
        <v>41</v>
      </c>
      <c r="O125" s="59"/>
      <c r="P125" s="168">
        <f t="shared" si="1"/>
        <v>0</v>
      </c>
      <c r="Q125" s="168">
        <v>0</v>
      </c>
      <c r="R125" s="168">
        <f t="shared" si="2"/>
        <v>0</v>
      </c>
      <c r="S125" s="168">
        <v>0</v>
      </c>
      <c r="T125" s="169">
        <f t="shared" si="3"/>
        <v>0</v>
      </c>
      <c r="U125" s="30"/>
      <c r="V125" s="30"/>
      <c r="W125" s="30"/>
      <c r="X125" s="30"/>
      <c r="Y125" s="30"/>
      <c r="Z125" s="30"/>
      <c r="AA125" s="30"/>
      <c r="AB125" s="30"/>
      <c r="AC125" s="30"/>
      <c r="AD125" s="30"/>
      <c r="AE125" s="30"/>
      <c r="AR125" s="170" t="s">
        <v>155</v>
      </c>
      <c r="AT125" s="170" t="s">
        <v>151</v>
      </c>
      <c r="AU125" s="170" t="s">
        <v>156</v>
      </c>
      <c r="AY125" s="14" t="s">
        <v>149</v>
      </c>
      <c r="BE125" s="98">
        <f t="shared" si="4"/>
        <v>0</v>
      </c>
      <c r="BF125" s="98">
        <f t="shared" si="5"/>
        <v>0</v>
      </c>
      <c r="BG125" s="98">
        <f t="shared" si="6"/>
        <v>0</v>
      </c>
      <c r="BH125" s="98">
        <f t="shared" si="7"/>
        <v>0</v>
      </c>
      <c r="BI125" s="98">
        <f t="shared" si="8"/>
        <v>0</v>
      </c>
      <c r="BJ125" s="14" t="s">
        <v>156</v>
      </c>
      <c r="BK125" s="98">
        <f t="shared" si="9"/>
        <v>0</v>
      </c>
      <c r="BL125" s="14" t="s">
        <v>155</v>
      </c>
      <c r="BM125" s="170" t="s">
        <v>155</v>
      </c>
    </row>
    <row r="126" spans="1:65" s="2" customFormat="1" ht="22.2" customHeight="1">
      <c r="A126" s="30"/>
      <c r="B126" s="157"/>
      <c r="C126" s="171" t="s">
        <v>159</v>
      </c>
      <c r="D126" s="171" t="s">
        <v>244</v>
      </c>
      <c r="E126" s="172" t="s">
        <v>347</v>
      </c>
      <c r="F126" s="173" t="s">
        <v>348</v>
      </c>
      <c r="G126" s="174" t="s">
        <v>344</v>
      </c>
      <c r="H126" s="175">
        <v>2</v>
      </c>
      <c r="I126" s="176"/>
      <c r="J126" s="177">
        <f t="shared" si="0"/>
        <v>0</v>
      </c>
      <c r="K126" s="178"/>
      <c r="L126" s="179"/>
      <c r="M126" s="180" t="s">
        <v>1</v>
      </c>
      <c r="N126" s="181" t="s">
        <v>41</v>
      </c>
      <c r="O126" s="59"/>
      <c r="P126" s="168">
        <f t="shared" si="1"/>
        <v>0</v>
      </c>
      <c r="Q126" s="168">
        <v>0</v>
      </c>
      <c r="R126" s="168">
        <f t="shared" si="2"/>
        <v>0</v>
      </c>
      <c r="S126" s="168">
        <v>0</v>
      </c>
      <c r="T126" s="169">
        <f t="shared" si="3"/>
        <v>0</v>
      </c>
      <c r="U126" s="30"/>
      <c r="V126" s="30"/>
      <c r="W126" s="30"/>
      <c r="X126" s="30"/>
      <c r="Y126" s="30"/>
      <c r="Z126" s="30"/>
      <c r="AA126" s="30"/>
      <c r="AB126" s="30"/>
      <c r="AC126" s="30"/>
      <c r="AD126" s="30"/>
      <c r="AE126" s="30"/>
      <c r="AR126" s="170" t="s">
        <v>165</v>
      </c>
      <c r="AT126" s="170" t="s">
        <v>244</v>
      </c>
      <c r="AU126" s="170" t="s">
        <v>156</v>
      </c>
      <c r="AY126" s="14" t="s">
        <v>149</v>
      </c>
      <c r="BE126" s="98">
        <f t="shared" si="4"/>
        <v>0</v>
      </c>
      <c r="BF126" s="98">
        <f t="shared" si="5"/>
        <v>0</v>
      </c>
      <c r="BG126" s="98">
        <f t="shared" si="6"/>
        <v>0</v>
      </c>
      <c r="BH126" s="98">
        <f t="shared" si="7"/>
        <v>0</v>
      </c>
      <c r="BI126" s="98">
        <f t="shared" si="8"/>
        <v>0</v>
      </c>
      <c r="BJ126" s="14" t="s">
        <v>156</v>
      </c>
      <c r="BK126" s="98">
        <f t="shared" si="9"/>
        <v>0</v>
      </c>
      <c r="BL126" s="14" t="s">
        <v>155</v>
      </c>
      <c r="BM126" s="170" t="s">
        <v>162</v>
      </c>
    </row>
    <row r="127" spans="1:65" s="2" customFormat="1" ht="14.4" customHeight="1">
      <c r="A127" s="30"/>
      <c r="B127" s="157"/>
      <c r="C127" s="158" t="s">
        <v>155</v>
      </c>
      <c r="D127" s="158" t="s">
        <v>151</v>
      </c>
      <c r="E127" s="159" t="s">
        <v>349</v>
      </c>
      <c r="F127" s="160" t="s">
        <v>350</v>
      </c>
      <c r="G127" s="161" t="s">
        <v>344</v>
      </c>
      <c r="H127" s="162">
        <v>3</v>
      </c>
      <c r="I127" s="163"/>
      <c r="J127" s="164">
        <f t="shared" si="0"/>
        <v>0</v>
      </c>
      <c r="K127" s="165"/>
      <c r="L127" s="31"/>
      <c r="M127" s="166" t="s">
        <v>1</v>
      </c>
      <c r="N127" s="167" t="s">
        <v>41</v>
      </c>
      <c r="O127" s="59"/>
      <c r="P127" s="168">
        <f t="shared" si="1"/>
        <v>0</v>
      </c>
      <c r="Q127" s="168">
        <v>0</v>
      </c>
      <c r="R127" s="168">
        <f t="shared" si="2"/>
        <v>0</v>
      </c>
      <c r="S127" s="168">
        <v>0</v>
      </c>
      <c r="T127" s="169">
        <f t="shared" si="3"/>
        <v>0</v>
      </c>
      <c r="U127" s="30"/>
      <c r="V127" s="30"/>
      <c r="W127" s="30"/>
      <c r="X127" s="30"/>
      <c r="Y127" s="30"/>
      <c r="Z127" s="30"/>
      <c r="AA127" s="30"/>
      <c r="AB127" s="30"/>
      <c r="AC127" s="30"/>
      <c r="AD127" s="30"/>
      <c r="AE127" s="30"/>
      <c r="AR127" s="170" t="s">
        <v>155</v>
      </c>
      <c r="AT127" s="170" t="s">
        <v>151</v>
      </c>
      <c r="AU127" s="170" t="s">
        <v>156</v>
      </c>
      <c r="AY127" s="14" t="s">
        <v>149</v>
      </c>
      <c r="BE127" s="98">
        <f t="shared" si="4"/>
        <v>0</v>
      </c>
      <c r="BF127" s="98">
        <f t="shared" si="5"/>
        <v>0</v>
      </c>
      <c r="BG127" s="98">
        <f t="shared" si="6"/>
        <v>0</v>
      </c>
      <c r="BH127" s="98">
        <f t="shared" si="7"/>
        <v>0</v>
      </c>
      <c r="BI127" s="98">
        <f t="shared" si="8"/>
        <v>0</v>
      </c>
      <c r="BJ127" s="14" t="s">
        <v>156</v>
      </c>
      <c r="BK127" s="98">
        <f t="shared" si="9"/>
        <v>0</v>
      </c>
      <c r="BL127" s="14" t="s">
        <v>155</v>
      </c>
      <c r="BM127" s="170" t="s">
        <v>165</v>
      </c>
    </row>
    <row r="128" spans="1:65" s="2" customFormat="1" ht="14.4" customHeight="1">
      <c r="A128" s="30"/>
      <c r="B128" s="157"/>
      <c r="C128" s="158" t="s">
        <v>166</v>
      </c>
      <c r="D128" s="158" t="s">
        <v>151</v>
      </c>
      <c r="E128" s="159" t="s">
        <v>351</v>
      </c>
      <c r="F128" s="160" t="s">
        <v>352</v>
      </c>
      <c r="G128" s="161" t="s">
        <v>344</v>
      </c>
      <c r="H128" s="162">
        <v>3</v>
      </c>
      <c r="I128" s="163"/>
      <c r="J128" s="164">
        <f t="shared" si="0"/>
        <v>0</v>
      </c>
      <c r="K128" s="165"/>
      <c r="L128" s="31"/>
      <c r="M128" s="166" t="s">
        <v>1</v>
      </c>
      <c r="N128" s="167" t="s">
        <v>41</v>
      </c>
      <c r="O128" s="59"/>
      <c r="P128" s="168">
        <f t="shared" si="1"/>
        <v>0</v>
      </c>
      <c r="Q128" s="168">
        <v>0</v>
      </c>
      <c r="R128" s="168">
        <f t="shared" si="2"/>
        <v>0</v>
      </c>
      <c r="S128" s="168">
        <v>0</v>
      </c>
      <c r="T128" s="169">
        <f t="shared" si="3"/>
        <v>0</v>
      </c>
      <c r="U128" s="30"/>
      <c r="V128" s="30"/>
      <c r="W128" s="30"/>
      <c r="X128" s="30"/>
      <c r="Y128" s="30"/>
      <c r="Z128" s="30"/>
      <c r="AA128" s="30"/>
      <c r="AB128" s="30"/>
      <c r="AC128" s="30"/>
      <c r="AD128" s="30"/>
      <c r="AE128" s="30"/>
      <c r="AR128" s="170" t="s">
        <v>155</v>
      </c>
      <c r="AT128" s="170" t="s">
        <v>151</v>
      </c>
      <c r="AU128" s="170" t="s">
        <v>156</v>
      </c>
      <c r="AY128" s="14" t="s">
        <v>149</v>
      </c>
      <c r="BE128" s="98">
        <f t="shared" si="4"/>
        <v>0</v>
      </c>
      <c r="BF128" s="98">
        <f t="shared" si="5"/>
        <v>0</v>
      </c>
      <c r="BG128" s="98">
        <f t="shared" si="6"/>
        <v>0</v>
      </c>
      <c r="BH128" s="98">
        <f t="shared" si="7"/>
        <v>0</v>
      </c>
      <c r="BI128" s="98">
        <f t="shared" si="8"/>
        <v>0</v>
      </c>
      <c r="BJ128" s="14" t="s">
        <v>156</v>
      </c>
      <c r="BK128" s="98">
        <f t="shared" si="9"/>
        <v>0</v>
      </c>
      <c r="BL128" s="14" t="s">
        <v>155</v>
      </c>
      <c r="BM128" s="170" t="s">
        <v>169</v>
      </c>
    </row>
    <row r="129" spans="1:65" s="2" customFormat="1" ht="34.799999999999997" customHeight="1">
      <c r="A129" s="30"/>
      <c r="B129" s="157"/>
      <c r="C129" s="171" t="s">
        <v>162</v>
      </c>
      <c r="D129" s="171" t="s">
        <v>244</v>
      </c>
      <c r="E129" s="172" t="s">
        <v>353</v>
      </c>
      <c r="F129" s="173" t="s">
        <v>354</v>
      </c>
      <c r="G129" s="174" t="s">
        <v>344</v>
      </c>
      <c r="H129" s="175">
        <v>3</v>
      </c>
      <c r="I129" s="176"/>
      <c r="J129" s="177">
        <f t="shared" si="0"/>
        <v>0</v>
      </c>
      <c r="K129" s="178"/>
      <c r="L129" s="179"/>
      <c r="M129" s="180" t="s">
        <v>1</v>
      </c>
      <c r="N129" s="181" t="s">
        <v>41</v>
      </c>
      <c r="O129" s="59"/>
      <c r="P129" s="168">
        <f t="shared" si="1"/>
        <v>0</v>
      </c>
      <c r="Q129" s="168">
        <v>0</v>
      </c>
      <c r="R129" s="168">
        <f t="shared" si="2"/>
        <v>0</v>
      </c>
      <c r="S129" s="168">
        <v>0</v>
      </c>
      <c r="T129" s="169">
        <f t="shared" si="3"/>
        <v>0</v>
      </c>
      <c r="U129" s="30"/>
      <c r="V129" s="30"/>
      <c r="W129" s="30"/>
      <c r="X129" s="30"/>
      <c r="Y129" s="30"/>
      <c r="Z129" s="30"/>
      <c r="AA129" s="30"/>
      <c r="AB129" s="30"/>
      <c r="AC129" s="30"/>
      <c r="AD129" s="30"/>
      <c r="AE129" s="30"/>
      <c r="AR129" s="170" t="s">
        <v>165</v>
      </c>
      <c r="AT129" s="170" t="s">
        <v>244</v>
      </c>
      <c r="AU129" s="170" t="s">
        <v>156</v>
      </c>
      <c r="AY129" s="14" t="s">
        <v>149</v>
      </c>
      <c r="BE129" s="98">
        <f t="shared" si="4"/>
        <v>0</v>
      </c>
      <c r="BF129" s="98">
        <f t="shared" si="5"/>
        <v>0</v>
      </c>
      <c r="BG129" s="98">
        <f t="shared" si="6"/>
        <v>0</v>
      </c>
      <c r="BH129" s="98">
        <f t="shared" si="7"/>
        <v>0</v>
      </c>
      <c r="BI129" s="98">
        <f t="shared" si="8"/>
        <v>0</v>
      </c>
      <c r="BJ129" s="14" t="s">
        <v>156</v>
      </c>
      <c r="BK129" s="98">
        <f t="shared" si="9"/>
        <v>0</v>
      </c>
      <c r="BL129" s="14" t="s">
        <v>155</v>
      </c>
      <c r="BM129" s="170" t="s">
        <v>172</v>
      </c>
    </row>
    <row r="130" spans="1:65" s="2" customFormat="1" ht="14.4" customHeight="1">
      <c r="A130" s="30"/>
      <c r="B130" s="157"/>
      <c r="C130" s="158" t="s">
        <v>174</v>
      </c>
      <c r="D130" s="158" t="s">
        <v>151</v>
      </c>
      <c r="E130" s="159" t="s">
        <v>355</v>
      </c>
      <c r="F130" s="160" t="s">
        <v>356</v>
      </c>
      <c r="G130" s="161" t="s">
        <v>344</v>
      </c>
      <c r="H130" s="162">
        <v>9</v>
      </c>
      <c r="I130" s="163"/>
      <c r="J130" s="164">
        <f t="shared" si="0"/>
        <v>0</v>
      </c>
      <c r="K130" s="165"/>
      <c r="L130" s="31"/>
      <c r="M130" s="166" t="s">
        <v>1</v>
      </c>
      <c r="N130" s="167" t="s">
        <v>41</v>
      </c>
      <c r="O130" s="59"/>
      <c r="P130" s="168">
        <f t="shared" si="1"/>
        <v>0</v>
      </c>
      <c r="Q130" s="168">
        <v>0</v>
      </c>
      <c r="R130" s="168">
        <f t="shared" si="2"/>
        <v>0</v>
      </c>
      <c r="S130" s="168">
        <v>0</v>
      </c>
      <c r="T130" s="169">
        <f t="shared" si="3"/>
        <v>0</v>
      </c>
      <c r="U130" s="30"/>
      <c r="V130" s="30"/>
      <c r="W130" s="30"/>
      <c r="X130" s="30"/>
      <c r="Y130" s="30"/>
      <c r="Z130" s="30"/>
      <c r="AA130" s="30"/>
      <c r="AB130" s="30"/>
      <c r="AC130" s="30"/>
      <c r="AD130" s="30"/>
      <c r="AE130" s="30"/>
      <c r="AR130" s="170" t="s">
        <v>155</v>
      </c>
      <c r="AT130" s="170" t="s">
        <v>151</v>
      </c>
      <c r="AU130" s="170" t="s">
        <v>156</v>
      </c>
      <c r="AY130" s="14" t="s">
        <v>149</v>
      </c>
      <c r="BE130" s="98">
        <f t="shared" si="4"/>
        <v>0</v>
      </c>
      <c r="BF130" s="98">
        <f t="shared" si="5"/>
        <v>0</v>
      </c>
      <c r="BG130" s="98">
        <f t="shared" si="6"/>
        <v>0</v>
      </c>
      <c r="BH130" s="98">
        <f t="shared" si="7"/>
        <v>0</v>
      </c>
      <c r="BI130" s="98">
        <f t="shared" si="8"/>
        <v>0</v>
      </c>
      <c r="BJ130" s="14" t="s">
        <v>156</v>
      </c>
      <c r="BK130" s="98">
        <f t="shared" si="9"/>
        <v>0</v>
      </c>
      <c r="BL130" s="14" t="s">
        <v>155</v>
      </c>
      <c r="BM130" s="170" t="s">
        <v>177</v>
      </c>
    </row>
    <row r="131" spans="1:65" s="2" customFormat="1" ht="14.4" customHeight="1">
      <c r="A131" s="30"/>
      <c r="B131" s="157"/>
      <c r="C131" s="158" t="s">
        <v>165</v>
      </c>
      <c r="D131" s="158" t="s">
        <v>151</v>
      </c>
      <c r="E131" s="159" t="s">
        <v>357</v>
      </c>
      <c r="F131" s="160" t="s">
        <v>358</v>
      </c>
      <c r="G131" s="161" t="s">
        <v>344</v>
      </c>
      <c r="H131" s="162">
        <v>9</v>
      </c>
      <c r="I131" s="163"/>
      <c r="J131" s="164">
        <f t="shared" si="0"/>
        <v>0</v>
      </c>
      <c r="K131" s="165"/>
      <c r="L131" s="31"/>
      <c r="M131" s="166" t="s">
        <v>1</v>
      </c>
      <c r="N131" s="167" t="s">
        <v>41</v>
      </c>
      <c r="O131" s="59"/>
      <c r="P131" s="168">
        <f t="shared" si="1"/>
        <v>0</v>
      </c>
      <c r="Q131" s="168">
        <v>0</v>
      </c>
      <c r="R131" s="168">
        <f t="shared" si="2"/>
        <v>0</v>
      </c>
      <c r="S131" s="168">
        <v>0</v>
      </c>
      <c r="T131" s="169">
        <f t="shared" si="3"/>
        <v>0</v>
      </c>
      <c r="U131" s="30"/>
      <c r="V131" s="30"/>
      <c r="W131" s="30"/>
      <c r="X131" s="30"/>
      <c r="Y131" s="30"/>
      <c r="Z131" s="30"/>
      <c r="AA131" s="30"/>
      <c r="AB131" s="30"/>
      <c r="AC131" s="30"/>
      <c r="AD131" s="30"/>
      <c r="AE131" s="30"/>
      <c r="AR131" s="170" t="s">
        <v>155</v>
      </c>
      <c r="AT131" s="170" t="s">
        <v>151</v>
      </c>
      <c r="AU131" s="170" t="s">
        <v>156</v>
      </c>
      <c r="AY131" s="14" t="s">
        <v>149</v>
      </c>
      <c r="BE131" s="98">
        <f t="shared" si="4"/>
        <v>0</v>
      </c>
      <c r="BF131" s="98">
        <f t="shared" si="5"/>
        <v>0</v>
      </c>
      <c r="BG131" s="98">
        <f t="shared" si="6"/>
        <v>0</v>
      </c>
      <c r="BH131" s="98">
        <f t="shared" si="7"/>
        <v>0</v>
      </c>
      <c r="BI131" s="98">
        <f t="shared" si="8"/>
        <v>0</v>
      </c>
      <c r="BJ131" s="14" t="s">
        <v>156</v>
      </c>
      <c r="BK131" s="98">
        <f t="shared" si="9"/>
        <v>0</v>
      </c>
      <c r="BL131" s="14" t="s">
        <v>155</v>
      </c>
      <c r="BM131" s="170" t="s">
        <v>181</v>
      </c>
    </row>
    <row r="132" spans="1:65" s="2" customFormat="1" ht="30" customHeight="1">
      <c r="A132" s="30"/>
      <c r="B132" s="157"/>
      <c r="C132" s="171" t="s">
        <v>182</v>
      </c>
      <c r="D132" s="171" t="s">
        <v>244</v>
      </c>
      <c r="E132" s="172" t="s">
        <v>359</v>
      </c>
      <c r="F132" s="173" t="s">
        <v>360</v>
      </c>
      <c r="G132" s="174" t="s">
        <v>344</v>
      </c>
      <c r="H132" s="175">
        <v>9</v>
      </c>
      <c r="I132" s="176"/>
      <c r="J132" s="177">
        <f t="shared" si="0"/>
        <v>0</v>
      </c>
      <c r="K132" s="178"/>
      <c r="L132" s="179"/>
      <c r="M132" s="180" t="s">
        <v>1</v>
      </c>
      <c r="N132" s="181" t="s">
        <v>41</v>
      </c>
      <c r="O132" s="59"/>
      <c r="P132" s="168">
        <f t="shared" si="1"/>
        <v>0</v>
      </c>
      <c r="Q132" s="168">
        <v>0</v>
      </c>
      <c r="R132" s="168">
        <f t="shared" si="2"/>
        <v>0</v>
      </c>
      <c r="S132" s="168">
        <v>0</v>
      </c>
      <c r="T132" s="169">
        <f t="shared" si="3"/>
        <v>0</v>
      </c>
      <c r="U132" s="30"/>
      <c r="V132" s="30"/>
      <c r="W132" s="30"/>
      <c r="X132" s="30"/>
      <c r="Y132" s="30"/>
      <c r="Z132" s="30"/>
      <c r="AA132" s="30"/>
      <c r="AB132" s="30"/>
      <c r="AC132" s="30"/>
      <c r="AD132" s="30"/>
      <c r="AE132" s="30"/>
      <c r="AR132" s="170" t="s">
        <v>165</v>
      </c>
      <c r="AT132" s="170" t="s">
        <v>244</v>
      </c>
      <c r="AU132" s="170" t="s">
        <v>156</v>
      </c>
      <c r="AY132" s="14" t="s">
        <v>149</v>
      </c>
      <c r="BE132" s="98">
        <f t="shared" si="4"/>
        <v>0</v>
      </c>
      <c r="BF132" s="98">
        <f t="shared" si="5"/>
        <v>0</v>
      </c>
      <c r="BG132" s="98">
        <f t="shared" si="6"/>
        <v>0</v>
      </c>
      <c r="BH132" s="98">
        <f t="shared" si="7"/>
        <v>0</v>
      </c>
      <c r="BI132" s="98">
        <f t="shared" si="8"/>
        <v>0</v>
      </c>
      <c r="BJ132" s="14" t="s">
        <v>156</v>
      </c>
      <c r="BK132" s="98">
        <f t="shared" si="9"/>
        <v>0</v>
      </c>
      <c r="BL132" s="14" t="s">
        <v>155</v>
      </c>
      <c r="BM132" s="170" t="s">
        <v>185</v>
      </c>
    </row>
    <row r="133" spans="1:65" s="2" customFormat="1" ht="14.4" customHeight="1">
      <c r="A133" s="30"/>
      <c r="B133" s="157"/>
      <c r="C133" s="158" t="s">
        <v>169</v>
      </c>
      <c r="D133" s="158" t="s">
        <v>151</v>
      </c>
      <c r="E133" s="159" t="s">
        <v>361</v>
      </c>
      <c r="F133" s="160" t="s">
        <v>362</v>
      </c>
      <c r="G133" s="161" t="s">
        <v>344</v>
      </c>
      <c r="H133" s="162">
        <v>1</v>
      </c>
      <c r="I133" s="163"/>
      <c r="J133" s="164">
        <f t="shared" si="0"/>
        <v>0</v>
      </c>
      <c r="K133" s="165"/>
      <c r="L133" s="31"/>
      <c r="M133" s="166" t="s">
        <v>1</v>
      </c>
      <c r="N133" s="167" t="s">
        <v>41</v>
      </c>
      <c r="O133" s="59"/>
      <c r="P133" s="168">
        <f t="shared" si="1"/>
        <v>0</v>
      </c>
      <c r="Q133" s="168">
        <v>0</v>
      </c>
      <c r="R133" s="168">
        <f t="shared" si="2"/>
        <v>0</v>
      </c>
      <c r="S133" s="168">
        <v>0</v>
      </c>
      <c r="T133" s="169">
        <f t="shared" si="3"/>
        <v>0</v>
      </c>
      <c r="U133" s="30"/>
      <c r="V133" s="30"/>
      <c r="W133" s="30"/>
      <c r="X133" s="30"/>
      <c r="Y133" s="30"/>
      <c r="Z133" s="30"/>
      <c r="AA133" s="30"/>
      <c r="AB133" s="30"/>
      <c r="AC133" s="30"/>
      <c r="AD133" s="30"/>
      <c r="AE133" s="30"/>
      <c r="AR133" s="170" t="s">
        <v>155</v>
      </c>
      <c r="AT133" s="170" t="s">
        <v>151</v>
      </c>
      <c r="AU133" s="170" t="s">
        <v>156</v>
      </c>
      <c r="AY133" s="14" t="s">
        <v>149</v>
      </c>
      <c r="BE133" s="98">
        <f t="shared" si="4"/>
        <v>0</v>
      </c>
      <c r="BF133" s="98">
        <f t="shared" si="5"/>
        <v>0</v>
      </c>
      <c r="BG133" s="98">
        <f t="shared" si="6"/>
        <v>0</v>
      </c>
      <c r="BH133" s="98">
        <f t="shared" si="7"/>
        <v>0</v>
      </c>
      <c r="BI133" s="98">
        <f t="shared" si="8"/>
        <v>0</v>
      </c>
      <c r="BJ133" s="14" t="s">
        <v>156</v>
      </c>
      <c r="BK133" s="98">
        <f t="shared" si="9"/>
        <v>0</v>
      </c>
      <c r="BL133" s="14" t="s">
        <v>155</v>
      </c>
      <c r="BM133" s="170" t="s">
        <v>7</v>
      </c>
    </row>
    <row r="134" spans="1:65" s="2" customFormat="1" ht="14.4" customHeight="1">
      <c r="A134" s="30"/>
      <c r="B134" s="157"/>
      <c r="C134" s="171" t="s">
        <v>189</v>
      </c>
      <c r="D134" s="171" t="s">
        <v>244</v>
      </c>
      <c r="E134" s="172" t="s">
        <v>363</v>
      </c>
      <c r="F134" s="173" t="s">
        <v>364</v>
      </c>
      <c r="G134" s="174" t="s">
        <v>344</v>
      </c>
      <c r="H134" s="175">
        <v>1</v>
      </c>
      <c r="I134" s="176"/>
      <c r="J134" s="177">
        <f t="shared" si="0"/>
        <v>0</v>
      </c>
      <c r="K134" s="178"/>
      <c r="L134" s="179"/>
      <c r="M134" s="180" t="s">
        <v>1</v>
      </c>
      <c r="N134" s="181" t="s">
        <v>41</v>
      </c>
      <c r="O134" s="59"/>
      <c r="P134" s="168">
        <f t="shared" si="1"/>
        <v>0</v>
      </c>
      <c r="Q134" s="168">
        <v>0</v>
      </c>
      <c r="R134" s="168">
        <f t="shared" si="2"/>
        <v>0</v>
      </c>
      <c r="S134" s="168">
        <v>0</v>
      </c>
      <c r="T134" s="169">
        <f t="shared" si="3"/>
        <v>0</v>
      </c>
      <c r="U134" s="30"/>
      <c r="V134" s="30"/>
      <c r="W134" s="30"/>
      <c r="X134" s="30"/>
      <c r="Y134" s="30"/>
      <c r="Z134" s="30"/>
      <c r="AA134" s="30"/>
      <c r="AB134" s="30"/>
      <c r="AC134" s="30"/>
      <c r="AD134" s="30"/>
      <c r="AE134" s="30"/>
      <c r="AR134" s="170" t="s">
        <v>165</v>
      </c>
      <c r="AT134" s="170" t="s">
        <v>244</v>
      </c>
      <c r="AU134" s="170" t="s">
        <v>156</v>
      </c>
      <c r="AY134" s="14" t="s">
        <v>149</v>
      </c>
      <c r="BE134" s="98">
        <f t="shared" si="4"/>
        <v>0</v>
      </c>
      <c r="BF134" s="98">
        <f t="shared" si="5"/>
        <v>0</v>
      </c>
      <c r="BG134" s="98">
        <f t="shared" si="6"/>
        <v>0</v>
      </c>
      <c r="BH134" s="98">
        <f t="shared" si="7"/>
        <v>0</v>
      </c>
      <c r="BI134" s="98">
        <f t="shared" si="8"/>
        <v>0</v>
      </c>
      <c r="BJ134" s="14" t="s">
        <v>156</v>
      </c>
      <c r="BK134" s="98">
        <f t="shared" si="9"/>
        <v>0</v>
      </c>
      <c r="BL134" s="14" t="s">
        <v>155</v>
      </c>
      <c r="BM134" s="170" t="s">
        <v>192</v>
      </c>
    </row>
    <row r="135" spans="1:65" s="2" customFormat="1" ht="14.4" customHeight="1">
      <c r="A135" s="30"/>
      <c r="B135" s="157"/>
      <c r="C135" s="158" t="s">
        <v>172</v>
      </c>
      <c r="D135" s="158" t="s">
        <v>151</v>
      </c>
      <c r="E135" s="159" t="s">
        <v>365</v>
      </c>
      <c r="F135" s="160" t="s">
        <v>366</v>
      </c>
      <c r="G135" s="161" t="s">
        <v>180</v>
      </c>
      <c r="H135" s="162">
        <v>30</v>
      </c>
      <c r="I135" s="163"/>
      <c r="J135" s="164">
        <f t="shared" si="0"/>
        <v>0</v>
      </c>
      <c r="K135" s="165"/>
      <c r="L135" s="31"/>
      <c r="M135" s="166" t="s">
        <v>1</v>
      </c>
      <c r="N135" s="167" t="s">
        <v>41</v>
      </c>
      <c r="O135" s="59"/>
      <c r="P135" s="168">
        <f t="shared" si="1"/>
        <v>0</v>
      </c>
      <c r="Q135" s="168">
        <v>0</v>
      </c>
      <c r="R135" s="168">
        <f t="shared" si="2"/>
        <v>0</v>
      </c>
      <c r="S135" s="168">
        <v>0</v>
      </c>
      <c r="T135" s="169">
        <f t="shared" si="3"/>
        <v>0</v>
      </c>
      <c r="U135" s="30"/>
      <c r="V135" s="30"/>
      <c r="W135" s="30"/>
      <c r="X135" s="30"/>
      <c r="Y135" s="30"/>
      <c r="Z135" s="30"/>
      <c r="AA135" s="30"/>
      <c r="AB135" s="30"/>
      <c r="AC135" s="30"/>
      <c r="AD135" s="30"/>
      <c r="AE135" s="30"/>
      <c r="AR135" s="170" t="s">
        <v>155</v>
      </c>
      <c r="AT135" s="170" t="s">
        <v>151</v>
      </c>
      <c r="AU135" s="170" t="s">
        <v>156</v>
      </c>
      <c r="AY135" s="14" t="s">
        <v>149</v>
      </c>
      <c r="BE135" s="98">
        <f t="shared" si="4"/>
        <v>0</v>
      </c>
      <c r="BF135" s="98">
        <f t="shared" si="5"/>
        <v>0</v>
      </c>
      <c r="BG135" s="98">
        <f t="shared" si="6"/>
        <v>0</v>
      </c>
      <c r="BH135" s="98">
        <f t="shared" si="7"/>
        <v>0</v>
      </c>
      <c r="BI135" s="98">
        <f t="shared" si="8"/>
        <v>0</v>
      </c>
      <c r="BJ135" s="14" t="s">
        <v>156</v>
      </c>
      <c r="BK135" s="98">
        <f t="shared" si="9"/>
        <v>0</v>
      </c>
      <c r="BL135" s="14" t="s">
        <v>155</v>
      </c>
      <c r="BM135" s="170" t="s">
        <v>195</v>
      </c>
    </row>
    <row r="136" spans="1:65" s="2" customFormat="1" ht="14.4" customHeight="1">
      <c r="A136" s="30"/>
      <c r="B136" s="157"/>
      <c r="C136" s="158" t="s">
        <v>196</v>
      </c>
      <c r="D136" s="158" t="s">
        <v>151</v>
      </c>
      <c r="E136" s="159" t="s">
        <v>367</v>
      </c>
      <c r="F136" s="160" t="s">
        <v>362</v>
      </c>
      <c r="G136" s="161" t="s">
        <v>344</v>
      </c>
      <c r="H136" s="162">
        <v>1</v>
      </c>
      <c r="I136" s="163"/>
      <c r="J136" s="164">
        <f t="shared" si="0"/>
        <v>0</v>
      </c>
      <c r="K136" s="165"/>
      <c r="L136" s="31"/>
      <c r="M136" s="166" t="s">
        <v>1</v>
      </c>
      <c r="N136" s="167" t="s">
        <v>41</v>
      </c>
      <c r="O136" s="59"/>
      <c r="P136" s="168">
        <f t="shared" si="1"/>
        <v>0</v>
      </c>
      <c r="Q136" s="168">
        <v>0</v>
      </c>
      <c r="R136" s="168">
        <f t="shared" si="2"/>
        <v>0</v>
      </c>
      <c r="S136" s="168">
        <v>0</v>
      </c>
      <c r="T136" s="169">
        <f t="shared" si="3"/>
        <v>0</v>
      </c>
      <c r="U136" s="30"/>
      <c r="V136" s="30"/>
      <c r="W136" s="30"/>
      <c r="X136" s="30"/>
      <c r="Y136" s="30"/>
      <c r="Z136" s="30"/>
      <c r="AA136" s="30"/>
      <c r="AB136" s="30"/>
      <c r="AC136" s="30"/>
      <c r="AD136" s="30"/>
      <c r="AE136" s="30"/>
      <c r="AR136" s="170" t="s">
        <v>155</v>
      </c>
      <c r="AT136" s="170" t="s">
        <v>151</v>
      </c>
      <c r="AU136" s="170" t="s">
        <v>156</v>
      </c>
      <c r="AY136" s="14" t="s">
        <v>149</v>
      </c>
      <c r="BE136" s="98">
        <f t="shared" si="4"/>
        <v>0</v>
      </c>
      <c r="BF136" s="98">
        <f t="shared" si="5"/>
        <v>0</v>
      </c>
      <c r="BG136" s="98">
        <f t="shared" si="6"/>
        <v>0</v>
      </c>
      <c r="BH136" s="98">
        <f t="shared" si="7"/>
        <v>0</v>
      </c>
      <c r="BI136" s="98">
        <f t="shared" si="8"/>
        <v>0</v>
      </c>
      <c r="BJ136" s="14" t="s">
        <v>156</v>
      </c>
      <c r="BK136" s="98">
        <f t="shared" si="9"/>
        <v>0</v>
      </c>
      <c r="BL136" s="14" t="s">
        <v>155</v>
      </c>
      <c r="BM136" s="170" t="s">
        <v>199</v>
      </c>
    </row>
    <row r="137" spans="1:65" s="2" customFormat="1" ht="19.8" customHeight="1">
      <c r="A137" s="30"/>
      <c r="B137" s="157"/>
      <c r="C137" s="171" t="s">
        <v>177</v>
      </c>
      <c r="D137" s="171" t="s">
        <v>244</v>
      </c>
      <c r="E137" s="172" t="s">
        <v>368</v>
      </c>
      <c r="F137" s="173" t="s">
        <v>369</v>
      </c>
      <c r="G137" s="174" t="s">
        <v>344</v>
      </c>
      <c r="H137" s="175">
        <v>1</v>
      </c>
      <c r="I137" s="176"/>
      <c r="J137" s="177">
        <f t="shared" si="0"/>
        <v>0</v>
      </c>
      <c r="K137" s="178"/>
      <c r="L137" s="179"/>
      <c r="M137" s="180" t="s">
        <v>1</v>
      </c>
      <c r="N137" s="181" t="s">
        <v>41</v>
      </c>
      <c r="O137" s="59"/>
      <c r="P137" s="168">
        <f t="shared" si="1"/>
        <v>0</v>
      </c>
      <c r="Q137" s="168">
        <v>0</v>
      </c>
      <c r="R137" s="168">
        <f t="shared" si="2"/>
        <v>0</v>
      </c>
      <c r="S137" s="168">
        <v>0</v>
      </c>
      <c r="T137" s="169">
        <f t="shared" si="3"/>
        <v>0</v>
      </c>
      <c r="U137" s="30"/>
      <c r="V137" s="30"/>
      <c r="W137" s="30"/>
      <c r="X137" s="30"/>
      <c r="Y137" s="30"/>
      <c r="Z137" s="30"/>
      <c r="AA137" s="30"/>
      <c r="AB137" s="30"/>
      <c r="AC137" s="30"/>
      <c r="AD137" s="30"/>
      <c r="AE137" s="30"/>
      <c r="AR137" s="170" t="s">
        <v>165</v>
      </c>
      <c r="AT137" s="170" t="s">
        <v>244</v>
      </c>
      <c r="AU137" s="170" t="s">
        <v>156</v>
      </c>
      <c r="AY137" s="14" t="s">
        <v>149</v>
      </c>
      <c r="BE137" s="98">
        <f t="shared" si="4"/>
        <v>0</v>
      </c>
      <c r="BF137" s="98">
        <f t="shared" si="5"/>
        <v>0</v>
      </c>
      <c r="BG137" s="98">
        <f t="shared" si="6"/>
        <v>0</v>
      </c>
      <c r="BH137" s="98">
        <f t="shared" si="7"/>
        <v>0</v>
      </c>
      <c r="BI137" s="98">
        <f t="shared" si="8"/>
        <v>0</v>
      </c>
      <c r="BJ137" s="14" t="s">
        <v>156</v>
      </c>
      <c r="BK137" s="98">
        <f t="shared" si="9"/>
        <v>0</v>
      </c>
      <c r="BL137" s="14" t="s">
        <v>155</v>
      </c>
      <c r="BM137" s="170" t="s">
        <v>202</v>
      </c>
    </row>
    <row r="138" spans="1:65" s="2" customFormat="1" ht="14.4" customHeight="1">
      <c r="A138" s="30"/>
      <c r="B138" s="157"/>
      <c r="C138" s="158" t="s">
        <v>204</v>
      </c>
      <c r="D138" s="158" t="s">
        <v>151</v>
      </c>
      <c r="E138" s="159" t="s">
        <v>365</v>
      </c>
      <c r="F138" s="160" t="s">
        <v>366</v>
      </c>
      <c r="G138" s="161" t="s">
        <v>180</v>
      </c>
      <c r="H138" s="162">
        <v>14.5</v>
      </c>
      <c r="I138" s="163"/>
      <c r="J138" s="164">
        <f t="shared" si="0"/>
        <v>0</v>
      </c>
      <c r="K138" s="165"/>
      <c r="L138" s="31"/>
      <c r="M138" s="166" t="s">
        <v>1</v>
      </c>
      <c r="N138" s="167" t="s">
        <v>41</v>
      </c>
      <c r="O138" s="59"/>
      <c r="P138" s="168">
        <f t="shared" si="1"/>
        <v>0</v>
      </c>
      <c r="Q138" s="168">
        <v>0</v>
      </c>
      <c r="R138" s="168">
        <f t="shared" si="2"/>
        <v>0</v>
      </c>
      <c r="S138" s="168">
        <v>0</v>
      </c>
      <c r="T138" s="169">
        <f t="shared" si="3"/>
        <v>0</v>
      </c>
      <c r="U138" s="30"/>
      <c r="V138" s="30"/>
      <c r="W138" s="30"/>
      <c r="X138" s="30"/>
      <c r="Y138" s="30"/>
      <c r="Z138" s="30"/>
      <c r="AA138" s="30"/>
      <c r="AB138" s="30"/>
      <c r="AC138" s="30"/>
      <c r="AD138" s="30"/>
      <c r="AE138" s="30"/>
      <c r="AR138" s="170" t="s">
        <v>155</v>
      </c>
      <c r="AT138" s="170" t="s">
        <v>151</v>
      </c>
      <c r="AU138" s="170" t="s">
        <v>156</v>
      </c>
      <c r="AY138" s="14" t="s">
        <v>149</v>
      </c>
      <c r="BE138" s="98">
        <f t="shared" si="4"/>
        <v>0</v>
      </c>
      <c r="BF138" s="98">
        <f t="shared" si="5"/>
        <v>0</v>
      </c>
      <c r="BG138" s="98">
        <f t="shared" si="6"/>
        <v>0</v>
      </c>
      <c r="BH138" s="98">
        <f t="shared" si="7"/>
        <v>0</v>
      </c>
      <c r="BI138" s="98">
        <f t="shared" si="8"/>
        <v>0</v>
      </c>
      <c r="BJ138" s="14" t="s">
        <v>156</v>
      </c>
      <c r="BK138" s="98">
        <f t="shared" si="9"/>
        <v>0</v>
      </c>
      <c r="BL138" s="14" t="s">
        <v>155</v>
      </c>
      <c r="BM138" s="170" t="s">
        <v>207</v>
      </c>
    </row>
    <row r="139" spans="1:65" s="12" customFormat="1" ht="22.8" customHeight="1">
      <c r="B139" s="144"/>
      <c r="D139" s="145" t="s">
        <v>74</v>
      </c>
      <c r="E139" s="155" t="s">
        <v>231</v>
      </c>
      <c r="F139" s="155" t="s">
        <v>232</v>
      </c>
      <c r="I139" s="147"/>
      <c r="J139" s="156">
        <f>BK139</f>
        <v>0</v>
      </c>
      <c r="L139" s="144"/>
      <c r="M139" s="149"/>
      <c r="N139" s="150"/>
      <c r="O139" s="150"/>
      <c r="P139" s="151">
        <f>P140</f>
        <v>0</v>
      </c>
      <c r="Q139" s="150"/>
      <c r="R139" s="151">
        <f>R140</f>
        <v>0</v>
      </c>
      <c r="S139" s="150"/>
      <c r="T139" s="152">
        <f>T140</f>
        <v>0</v>
      </c>
      <c r="AR139" s="145" t="s">
        <v>83</v>
      </c>
      <c r="AT139" s="153" t="s">
        <v>74</v>
      </c>
      <c r="AU139" s="153" t="s">
        <v>83</v>
      </c>
      <c r="AY139" s="145" t="s">
        <v>149</v>
      </c>
      <c r="BK139" s="154">
        <f>BK140</f>
        <v>0</v>
      </c>
    </row>
    <row r="140" spans="1:65" s="2" customFormat="1" ht="22.2" customHeight="1">
      <c r="A140" s="30"/>
      <c r="B140" s="157"/>
      <c r="C140" s="158" t="s">
        <v>181</v>
      </c>
      <c r="D140" s="158" t="s">
        <v>151</v>
      </c>
      <c r="E140" s="159" t="s">
        <v>370</v>
      </c>
      <c r="F140" s="160" t="s">
        <v>371</v>
      </c>
      <c r="G140" s="161" t="s">
        <v>188</v>
      </c>
      <c r="H140" s="162">
        <v>3.3719999999999999</v>
      </c>
      <c r="I140" s="163"/>
      <c r="J140" s="164">
        <f>ROUND(I140*H140,2)</f>
        <v>0</v>
      </c>
      <c r="K140" s="165"/>
      <c r="L140" s="31"/>
      <c r="M140" s="183" t="s">
        <v>1</v>
      </c>
      <c r="N140" s="184" t="s">
        <v>41</v>
      </c>
      <c r="O140" s="185"/>
      <c r="P140" s="186">
        <f>O140*H140</f>
        <v>0</v>
      </c>
      <c r="Q140" s="186">
        <v>0</v>
      </c>
      <c r="R140" s="186">
        <f>Q140*H140</f>
        <v>0</v>
      </c>
      <c r="S140" s="186">
        <v>0</v>
      </c>
      <c r="T140" s="187">
        <f>S140*H140</f>
        <v>0</v>
      </c>
      <c r="U140" s="30"/>
      <c r="V140" s="30"/>
      <c r="W140" s="30"/>
      <c r="X140" s="30"/>
      <c r="Y140" s="30"/>
      <c r="Z140" s="30"/>
      <c r="AA140" s="30"/>
      <c r="AB140" s="30"/>
      <c r="AC140" s="30"/>
      <c r="AD140" s="30"/>
      <c r="AE140" s="30"/>
      <c r="AR140" s="170" t="s">
        <v>155</v>
      </c>
      <c r="AT140" s="170" t="s">
        <v>151</v>
      </c>
      <c r="AU140" s="170" t="s">
        <v>156</v>
      </c>
      <c r="AY140" s="14" t="s">
        <v>149</v>
      </c>
      <c r="BE140" s="98">
        <f>IF(N140="základná",J140,0)</f>
        <v>0</v>
      </c>
      <c r="BF140" s="98">
        <f>IF(N140="znížená",J140,0)</f>
        <v>0</v>
      </c>
      <c r="BG140" s="98">
        <f>IF(N140="zákl. prenesená",J140,0)</f>
        <v>0</v>
      </c>
      <c r="BH140" s="98">
        <f>IF(N140="zníž. prenesená",J140,0)</f>
        <v>0</v>
      </c>
      <c r="BI140" s="98">
        <f>IF(N140="nulová",J140,0)</f>
        <v>0</v>
      </c>
      <c r="BJ140" s="14" t="s">
        <v>156</v>
      </c>
      <c r="BK140" s="98">
        <f>ROUND(I140*H140,2)</f>
        <v>0</v>
      </c>
      <c r="BL140" s="14" t="s">
        <v>155</v>
      </c>
      <c r="BM140" s="170" t="s">
        <v>215</v>
      </c>
    </row>
    <row r="141" spans="1:65" s="2" customFormat="1" ht="6.9" customHeight="1">
      <c r="A141" s="30"/>
      <c r="B141" s="48"/>
      <c r="C141" s="49"/>
      <c r="D141" s="49"/>
      <c r="E141" s="49"/>
      <c r="F141" s="49"/>
      <c r="G141" s="49"/>
      <c r="H141" s="49"/>
      <c r="I141" s="49"/>
      <c r="J141" s="49"/>
      <c r="K141" s="49"/>
      <c r="L141" s="31"/>
      <c r="M141" s="30"/>
      <c r="O141" s="30"/>
      <c r="P141" s="30"/>
      <c r="Q141" s="30"/>
      <c r="R141" s="30"/>
      <c r="S141" s="30"/>
      <c r="T141" s="30"/>
      <c r="U141" s="30"/>
      <c r="V141" s="30"/>
      <c r="W141" s="30"/>
      <c r="X141" s="30"/>
      <c r="Y141" s="30"/>
      <c r="Z141" s="30"/>
      <c r="AA141" s="30"/>
      <c r="AB141" s="30"/>
      <c r="AC141" s="30"/>
      <c r="AD141" s="30"/>
      <c r="AE141" s="30"/>
    </row>
  </sheetData>
  <autoFilter ref="C120:K140" xr:uid="{00000000-0009-0000-0000-000002000000}"/>
  <mergeCells count="9">
    <mergeCell ref="E89:H89"/>
    <mergeCell ref="E111:H111"/>
    <mergeCell ref="E113:H113"/>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52"/>
  <sheetViews>
    <sheetView showGridLines="0" topLeftCell="A137"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90</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372</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ROUND(J125,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ROUND((SUM(BE125:BE151)),  2)</f>
        <v>0</v>
      </c>
      <c r="G33" s="111"/>
      <c r="H33" s="111"/>
      <c r="I33" s="112">
        <v>0.2</v>
      </c>
      <c r="J33" s="110">
        <f>ROUND(((SUM(BE125:BE151))*I33),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ROUND((SUM(BF125:BF151)),  2)</f>
        <v>0</v>
      </c>
      <c r="G34" s="111"/>
      <c r="H34" s="111"/>
      <c r="I34" s="112">
        <v>0.2</v>
      </c>
      <c r="J34" s="110">
        <f>ROUND(((SUM(BF125:BF151))*I34),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ROUND((SUM(BG125:BG151)),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ROUND((SUM(BH125:BH151)),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ROUND((SUM(BI125:BI151)),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01c - Vnútorný dvor_Múriky</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J125</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J126</f>
        <v>0</v>
      </c>
      <c r="L99" s="125"/>
    </row>
    <row r="100" spans="1:47" s="10" customFormat="1" ht="19.95" customHeight="1">
      <c r="B100" s="129"/>
      <c r="D100" s="130" t="s">
        <v>125</v>
      </c>
      <c r="E100" s="131"/>
      <c r="F100" s="131"/>
      <c r="G100" s="131"/>
      <c r="H100" s="131"/>
      <c r="I100" s="131"/>
      <c r="J100" s="132">
        <f>J127</f>
        <v>0</v>
      </c>
      <c r="L100" s="129"/>
    </row>
    <row r="101" spans="1:47" s="10" customFormat="1" ht="19.95" customHeight="1">
      <c r="B101" s="129"/>
      <c r="D101" s="130" t="s">
        <v>126</v>
      </c>
      <c r="E101" s="131"/>
      <c r="F101" s="131"/>
      <c r="G101" s="131"/>
      <c r="H101" s="131"/>
      <c r="I101" s="131"/>
      <c r="J101" s="132">
        <f>J134</f>
        <v>0</v>
      </c>
      <c r="L101" s="129"/>
    </row>
    <row r="102" spans="1:47" s="10" customFormat="1" ht="19.95" customHeight="1">
      <c r="B102" s="129"/>
      <c r="D102" s="130" t="s">
        <v>127</v>
      </c>
      <c r="E102" s="131"/>
      <c r="F102" s="131"/>
      <c r="G102" s="131"/>
      <c r="H102" s="131"/>
      <c r="I102" s="131"/>
      <c r="J102" s="132">
        <f>J142</f>
        <v>0</v>
      </c>
      <c r="L102" s="129"/>
    </row>
    <row r="103" spans="1:47" s="9" customFormat="1" ht="24.9" customHeight="1">
      <c r="B103" s="125"/>
      <c r="D103" s="126" t="s">
        <v>128</v>
      </c>
      <c r="E103" s="127"/>
      <c r="F103" s="127"/>
      <c r="G103" s="127"/>
      <c r="H103" s="127"/>
      <c r="I103" s="127"/>
      <c r="J103" s="128">
        <f>J144</f>
        <v>0</v>
      </c>
      <c r="L103" s="125"/>
    </row>
    <row r="104" spans="1:47" s="10" customFormat="1" ht="19.95" customHeight="1">
      <c r="B104" s="129"/>
      <c r="D104" s="130" t="s">
        <v>373</v>
      </c>
      <c r="E104" s="131"/>
      <c r="F104" s="131"/>
      <c r="G104" s="131"/>
      <c r="H104" s="131"/>
      <c r="I104" s="131"/>
      <c r="J104" s="132">
        <f>J145</f>
        <v>0</v>
      </c>
      <c r="L104" s="129"/>
    </row>
    <row r="105" spans="1:47" s="10" customFormat="1" ht="19.95" customHeight="1">
      <c r="B105" s="129"/>
      <c r="D105" s="130" t="s">
        <v>134</v>
      </c>
      <c r="E105" s="131"/>
      <c r="F105" s="131"/>
      <c r="G105" s="131"/>
      <c r="H105" s="131"/>
      <c r="I105" s="131"/>
      <c r="J105" s="132">
        <f>J150</f>
        <v>0</v>
      </c>
      <c r="L105" s="129"/>
    </row>
    <row r="106" spans="1:47" s="2" customFormat="1" ht="21.75" customHeight="1">
      <c r="A106" s="30"/>
      <c r="B106" s="31"/>
      <c r="C106" s="30"/>
      <c r="D106" s="30"/>
      <c r="E106" s="30"/>
      <c r="F106" s="30"/>
      <c r="G106" s="30"/>
      <c r="H106" s="30"/>
      <c r="I106" s="30"/>
      <c r="J106" s="30"/>
      <c r="K106" s="30"/>
      <c r="L106" s="43"/>
      <c r="S106" s="30"/>
      <c r="T106" s="30"/>
      <c r="U106" s="30"/>
      <c r="V106" s="30"/>
      <c r="W106" s="30"/>
      <c r="X106" s="30"/>
      <c r="Y106" s="30"/>
      <c r="Z106" s="30"/>
      <c r="AA106" s="30"/>
      <c r="AB106" s="30"/>
      <c r="AC106" s="30"/>
      <c r="AD106" s="30"/>
      <c r="AE106" s="30"/>
    </row>
    <row r="107" spans="1:47" s="2" customFormat="1" ht="6.9" customHeight="1">
      <c r="A107" s="30"/>
      <c r="B107" s="48"/>
      <c r="C107" s="49"/>
      <c r="D107" s="49"/>
      <c r="E107" s="49"/>
      <c r="F107" s="49"/>
      <c r="G107" s="49"/>
      <c r="H107" s="49"/>
      <c r="I107" s="49"/>
      <c r="J107" s="49"/>
      <c r="K107" s="49"/>
      <c r="L107" s="43"/>
      <c r="S107" s="30"/>
      <c r="T107" s="30"/>
      <c r="U107" s="30"/>
      <c r="V107" s="30"/>
      <c r="W107" s="30"/>
      <c r="X107" s="30"/>
      <c r="Y107" s="30"/>
      <c r="Z107" s="30"/>
      <c r="AA107" s="30"/>
      <c r="AB107" s="30"/>
      <c r="AC107" s="30"/>
      <c r="AD107" s="30"/>
      <c r="AE107" s="30"/>
    </row>
    <row r="111" spans="1:47" s="2" customFormat="1" ht="6.9" customHeight="1">
      <c r="A111" s="30"/>
      <c r="B111" s="50"/>
      <c r="C111" s="51"/>
      <c r="D111" s="51"/>
      <c r="E111" s="51"/>
      <c r="F111" s="51"/>
      <c r="G111" s="51"/>
      <c r="H111" s="51"/>
      <c r="I111" s="51"/>
      <c r="J111" s="51"/>
      <c r="K111" s="51"/>
      <c r="L111" s="43"/>
      <c r="S111" s="30"/>
      <c r="T111" s="30"/>
      <c r="U111" s="30"/>
      <c r="V111" s="30"/>
      <c r="W111" s="30"/>
      <c r="X111" s="30"/>
      <c r="Y111" s="30"/>
      <c r="Z111" s="30"/>
      <c r="AA111" s="30"/>
      <c r="AB111" s="30"/>
      <c r="AC111" s="30"/>
      <c r="AD111" s="30"/>
      <c r="AE111" s="30"/>
    </row>
    <row r="112" spans="1:47" s="2" customFormat="1" ht="24.9" customHeight="1">
      <c r="A112" s="30"/>
      <c r="B112" s="31"/>
      <c r="C112" s="18" t="s">
        <v>135</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6.9" customHeight="1">
      <c r="A113" s="30"/>
      <c r="B113" s="31"/>
      <c r="C113" s="30"/>
      <c r="D113" s="30"/>
      <c r="E113" s="30"/>
      <c r="F113" s="30"/>
      <c r="G113" s="30"/>
      <c r="H113" s="30"/>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15</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27" customHeight="1">
      <c r="A115" s="30"/>
      <c r="B115" s="31"/>
      <c r="C115" s="30"/>
      <c r="D115" s="30"/>
      <c r="E115" s="239" t="str">
        <f>E7</f>
        <v>Projektová dokumentácia pre realizáciu zámeru revitalizácie dvorovej časti nehnuteľnosti na Štúrovej ul. 17-21, parc. čí</v>
      </c>
      <c r="F115" s="240"/>
      <c r="G115" s="240"/>
      <c r="H115" s="240"/>
      <c r="I115" s="30"/>
      <c r="J115" s="30"/>
      <c r="K115" s="30"/>
      <c r="L115" s="43"/>
      <c r="S115" s="30"/>
      <c r="T115" s="30"/>
      <c r="U115" s="30"/>
      <c r="V115" s="30"/>
      <c r="W115" s="30"/>
      <c r="X115" s="30"/>
      <c r="Y115" s="30"/>
      <c r="Z115" s="30"/>
      <c r="AA115" s="30"/>
      <c r="AB115" s="30"/>
      <c r="AC115" s="30"/>
      <c r="AD115" s="30"/>
      <c r="AE115" s="30"/>
    </row>
    <row r="116" spans="1:65" s="2" customFormat="1" ht="12" customHeight="1">
      <c r="A116" s="30"/>
      <c r="B116" s="31"/>
      <c r="C116" s="24" t="s">
        <v>114</v>
      </c>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5.6" customHeight="1">
      <c r="A117" s="30"/>
      <c r="B117" s="31"/>
      <c r="C117" s="30"/>
      <c r="D117" s="30"/>
      <c r="E117" s="190" t="str">
        <f>E9</f>
        <v>SO 01c - Vnútorný dvor_Múriky</v>
      </c>
      <c r="F117" s="238"/>
      <c r="G117" s="238"/>
      <c r="H117" s="238"/>
      <c r="I117" s="30"/>
      <c r="J117" s="30"/>
      <c r="K117" s="30"/>
      <c r="L117" s="43"/>
      <c r="S117" s="30"/>
      <c r="T117" s="30"/>
      <c r="U117" s="30"/>
      <c r="V117" s="30"/>
      <c r="W117" s="30"/>
      <c r="X117" s="30"/>
      <c r="Y117" s="30"/>
      <c r="Z117" s="30"/>
      <c r="AA117" s="30"/>
      <c r="AB117" s="30"/>
      <c r="AC117" s="30"/>
      <c r="AD117" s="30"/>
      <c r="AE117" s="30"/>
    </row>
    <row r="118" spans="1:65" s="2" customFormat="1" ht="6.9"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2" customHeight="1">
      <c r="A119" s="30"/>
      <c r="B119" s="31"/>
      <c r="C119" s="24" t="s">
        <v>19</v>
      </c>
      <c r="D119" s="30"/>
      <c r="E119" s="30"/>
      <c r="F119" s="22" t="str">
        <f>F12</f>
        <v>Nitra</v>
      </c>
      <c r="G119" s="30"/>
      <c r="H119" s="30"/>
      <c r="I119" s="24" t="s">
        <v>21</v>
      </c>
      <c r="J119" s="56" t="str">
        <f>IF(J12="","",J12)</f>
        <v/>
      </c>
      <c r="K119" s="30"/>
      <c r="L119" s="43"/>
      <c r="S119" s="30"/>
      <c r="T119" s="30"/>
      <c r="U119" s="30"/>
      <c r="V119" s="30"/>
      <c r="W119" s="30"/>
      <c r="X119" s="30"/>
      <c r="Y119" s="30"/>
      <c r="Z119" s="30"/>
      <c r="AA119" s="30"/>
      <c r="AB119" s="30"/>
      <c r="AC119" s="30"/>
      <c r="AD119" s="30"/>
      <c r="AE119" s="30"/>
    </row>
    <row r="120" spans="1:65" s="2" customFormat="1" ht="6.9" customHeight="1">
      <c r="A120" s="30"/>
      <c r="B120" s="31"/>
      <c r="C120" s="30"/>
      <c r="D120" s="30"/>
      <c r="E120" s="30"/>
      <c r="F120" s="30"/>
      <c r="G120" s="30"/>
      <c r="H120" s="30"/>
      <c r="I120" s="30"/>
      <c r="J120" s="30"/>
      <c r="K120" s="30"/>
      <c r="L120" s="43"/>
      <c r="S120" s="30"/>
      <c r="T120" s="30"/>
      <c r="U120" s="30"/>
      <c r="V120" s="30"/>
      <c r="W120" s="30"/>
      <c r="X120" s="30"/>
      <c r="Y120" s="30"/>
      <c r="Z120" s="30"/>
      <c r="AA120" s="30"/>
      <c r="AB120" s="30"/>
      <c r="AC120" s="30"/>
      <c r="AD120" s="30"/>
      <c r="AE120" s="30"/>
    </row>
    <row r="121" spans="1:65" s="2" customFormat="1" ht="26.4" customHeight="1">
      <c r="A121" s="30"/>
      <c r="B121" s="31"/>
      <c r="C121" s="24" t="s">
        <v>22</v>
      </c>
      <c r="D121" s="30"/>
      <c r="E121" s="30"/>
      <c r="F121" s="22" t="str">
        <f>E15</f>
        <v>Mesto Nitra</v>
      </c>
      <c r="G121" s="30"/>
      <c r="H121" s="30"/>
      <c r="I121" s="24" t="s">
        <v>29</v>
      </c>
      <c r="J121" s="27">
        <f>E21</f>
        <v>0</v>
      </c>
      <c r="K121" s="30"/>
      <c r="L121" s="43"/>
      <c r="S121" s="30"/>
      <c r="T121" s="30"/>
      <c r="U121" s="30"/>
      <c r="V121" s="30"/>
      <c r="W121" s="30"/>
      <c r="X121" s="30"/>
      <c r="Y121" s="30"/>
      <c r="Z121" s="30"/>
      <c r="AA121" s="30"/>
      <c r="AB121" s="30"/>
      <c r="AC121" s="30"/>
      <c r="AD121" s="30"/>
      <c r="AE121" s="30"/>
    </row>
    <row r="122" spans="1:65" s="2" customFormat="1" ht="26.4" customHeight="1">
      <c r="A122" s="30"/>
      <c r="B122" s="31"/>
      <c r="C122" s="24" t="s">
        <v>26</v>
      </c>
      <c r="D122" s="30"/>
      <c r="E122" s="30"/>
      <c r="F122" s="22" t="str">
        <f>IF(E18="","",E18)</f>
        <v>Vyplň údaj</v>
      </c>
      <c r="G122" s="30"/>
      <c r="H122" s="30"/>
      <c r="I122" s="24" t="s">
        <v>30</v>
      </c>
      <c r="J122" s="27">
        <f>E24</f>
        <v>0</v>
      </c>
      <c r="K122" s="30"/>
      <c r="L122" s="43"/>
      <c r="S122" s="30"/>
      <c r="T122" s="30"/>
      <c r="U122" s="30"/>
      <c r="V122" s="30"/>
      <c r="W122" s="30"/>
      <c r="X122" s="30"/>
      <c r="Y122" s="30"/>
      <c r="Z122" s="30"/>
      <c r="AA122" s="30"/>
      <c r="AB122" s="30"/>
      <c r="AC122" s="30"/>
      <c r="AD122" s="30"/>
      <c r="AE122" s="30"/>
    </row>
    <row r="123" spans="1:65" s="2" customFormat="1" ht="10.3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65" s="11" customFormat="1" ht="29.25" customHeight="1">
      <c r="A124" s="133"/>
      <c r="B124" s="134"/>
      <c r="C124" s="135" t="s">
        <v>136</v>
      </c>
      <c r="D124" s="136" t="s">
        <v>60</v>
      </c>
      <c r="E124" s="136" t="s">
        <v>56</v>
      </c>
      <c r="F124" s="136" t="s">
        <v>57</v>
      </c>
      <c r="G124" s="136" t="s">
        <v>137</v>
      </c>
      <c r="H124" s="136" t="s">
        <v>138</v>
      </c>
      <c r="I124" s="136" t="s">
        <v>139</v>
      </c>
      <c r="J124" s="137" t="s">
        <v>118</v>
      </c>
      <c r="K124" s="138" t="s">
        <v>140</v>
      </c>
      <c r="L124" s="139"/>
      <c r="M124" s="63" t="s">
        <v>1</v>
      </c>
      <c r="N124" s="64" t="s">
        <v>39</v>
      </c>
      <c r="O124" s="64" t="s">
        <v>141</v>
      </c>
      <c r="P124" s="64" t="s">
        <v>142</v>
      </c>
      <c r="Q124" s="64" t="s">
        <v>143</v>
      </c>
      <c r="R124" s="64" t="s">
        <v>144</v>
      </c>
      <c r="S124" s="64" t="s">
        <v>145</v>
      </c>
      <c r="T124" s="65" t="s">
        <v>146</v>
      </c>
      <c r="U124" s="133"/>
      <c r="V124" s="133"/>
      <c r="W124" s="133"/>
      <c r="X124" s="133"/>
      <c r="Y124" s="133"/>
      <c r="Z124" s="133"/>
      <c r="AA124" s="133"/>
      <c r="AB124" s="133"/>
      <c r="AC124" s="133"/>
      <c r="AD124" s="133"/>
      <c r="AE124" s="133"/>
    </row>
    <row r="125" spans="1:65" s="2" customFormat="1" ht="22.8" customHeight="1">
      <c r="A125" s="30"/>
      <c r="B125" s="31"/>
      <c r="C125" s="70" t="s">
        <v>119</v>
      </c>
      <c r="D125" s="30"/>
      <c r="E125" s="30"/>
      <c r="F125" s="30"/>
      <c r="G125" s="30"/>
      <c r="H125" s="30"/>
      <c r="I125" s="30"/>
      <c r="J125" s="140">
        <f>BK125</f>
        <v>0</v>
      </c>
      <c r="K125" s="30"/>
      <c r="L125" s="31"/>
      <c r="M125" s="66"/>
      <c r="N125" s="57"/>
      <c r="O125" s="67"/>
      <c r="P125" s="141">
        <f>P126+P144</f>
        <v>0</v>
      </c>
      <c r="Q125" s="67"/>
      <c r="R125" s="141">
        <f>R126+R144</f>
        <v>0.11060399999999999</v>
      </c>
      <c r="S125" s="67"/>
      <c r="T125" s="142">
        <f>T126+T144</f>
        <v>16.547499999999999</v>
      </c>
      <c r="U125" s="30"/>
      <c r="V125" s="30"/>
      <c r="W125" s="30"/>
      <c r="X125" s="30"/>
      <c r="Y125" s="30"/>
      <c r="Z125" s="30"/>
      <c r="AA125" s="30"/>
      <c r="AB125" s="30"/>
      <c r="AC125" s="30"/>
      <c r="AD125" s="30"/>
      <c r="AE125" s="30"/>
      <c r="AT125" s="14" t="s">
        <v>74</v>
      </c>
      <c r="AU125" s="14" t="s">
        <v>120</v>
      </c>
      <c r="BK125" s="143">
        <f>BK126+BK144</f>
        <v>0</v>
      </c>
    </row>
    <row r="126" spans="1:65" s="12" customFormat="1" ht="25.95" customHeight="1">
      <c r="B126" s="144"/>
      <c r="D126" s="145" t="s">
        <v>74</v>
      </c>
      <c r="E126" s="146" t="s">
        <v>147</v>
      </c>
      <c r="F126" s="146" t="s">
        <v>148</v>
      </c>
      <c r="I126" s="147"/>
      <c r="J126" s="148">
        <f>BK126</f>
        <v>0</v>
      </c>
      <c r="L126" s="144"/>
      <c r="M126" s="149"/>
      <c r="N126" s="150"/>
      <c r="O126" s="150"/>
      <c r="P126" s="151">
        <f>P127+P134+P142</f>
        <v>0</v>
      </c>
      <c r="Q126" s="150"/>
      <c r="R126" s="151">
        <f>R127+R134+R142</f>
        <v>0.105904</v>
      </c>
      <c r="S126" s="150"/>
      <c r="T126" s="152">
        <f>T127+T134+T142</f>
        <v>16.547499999999999</v>
      </c>
      <c r="AR126" s="145" t="s">
        <v>83</v>
      </c>
      <c r="AT126" s="153" t="s">
        <v>74</v>
      </c>
      <c r="AU126" s="153" t="s">
        <v>75</v>
      </c>
      <c r="AY126" s="145" t="s">
        <v>149</v>
      </c>
      <c r="BK126" s="154">
        <f>BK127+BK134+BK142</f>
        <v>0</v>
      </c>
    </row>
    <row r="127" spans="1:65" s="12" customFormat="1" ht="22.8" customHeight="1">
      <c r="B127" s="144"/>
      <c r="D127" s="145" t="s">
        <v>74</v>
      </c>
      <c r="E127" s="155" t="s">
        <v>162</v>
      </c>
      <c r="F127" s="155" t="s">
        <v>211</v>
      </c>
      <c r="I127" s="147"/>
      <c r="J127" s="156">
        <f>BK127</f>
        <v>0</v>
      </c>
      <c r="L127" s="144"/>
      <c r="M127" s="149"/>
      <c r="N127" s="150"/>
      <c r="O127" s="150"/>
      <c r="P127" s="151">
        <f>SUM(P128:P133)</f>
        <v>0</v>
      </c>
      <c r="Q127" s="150"/>
      <c r="R127" s="151">
        <f>SUM(R128:R133)</f>
        <v>0.105904</v>
      </c>
      <c r="S127" s="150"/>
      <c r="T127" s="152">
        <f>SUM(T128:T133)</f>
        <v>0</v>
      </c>
      <c r="AR127" s="145" t="s">
        <v>83</v>
      </c>
      <c r="AT127" s="153" t="s">
        <v>74</v>
      </c>
      <c r="AU127" s="153" t="s">
        <v>83</v>
      </c>
      <c r="AY127" s="145" t="s">
        <v>149</v>
      </c>
      <c r="BK127" s="154">
        <f>SUM(BK128:BK133)</f>
        <v>0</v>
      </c>
    </row>
    <row r="128" spans="1:65" s="2" customFormat="1" ht="19.8" customHeight="1">
      <c r="A128" s="30"/>
      <c r="B128" s="157"/>
      <c r="C128" s="158" t="s">
        <v>83</v>
      </c>
      <c r="D128" s="158" t="s">
        <v>151</v>
      </c>
      <c r="E128" s="159" t="s">
        <v>374</v>
      </c>
      <c r="F128" s="160" t="s">
        <v>375</v>
      </c>
      <c r="G128" s="161" t="s">
        <v>180</v>
      </c>
      <c r="H128" s="162">
        <v>330.95</v>
      </c>
      <c r="I128" s="163"/>
      <c r="J128" s="164">
        <f t="shared" ref="J128:J133" si="0">ROUND(I128*H128,2)</f>
        <v>0</v>
      </c>
      <c r="K128" s="165"/>
      <c r="L128" s="31"/>
      <c r="M128" s="166" t="s">
        <v>1</v>
      </c>
      <c r="N128" s="167" t="s">
        <v>41</v>
      </c>
      <c r="O128" s="59"/>
      <c r="P128" s="168">
        <f t="shared" ref="P128:P133" si="1">O128*H128</f>
        <v>0</v>
      </c>
      <c r="Q128" s="168">
        <v>3.2000000000000003E-4</v>
      </c>
      <c r="R128" s="168">
        <f t="shared" ref="R128:R133" si="2">Q128*H128</f>
        <v>0.105904</v>
      </c>
      <c r="S128" s="168">
        <v>0</v>
      </c>
      <c r="T128" s="169">
        <f t="shared" ref="T128:T133" si="3">S128*H128</f>
        <v>0</v>
      </c>
      <c r="U128" s="30"/>
      <c r="V128" s="30"/>
      <c r="W128" s="30"/>
      <c r="X128" s="30"/>
      <c r="Y128" s="30"/>
      <c r="Z128" s="30"/>
      <c r="AA128" s="30"/>
      <c r="AB128" s="30"/>
      <c r="AC128" s="30"/>
      <c r="AD128" s="30"/>
      <c r="AE128" s="30"/>
      <c r="AR128" s="170" t="s">
        <v>155</v>
      </c>
      <c r="AT128" s="170" t="s">
        <v>151</v>
      </c>
      <c r="AU128" s="170" t="s">
        <v>156</v>
      </c>
      <c r="AY128" s="14" t="s">
        <v>149</v>
      </c>
      <c r="BE128" s="98">
        <f t="shared" ref="BE128:BE133" si="4">IF(N128="základná",J128,0)</f>
        <v>0</v>
      </c>
      <c r="BF128" s="98">
        <f t="shared" ref="BF128:BF133" si="5">IF(N128="znížená",J128,0)</f>
        <v>0</v>
      </c>
      <c r="BG128" s="98">
        <f t="shared" ref="BG128:BG133" si="6">IF(N128="zákl. prenesená",J128,0)</f>
        <v>0</v>
      </c>
      <c r="BH128" s="98">
        <f t="shared" ref="BH128:BH133" si="7">IF(N128="zníž. prenesená",J128,0)</f>
        <v>0</v>
      </c>
      <c r="BI128" s="98">
        <f t="shared" ref="BI128:BI133" si="8">IF(N128="nulová",J128,0)</f>
        <v>0</v>
      </c>
      <c r="BJ128" s="14" t="s">
        <v>156</v>
      </c>
      <c r="BK128" s="98">
        <f t="shared" ref="BK128:BK133" si="9">ROUND(I128*H128,2)</f>
        <v>0</v>
      </c>
      <c r="BL128" s="14" t="s">
        <v>155</v>
      </c>
      <c r="BM128" s="170" t="s">
        <v>376</v>
      </c>
    </row>
    <row r="129" spans="1:65" s="2" customFormat="1" ht="34.799999999999997" customHeight="1">
      <c r="A129" s="30"/>
      <c r="B129" s="157"/>
      <c r="C129" s="158" t="s">
        <v>156</v>
      </c>
      <c r="D129" s="158" t="s">
        <v>151</v>
      </c>
      <c r="E129" s="159" t="s">
        <v>377</v>
      </c>
      <c r="F129" s="160" t="s">
        <v>378</v>
      </c>
      <c r="G129" s="161" t="s">
        <v>180</v>
      </c>
      <c r="H129" s="162">
        <v>330.95</v>
      </c>
      <c r="I129" s="163"/>
      <c r="J129" s="164">
        <f t="shared" si="0"/>
        <v>0</v>
      </c>
      <c r="K129" s="165"/>
      <c r="L129" s="31"/>
      <c r="M129" s="166" t="s">
        <v>1</v>
      </c>
      <c r="N129" s="167" t="s">
        <v>41</v>
      </c>
      <c r="O129" s="59"/>
      <c r="P129" s="168">
        <f t="shared" si="1"/>
        <v>0</v>
      </c>
      <c r="Q129" s="168">
        <v>0</v>
      </c>
      <c r="R129" s="168">
        <f t="shared" si="2"/>
        <v>0</v>
      </c>
      <c r="S129" s="168">
        <v>0</v>
      </c>
      <c r="T129" s="169">
        <f t="shared" si="3"/>
        <v>0</v>
      </c>
      <c r="U129" s="30"/>
      <c r="V129" s="30"/>
      <c r="W129" s="30"/>
      <c r="X129" s="30"/>
      <c r="Y129" s="30"/>
      <c r="Z129" s="30"/>
      <c r="AA129" s="30"/>
      <c r="AB129" s="30"/>
      <c r="AC129" s="30"/>
      <c r="AD129" s="30"/>
      <c r="AE129" s="30"/>
      <c r="AR129" s="170" t="s">
        <v>155</v>
      </c>
      <c r="AT129" s="170" t="s">
        <v>151</v>
      </c>
      <c r="AU129" s="170" t="s">
        <v>156</v>
      </c>
      <c r="AY129" s="14" t="s">
        <v>149</v>
      </c>
      <c r="BE129" s="98">
        <f t="shared" si="4"/>
        <v>0</v>
      </c>
      <c r="BF129" s="98">
        <f t="shared" si="5"/>
        <v>0</v>
      </c>
      <c r="BG129" s="98">
        <f t="shared" si="6"/>
        <v>0</v>
      </c>
      <c r="BH129" s="98">
        <f t="shared" si="7"/>
        <v>0</v>
      </c>
      <c r="BI129" s="98">
        <f t="shared" si="8"/>
        <v>0</v>
      </c>
      <c r="BJ129" s="14" t="s">
        <v>156</v>
      </c>
      <c r="BK129" s="98">
        <f t="shared" si="9"/>
        <v>0</v>
      </c>
      <c r="BL129" s="14" t="s">
        <v>155</v>
      </c>
      <c r="BM129" s="170" t="s">
        <v>156</v>
      </c>
    </row>
    <row r="130" spans="1:65" s="2" customFormat="1" ht="30" customHeight="1">
      <c r="A130" s="30"/>
      <c r="B130" s="157"/>
      <c r="C130" s="158" t="s">
        <v>159</v>
      </c>
      <c r="D130" s="158" t="s">
        <v>151</v>
      </c>
      <c r="E130" s="159" t="s">
        <v>379</v>
      </c>
      <c r="F130" s="160" t="s">
        <v>380</v>
      </c>
      <c r="G130" s="161" t="s">
        <v>180</v>
      </c>
      <c r="H130" s="162">
        <v>330.95</v>
      </c>
      <c r="I130" s="163"/>
      <c r="J130" s="164">
        <f t="shared" si="0"/>
        <v>0</v>
      </c>
      <c r="K130" s="165"/>
      <c r="L130" s="31"/>
      <c r="M130" s="166" t="s">
        <v>1</v>
      </c>
      <c r="N130" s="167" t="s">
        <v>41</v>
      </c>
      <c r="O130" s="59"/>
      <c r="P130" s="168">
        <f t="shared" si="1"/>
        <v>0</v>
      </c>
      <c r="Q130" s="168">
        <v>0</v>
      </c>
      <c r="R130" s="168">
        <f t="shared" si="2"/>
        <v>0</v>
      </c>
      <c r="S130" s="168">
        <v>0</v>
      </c>
      <c r="T130" s="169">
        <f t="shared" si="3"/>
        <v>0</v>
      </c>
      <c r="U130" s="30"/>
      <c r="V130" s="30"/>
      <c r="W130" s="30"/>
      <c r="X130" s="30"/>
      <c r="Y130" s="30"/>
      <c r="Z130" s="30"/>
      <c r="AA130" s="30"/>
      <c r="AB130" s="30"/>
      <c r="AC130" s="30"/>
      <c r="AD130" s="30"/>
      <c r="AE130" s="30"/>
      <c r="AR130" s="170" t="s">
        <v>155</v>
      </c>
      <c r="AT130" s="170" t="s">
        <v>151</v>
      </c>
      <c r="AU130" s="170" t="s">
        <v>156</v>
      </c>
      <c r="AY130" s="14" t="s">
        <v>149</v>
      </c>
      <c r="BE130" s="98">
        <f t="shared" si="4"/>
        <v>0</v>
      </c>
      <c r="BF130" s="98">
        <f t="shared" si="5"/>
        <v>0</v>
      </c>
      <c r="BG130" s="98">
        <f t="shared" si="6"/>
        <v>0</v>
      </c>
      <c r="BH130" s="98">
        <f t="shared" si="7"/>
        <v>0</v>
      </c>
      <c r="BI130" s="98">
        <f t="shared" si="8"/>
        <v>0</v>
      </c>
      <c r="BJ130" s="14" t="s">
        <v>156</v>
      </c>
      <c r="BK130" s="98">
        <f t="shared" si="9"/>
        <v>0</v>
      </c>
      <c r="BL130" s="14" t="s">
        <v>155</v>
      </c>
      <c r="BM130" s="170" t="s">
        <v>155</v>
      </c>
    </row>
    <row r="131" spans="1:65" s="2" customFormat="1" ht="22.2" customHeight="1">
      <c r="A131" s="30"/>
      <c r="B131" s="157"/>
      <c r="C131" s="158" t="s">
        <v>155</v>
      </c>
      <c r="D131" s="158" t="s">
        <v>151</v>
      </c>
      <c r="E131" s="159" t="s">
        <v>381</v>
      </c>
      <c r="F131" s="160" t="s">
        <v>382</v>
      </c>
      <c r="G131" s="161" t="s">
        <v>180</v>
      </c>
      <c r="H131" s="162">
        <v>330.95</v>
      </c>
      <c r="I131" s="163"/>
      <c r="J131" s="164">
        <f t="shared" si="0"/>
        <v>0</v>
      </c>
      <c r="K131" s="165"/>
      <c r="L131" s="31"/>
      <c r="M131" s="166" t="s">
        <v>1</v>
      </c>
      <c r="N131" s="167" t="s">
        <v>41</v>
      </c>
      <c r="O131" s="59"/>
      <c r="P131" s="168">
        <f t="shared" si="1"/>
        <v>0</v>
      </c>
      <c r="Q131" s="168">
        <v>0</v>
      </c>
      <c r="R131" s="168">
        <f t="shared" si="2"/>
        <v>0</v>
      </c>
      <c r="S131" s="168">
        <v>0</v>
      </c>
      <c r="T131" s="169">
        <f t="shared" si="3"/>
        <v>0</v>
      </c>
      <c r="U131" s="30"/>
      <c r="V131" s="30"/>
      <c r="W131" s="30"/>
      <c r="X131" s="30"/>
      <c r="Y131" s="30"/>
      <c r="Z131" s="30"/>
      <c r="AA131" s="30"/>
      <c r="AB131" s="30"/>
      <c r="AC131" s="30"/>
      <c r="AD131" s="30"/>
      <c r="AE131" s="30"/>
      <c r="AR131" s="170" t="s">
        <v>155</v>
      </c>
      <c r="AT131" s="170" t="s">
        <v>151</v>
      </c>
      <c r="AU131" s="170" t="s">
        <v>156</v>
      </c>
      <c r="AY131" s="14" t="s">
        <v>149</v>
      </c>
      <c r="BE131" s="98">
        <f t="shared" si="4"/>
        <v>0</v>
      </c>
      <c r="BF131" s="98">
        <f t="shared" si="5"/>
        <v>0</v>
      </c>
      <c r="BG131" s="98">
        <f t="shared" si="6"/>
        <v>0</v>
      </c>
      <c r="BH131" s="98">
        <f t="shared" si="7"/>
        <v>0</v>
      </c>
      <c r="BI131" s="98">
        <f t="shared" si="8"/>
        <v>0</v>
      </c>
      <c r="BJ131" s="14" t="s">
        <v>156</v>
      </c>
      <c r="BK131" s="98">
        <f t="shared" si="9"/>
        <v>0</v>
      </c>
      <c r="BL131" s="14" t="s">
        <v>155</v>
      </c>
      <c r="BM131" s="170" t="s">
        <v>162</v>
      </c>
    </row>
    <row r="132" spans="1:65" s="2" customFormat="1" ht="22.2" customHeight="1">
      <c r="A132" s="30"/>
      <c r="B132" s="157"/>
      <c r="C132" s="158" t="s">
        <v>166</v>
      </c>
      <c r="D132" s="158" t="s">
        <v>151</v>
      </c>
      <c r="E132" s="159" t="s">
        <v>383</v>
      </c>
      <c r="F132" s="160" t="s">
        <v>384</v>
      </c>
      <c r="G132" s="161" t="s">
        <v>180</v>
      </c>
      <c r="H132" s="162">
        <v>330.95</v>
      </c>
      <c r="I132" s="163"/>
      <c r="J132" s="164">
        <f t="shared" si="0"/>
        <v>0</v>
      </c>
      <c r="K132" s="165"/>
      <c r="L132" s="31"/>
      <c r="M132" s="166" t="s">
        <v>1</v>
      </c>
      <c r="N132" s="167" t="s">
        <v>41</v>
      </c>
      <c r="O132" s="59"/>
      <c r="P132" s="168">
        <f t="shared" si="1"/>
        <v>0</v>
      </c>
      <c r="Q132" s="168">
        <v>0</v>
      </c>
      <c r="R132" s="168">
        <f t="shared" si="2"/>
        <v>0</v>
      </c>
      <c r="S132" s="168">
        <v>0</v>
      </c>
      <c r="T132" s="169">
        <f t="shared" si="3"/>
        <v>0</v>
      </c>
      <c r="U132" s="30"/>
      <c r="V132" s="30"/>
      <c r="W132" s="30"/>
      <c r="X132" s="30"/>
      <c r="Y132" s="30"/>
      <c r="Z132" s="30"/>
      <c r="AA132" s="30"/>
      <c r="AB132" s="30"/>
      <c r="AC132" s="30"/>
      <c r="AD132" s="30"/>
      <c r="AE132" s="30"/>
      <c r="AR132" s="170" t="s">
        <v>155</v>
      </c>
      <c r="AT132" s="170" t="s">
        <v>151</v>
      </c>
      <c r="AU132" s="170" t="s">
        <v>156</v>
      </c>
      <c r="AY132" s="14" t="s">
        <v>149</v>
      </c>
      <c r="BE132" s="98">
        <f t="shared" si="4"/>
        <v>0</v>
      </c>
      <c r="BF132" s="98">
        <f t="shared" si="5"/>
        <v>0</v>
      </c>
      <c r="BG132" s="98">
        <f t="shared" si="6"/>
        <v>0</v>
      </c>
      <c r="BH132" s="98">
        <f t="shared" si="7"/>
        <v>0</v>
      </c>
      <c r="BI132" s="98">
        <f t="shared" si="8"/>
        <v>0</v>
      </c>
      <c r="BJ132" s="14" t="s">
        <v>156</v>
      </c>
      <c r="BK132" s="98">
        <f t="shared" si="9"/>
        <v>0</v>
      </c>
      <c r="BL132" s="14" t="s">
        <v>155</v>
      </c>
      <c r="BM132" s="170" t="s">
        <v>165</v>
      </c>
    </row>
    <row r="133" spans="1:65" s="2" customFormat="1" ht="22.2" customHeight="1">
      <c r="A133" s="30"/>
      <c r="B133" s="157"/>
      <c r="C133" s="158" t="s">
        <v>162</v>
      </c>
      <c r="D133" s="158" t="s">
        <v>151</v>
      </c>
      <c r="E133" s="159" t="s">
        <v>385</v>
      </c>
      <c r="F133" s="160" t="s">
        <v>386</v>
      </c>
      <c r="G133" s="161" t="s">
        <v>180</v>
      </c>
      <c r="H133" s="162">
        <v>330.95</v>
      </c>
      <c r="I133" s="163"/>
      <c r="J133" s="164">
        <f t="shared" si="0"/>
        <v>0</v>
      </c>
      <c r="K133" s="165"/>
      <c r="L133" s="31"/>
      <c r="M133" s="166" t="s">
        <v>1</v>
      </c>
      <c r="N133" s="167" t="s">
        <v>41</v>
      </c>
      <c r="O133" s="59"/>
      <c r="P133" s="168">
        <f t="shared" si="1"/>
        <v>0</v>
      </c>
      <c r="Q133" s="168">
        <v>0</v>
      </c>
      <c r="R133" s="168">
        <f t="shared" si="2"/>
        <v>0</v>
      </c>
      <c r="S133" s="168">
        <v>0</v>
      </c>
      <c r="T133" s="169">
        <f t="shared" si="3"/>
        <v>0</v>
      </c>
      <c r="U133" s="30"/>
      <c r="V133" s="30"/>
      <c r="W133" s="30"/>
      <c r="X133" s="30"/>
      <c r="Y133" s="30"/>
      <c r="Z133" s="30"/>
      <c r="AA133" s="30"/>
      <c r="AB133" s="30"/>
      <c r="AC133" s="30"/>
      <c r="AD133" s="30"/>
      <c r="AE133" s="30"/>
      <c r="AR133" s="170" t="s">
        <v>155</v>
      </c>
      <c r="AT133" s="170" t="s">
        <v>151</v>
      </c>
      <c r="AU133" s="170" t="s">
        <v>156</v>
      </c>
      <c r="AY133" s="14" t="s">
        <v>149</v>
      </c>
      <c r="BE133" s="98">
        <f t="shared" si="4"/>
        <v>0</v>
      </c>
      <c r="BF133" s="98">
        <f t="shared" si="5"/>
        <v>0</v>
      </c>
      <c r="BG133" s="98">
        <f t="shared" si="6"/>
        <v>0</v>
      </c>
      <c r="BH133" s="98">
        <f t="shared" si="7"/>
        <v>0</v>
      </c>
      <c r="BI133" s="98">
        <f t="shared" si="8"/>
        <v>0</v>
      </c>
      <c r="BJ133" s="14" t="s">
        <v>156</v>
      </c>
      <c r="BK133" s="98">
        <f t="shared" si="9"/>
        <v>0</v>
      </c>
      <c r="BL133" s="14" t="s">
        <v>155</v>
      </c>
      <c r="BM133" s="170" t="s">
        <v>169</v>
      </c>
    </row>
    <row r="134" spans="1:65" s="12" customFormat="1" ht="22.8" customHeight="1">
      <c r="B134" s="144"/>
      <c r="D134" s="145" t="s">
        <v>74</v>
      </c>
      <c r="E134" s="155" t="s">
        <v>182</v>
      </c>
      <c r="F134" s="155" t="s">
        <v>223</v>
      </c>
      <c r="I134" s="147"/>
      <c r="J134" s="156">
        <f>BK134</f>
        <v>0</v>
      </c>
      <c r="L134" s="144"/>
      <c r="M134" s="149"/>
      <c r="N134" s="150"/>
      <c r="O134" s="150"/>
      <c r="P134" s="151">
        <f>SUM(P135:P141)</f>
        <v>0</v>
      </c>
      <c r="Q134" s="150"/>
      <c r="R134" s="151">
        <f>SUM(R135:R141)</f>
        <v>0</v>
      </c>
      <c r="S134" s="150"/>
      <c r="T134" s="152">
        <f>SUM(T135:T141)</f>
        <v>16.547499999999999</v>
      </c>
      <c r="AR134" s="145" t="s">
        <v>83</v>
      </c>
      <c r="AT134" s="153" t="s">
        <v>74</v>
      </c>
      <c r="AU134" s="153" t="s">
        <v>83</v>
      </c>
      <c r="AY134" s="145" t="s">
        <v>149</v>
      </c>
      <c r="BK134" s="154">
        <f>SUM(BK135:BK141)</f>
        <v>0</v>
      </c>
    </row>
    <row r="135" spans="1:65" s="2" customFormat="1" ht="22.2" customHeight="1">
      <c r="A135" s="30"/>
      <c r="B135" s="157"/>
      <c r="C135" s="158" t="s">
        <v>174</v>
      </c>
      <c r="D135" s="158" t="s">
        <v>151</v>
      </c>
      <c r="E135" s="159" t="s">
        <v>387</v>
      </c>
      <c r="F135" s="160" t="s">
        <v>388</v>
      </c>
      <c r="G135" s="161" t="s">
        <v>180</v>
      </c>
      <c r="H135" s="162">
        <v>330.95</v>
      </c>
      <c r="I135" s="163"/>
      <c r="J135" s="164">
        <f t="shared" ref="J135:J141" si="10">ROUND(I135*H135,2)</f>
        <v>0</v>
      </c>
      <c r="K135" s="165"/>
      <c r="L135" s="31"/>
      <c r="M135" s="166" t="s">
        <v>1</v>
      </c>
      <c r="N135" s="167" t="s">
        <v>41</v>
      </c>
      <c r="O135" s="59"/>
      <c r="P135" s="168">
        <f t="shared" ref="P135:P141" si="11">O135*H135</f>
        <v>0</v>
      </c>
      <c r="Q135" s="168">
        <v>0</v>
      </c>
      <c r="R135" s="168">
        <f t="shared" ref="R135:R141" si="12">Q135*H135</f>
        <v>0</v>
      </c>
      <c r="S135" s="168">
        <v>0.05</v>
      </c>
      <c r="T135" s="169">
        <f t="shared" ref="T135:T141" si="13">S135*H135</f>
        <v>16.547499999999999</v>
      </c>
      <c r="U135" s="30"/>
      <c r="V135" s="30"/>
      <c r="W135" s="30"/>
      <c r="X135" s="30"/>
      <c r="Y135" s="30"/>
      <c r="Z135" s="30"/>
      <c r="AA135" s="30"/>
      <c r="AB135" s="30"/>
      <c r="AC135" s="30"/>
      <c r="AD135" s="30"/>
      <c r="AE135" s="30"/>
      <c r="AR135" s="170" t="s">
        <v>155</v>
      </c>
      <c r="AT135" s="170" t="s">
        <v>151</v>
      </c>
      <c r="AU135" s="170" t="s">
        <v>156</v>
      </c>
      <c r="AY135" s="14" t="s">
        <v>149</v>
      </c>
      <c r="BE135" s="98">
        <f t="shared" ref="BE135:BE141" si="14">IF(N135="základná",J135,0)</f>
        <v>0</v>
      </c>
      <c r="BF135" s="98">
        <f t="shared" ref="BF135:BF141" si="15">IF(N135="znížená",J135,0)</f>
        <v>0</v>
      </c>
      <c r="BG135" s="98">
        <f t="shared" ref="BG135:BG141" si="16">IF(N135="zákl. prenesená",J135,0)</f>
        <v>0</v>
      </c>
      <c r="BH135" s="98">
        <f t="shared" ref="BH135:BH141" si="17">IF(N135="zníž. prenesená",J135,0)</f>
        <v>0</v>
      </c>
      <c r="BI135" s="98">
        <f t="shared" ref="BI135:BI141" si="18">IF(N135="nulová",J135,0)</f>
        <v>0</v>
      </c>
      <c r="BJ135" s="14" t="s">
        <v>156</v>
      </c>
      <c r="BK135" s="98">
        <f t="shared" ref="BK135:BK141" si="19">ROUND(I135*H135,2)</f>
        <v>0</v>
      </c>
      <c r="BL135" s="14" t="s">
        <v>155</v>
      </c>
      <c r="BM135" s="170" t="s">
        <v>172</v>
      </c>
    </row>
    <row r="136" spans="1:65" s="2" customFormat="1" ht="19.8" customHeight="1">
      <c r="A136" s="30"/>
      <c r="B136" s="157"/>
      <c r="C136" s="158" t="s">
        <v>165</v>
      </c>
      <c r="D136" s="158" t="s">
        <v>151</v>
      </c>
      <c r="E136" s="159" t="s">
        <v>389</v>
      </c>
      <c r="F136" s="160" t="s">
        <v>390</v>
      </c>
      <c r="G136" s="161" t="s">
        <v>188</v>
      </c>
      <c r="H136" s="162">
        <v>16.547999999999998</v>
      </c>
      <c r="I136" s="163"/>
      <c r="J136" s="164">
        <f t="shared" si="10"/>
        <v>0</v>
      </c>
      <c r="K136" s="165"/>
      <c r="L136" s="31"/>
      <c r="M136" s="166" t="s">
        <v>1</v>
      </c>
      <c r="N136" s="167" t="s">
        <v>41</v>
      </c>
      <c r="O136" s="59"/>
      <c r="P136" s="168">
        <f t="shared" si="11"/>
        <v>0</v>
      </c>
      <c r="Q136" s="168">
        <v>0</v>
      </c>
      <c r="R136" s="168">
        <f t="shared" si="12"/>
        <v>0</v>
      </c>
      <c r="S136" s="168">
        <v>0</v>
      </c>
      <c r="T136" s="169">
        <f t="shared" si="13"/>
        <v>0</v>
      </c>
      <c r="U136" s="30"/>
      <c r="V136" s="30"/>
      <c r="W136" s="30"/>
      <c r="X136" s="30"/>
      <c r="Y136" s="30"/>
      <c r="Z136" s="30"/>
      <c r="AA136" s="30"/>
      <c r="AB136" s="30"/>
      <c r="AC136" s="30"/>
      <c r="AD136" s="30"/>
      <c r="AE136" s="30"/>
      <c r="AR136" s="170" t="s">
        <v>155</v>
      </c>
      <c r="AT136" s="170" t="s">
        <v>151</v>
      </c>
      <c r="AU136" s="170" t="s">
        <v>156</v>
      </c>
      <c r="AY136" s="14" t="s">
        <v>149</v>
      </c>
      <c r="BE136" s="98">
        <f t="shared" si="14"/>
        <v>0</v>
      </c>
      <c r="BF136" s="98">
        <f t="shared" si="15"/>
        <v>0</v>
      </c>
      <c r="BG136" s="98">
        <f t="shared" si="16"/>
        <v>0</v>
      </c>
      <c r="BH136" s="98">
        <f t="shared" si="17"/>
        <v>0</v>
      </c>
      <c r="BI136" s="98">
        <f t="shared" si="18"/>
        <v>0</v>
      </c>
      <c r="BJ136" s="14" t="s">
        <v>156</v>
      </c>
      <c r="BK136" s="98">
        <f t="shared" si="19"/>
        <v>0</v>
      </c>
      <c r="BL136" s="14" t="s">
        <v>155</v>
      </c>
      <c r="BM136" s="170" t="s">
        <v>177</v>
      </c>
    </row>
    <row r="137" spans="1:65" s="2" customFormat="1" ht="22.2" customHeight="1">
      <c r="A137" s="30"/>
      <c r="B137" s="157"/>
      <c r="C137" s="158" t="s">
        <v>182</v>
      </c>
      <c r="D137" s="158" t="s">
        <v>151</v>
      </c>
      <c r="E137" s="159" t="s">
        <v>391</v>
      </c>
      <c r="F137" s="160" t="s">
        <v>392</v>
      </c>
      <c r="G137" s="161" t="s">
        <v>188</v>
      </c>
      <c r="H137" s="162">
        <v>148.93199999999999</v>
      </c>
      <c r="I137" s="163"/>
      <c r="J137" s="164">
        <f t="shared" si="10"/>
        <v>0</v>
      </c>
      <c r="K137" s="165"/>
      <c r="L137" s="31"/>
      <c r="M137" s="166" t="s">
        <v>1</v>
      </c>
      <c r="N137" s="167" t="s">
        <v>41</v>
      </c>
      <c r="O137" s="59"/>
      <c r="P137" s="168">
        <f t="shared" si="11"/>
        <v>0</v>
      </c>
      <c r="Q137" s="168">
        <v>0</v>
      </c>
      <c r="R137" s="168">
        <f t="shared" si="12"/>
        <v>0</v>
      </c>
      <c r="S137" s="168">
        <v>0</v>
      </c>
      <c r="T137" s="169">
        <f t="shared" si="13"/>
        <v>0</v>
      </c>
      <c r="U137" s="30"/>
      <c r="V137" s="30"/>
      <c r="W137" s="30"/>
      <c r="X137" s="30"/>
      <c r="Y137" s="30"/>
      <c r="Z137" s="30"/>
      <c r="AA137" s="30"/>
      <c r="AB137" s="30"/>
      <c r="AC137" s="30"/>
      <c r="AD137" s="30"/>
      <c r="AE137" s="30"/>
      <c r="AR137" s="170" t="s">
        <v>155</v>
      </c>
      <c r="AT137" s="170" t="s">
        <v>151</v>
      </c>
      <c r="AU137" s="170" t="s">
        <v>156</v>
      </c>
      <c r="AY137" s="14" t="s">
        <v>149</v>
      </c>
      <c r="BE137" s="98">
        <f t="shared" si="14"/>
        <v>0</v>
      </c>
      <c r="BF137" s="98">
        <f t="shared" si="15"/>
        <v>0</v>
      </c>
      <c r="BG137" s="98">
        <f t="shared" si="16"/>
        <v>0</v>
      </c>
      <c r="BH137" s="98">
        <f t="shared" si="17"/>
        <v>0</v>
      </c>
      <c r="BI137" s="98">
        <f t="shared" si="18"/>
        <v>0</v>
      </c>
      <c r="BJ137" s="14" t="s">
        <v>156</v>
      </c>
      <c r="BK137" s="98">
        <f t="shared" si="19"/>
        <v>0</v>
      </c>
      <c r="BL137" s="14" t="s">
        <v>155</v>
      </c>
      <c r="BM137" s="170" t="s">
        <v>181</v>
      </c>
    </row>
    <row r="138" spans="1:65" s="2" customFormat="1" ht="22.2" customHeight="1">
      <c r="A138" s="30"/>
      <c r="B138" s="157"/>
      <c r="C138" s="158" t="s">
        <v>169</v>
      </c>
      <c r="D138" s="158" t="s">
        <v>151</v>
      </c>
      <c r="E138" s="159" t="s">
        <v>393</v>
      </c>
      <c r="F138" s="160" t="s">
        <v>394</v>
      </c>
      <c r="G138" s="161" t="s">
        <v>188</v>
      </c>
      <c r="H138" s="162">
        <v>16.547999999999998</v>
      </c>
      <c r="I138" s="163"/>
      <c r="J138" s="164">
        <f t="shared" si="10"/>
        <v>0</v>
      </c>
      <c r="K138" s="165"/>
      <c r="L138" s="31"/>
      <c r="M138" s="166" t="s">
        <v>1</v>
      </c>
      <c r="N138" s="167" t="s">
        <v>41</v>
      </c>
      <c r="O138" s="59"/>
      <c r="P138" s="168">
        <f t="shared" si="11"/>
        <v>0</v>
      </c>
      <c r="Q138" s="168">
        <v>0</v>
      </c>
      <c r="R138" s="168">
        <f t="shared" si="12"/>
        <v>0</v>
      </c>
      <c r="S138" s="168">
        <v>0</v>
      </c>
      <c r="T138" s="169">
        <f t="shared" si="13"/>
        <v>0</v>
      </c>
      <c r="U138" s="30"/>
      <c r="V138" s="30"/>
      <c r="W138" s="30"/>
      <c r="X138" s="30"/>
      <c r="Y138" s="30"/>
      <c r="Z138" s="30"/>
      <c r="AA138" s="30"/>
      <c r="AB138" s="30"/>
      <c r="AC138" s="30"/>
      <c r="AD138" s="30"/>
      <c r="AE138" s="30"/>
      <c r="AR138" s="170" t="s">
        <v>155</v>
      </c>
      <c r="AT138" s="170" t="s">
        <v>151</v>
      </c>
      <c r="AU138" s="170" t="s">
        <v>156</v>
      </c>
      <c r="AY138" s="14" t="s">
        <v>149</v>
      </c>
      <c r="BE138" s="98">
        <f t="shared" si="14"/>
        <v>0</v>
      </c>
      <c r="BF138" s="98">
        <f t="shared" si="15"/>
        <v>0</v>
      </c>
      <c r="BG138" s="98">
        <f t="shared" si="16"/>
        <v>0</v>
      </c>
      <c r="BH138" s="98">
        <f t="shared" si="17"/>
        <v>0</v>
      </c>
      <c r="BI138" s="98">
        <f t="shared" si="18"/>
        <v>0</v>
      </c>
      <c r="BJ138" s="14" t="s">
        <v>156</v>
      </c>
      <c r="BK138" s="98">
        <f t="shared" si="19"/>
        <v>0</v>
      </c>
      <c r="BL138" s="14" t="s">
        <v>155</v>
      </c>
      <c r="BM138" s="170" t="s">
        <v>185</v>
      </c>
    </row>
    <row r="139" spans="1:65" s="2" customFormat="1" ht="22.2" customHeight="1">
      <c r="A139" s="30"/>
      <c r="B139" s="157"/>
      <c r="C139" s="158" t="s">
        <v>189</v>
      </c>
      <c r="D139" s="158" t="s">
        <v>151</v>
      </c>
      <c r="E139" s="159" t="s">
        <v>395</v>
      </c>
      <c r="F139" s="160" t="s">
        <v>396</v>
      </c>
      <c r="G139" s="161" t="s">
        <v>188</v>
      </c>
      <c r="H139" s="162">
        <v>16.547999999999998</v>
      </c>
      <c r="I139" s="163"/>
      <c r="J139" s="164">
        <f t="shared" si="10"/>
        <v>0</v>
      </c>
      <c r="K139" s="165"/>
      <c r="L139" s="31"/>
      <c r="M139" s="166" t="s">
        <v>1</v>
      </c>
      <c r="N139" s="167" t="s">
        <v>41</v>
      </c>
      <c r="O139" s="59"/>
      <c r="P139" s="168">
        <f t="shared" si="11"/>
        <v>0</v>
      </c>
      <c r="Q139" s="168">
        <v>0</v>
      </c>
      <c r="R139" s="168">
        <f t="shared" si="12"/>
        <v>0</v>
      </c>
      <c r="S139" s="168">
        <v>0</v>
      </c>
      <c r="T139" s="169">
        <f t="shared" si="13"/>
        <v>0</v>
      </c>
      <c r="U139" s="30"/>
      <c r="V139" s="30"/>
      <c r="W139" s="30"/>
      <c r="X139" s="30"/>
      <c r="Y139" s="30"/>
      <c r="Z139" s="30"/>
      <c r="AA139" s="30"/>
      <c r="AB139" s="30"/>
      <c r="AC139" s="30"/>
      <c r="AD139" s="30"/>
      <c r="AE139" s="30"/>
      <c r="AR139" s="170" t="s">
        <v>155</v>
      </c>
      <c r="AT139" s="170" t="s">
        <v>151</v>
      </c>
      <c r="AU139" s="170" t="s">
        <v>156</v>
      </c>
      <c r="AY139" s="14" t="s">
        <v>149</v>
      </c>
      <c r="BE139" s="98">
        <f t="shared" si="14"/>
        <v>0</v>
      </c>
      <c r="BF139" s="98">
        <f t="shared" si="15"/>
        <v>0</v>
      </c>
      <c r="BG139" s="98">
        <f t="shared" si="16"/>
        <v>0</v>
      </c>
      <c r="BH139" s="98">
        <f t="shared" si="17"/>
        <v>0</v>
      </c>
      <c r="BI139" s="98">
        <f t="shared" si="18"/>
        <v>0</v>
      </c>
      <c r="BJ139" s="14" t="s">
        <v>156</v>
      </c>
      <c r="BK139" s="98">
        <f t="shared" si="19"/>
        <v>0</v>
      </c>
      <c r="BL139" s="14" t="s">
        <v>155</v>
      </c>
      <c r="BM139" s="170" t="s">
        <v>7</v>
      </c>
    </row>
    <row r="140" spans="1:65" s="2" customFormat="1" ht="22.2" customHeight="1">
      <c r="A140" s="30"/>
      <c r="B140" s="157"/>
      <c r="C140" s="158" t="s">
        <v>172</v>
      </c>
      <c r="D140" s="158" t="s">
        <v>151</v>
      </c>
      <c r="E140" s="159" t="s">
        <v>397</v>
      </c>
      <c r="F140" s="160" t="s">
        <v>398</v>
      </c>
      <c r="G140" s="161" t="s">
        <v>188</v>
      </c>
      <c r="H140" s="162">
        <v>16.547999999999998</v>
      </c>
      <c r="I140" s="163"/>
      <c r="J140" s="164">
        <f t="shared" si="10"/>
        <v>0</v>
      </c>
      <c r="K140" s="165"/>
      <c r="L140" s="31"/>
      <c r="M140" s="166" t="s">
        <v>1</v>
      </c>
      <c r="N140" s="167" t="s">
        <v>41</v>
      </c>
      <c r="O140" s="59"/>
      <c r="P140" s="168">
        <f t="shared" si="11"/>
        <v>0</v>
      </c>
      <c r="Q140" s="168">
        <v>0</v>
      </c>
      <c r="R140" s="168">
        <f t="shared" si="12"/>
        <v>0</v>
      </c>
      <c r="S140" s="168">
        <v>0</v>
      </c>
      <c r="T140" s="169">
        <f t="shared" si="13"/>
        <v>0</v>
      </c>
      <c r="U140" s="30"/>
      <c r="V140" s="30"/>
      <c r="W140" s="30"/>
      <c r="X140" s="30"/>
      <c r="Y140" s="30"/>
      <c r="Z140" s="30"/>
      <c r="AA140" s="30"/>
      <c r="AB140" s="30"/>
      <c r="AC140" s="30"/>
      <c r="AD140" s="30"/>
      <c r="AE140" s="30"/>
      <c r="AR140" s="170" t="s">
        <v>155</v>
      </c>
      <c r="AT140" s="170" t="s">
        <v>151</v>
      </c>
      <c r="AU140" s="170" t="s">
        <v>156</v>
      </c>
      <c r="AY140" s="14" t="s">
        <v>149</v>
      </c>
      <c r="BE140" s="98">
        <f t="shared" si="14"/>
        <v>0</v>
      </c>
      <c r="BF140" s="98">
        <f t="shared" si="15"/>
        <v>0</v>
      </c>
      <c r="BG140" s="98">
        <f t="shared" si="16"/>
        <v>0</v>
      </c>
      <c r="BH140" s="98">
        <f t="shared" si="17"/>
        <v>0</v>
      </c>
      <c r="BI140" s="98">
        <f t="shared" si="18"/>
        <v>0</v>
      </c>
      <c r="BJ140" s="14" t="s">
        <v>156</v>
      </c>
      <c r="BK140" s="98">
        <f t="shared" si="19"/>
        <v>0</v>
      </c>
      <c r="BL140" s="14" t="s">
        <v>155</v>
      </c>
      <c r="BM140" s="170" t="s">
        <v>192</v>
      </c>
    </row>
    <row r="141" spans="1:65" s="2" customFormat="1" ht="22.2" customHeight="1">
      <c r="A141" s="30"/>
      <c r="B141" s="157"/>
      <c r="C141" s="158" t="s">
        <v>196</v>
      </c>
      <c r="D141" s="158" t="s">
        <v>151</v>
      </c>
      <c r="E141" s="159" t="s">
        <v>399</v>
      </c>
      <c r="F141" s="160" t="s">
        <v>400</v>
      </c>
      <c r="G141" s="161" t="s">
        <v>188</v>
      </c>
      <c r="H141" s="162">
        <v>16.547999999999998</v>
      </c>
      <c r="I141" s="163"/>
      <c r="J141" s="164">
        <f t="shared" si="10"/>
        <v>0</v>
      </c>
      <c r="K141" s="165"/>
      <c r="L141" s="31"/>
      <c r="M141" s="166" t="s">
        <v>1</v>
      </c>
      <c r="N141" s="167" t="s">
        <v>41</v>
      </c>
      <c r="O141" s="59"/>
      <c r="P141" s="168">
        <f t="shared" si="11"/>
        <v>0</v>
      </c>
      <c r="Q141" s="168">
        <v>0</v>
      </c>
      <c r="R141" s="168">
        <f t="shared" si="12"/>
        <v>0</v>
      </c>
      <c r="S141" s="168">
        <v>0</v>
      </c>
      <c r="T141" s="169">
        <f t="shared" si="13"/>
        <v>0</v>
      </c>
      <c r="U141" s="30"/>
      <c r="V141" s="30"/>
      <c r="W141" s="30"/>
      <c r="X141" s="30"/>
      <c r="Y141" s="30"/>
      <c r="Z141" s="30"/>
      <c r="AA141" s="30"/>
      <c r="AB141" s="30"/>
      <c r="AC141" s="30"/>
      <c r="AD141" s="30"/>
      <c r="AE141" s="30"/>
      <c r="AR141" s="170" t="s">
        <v>155</v>
      </c>
      <c r="AT141" s="170" t="s">
        <v>151</v>
      </c>
      <c r="AU141" s="170" t="s">
        <v>156</v>
      </c>
      <c r="AY141" s="14" t="s">
        <v>149</v>
      </c>
      <c r="BE141" s="98">
        <f t="shared" si="14"/>
        <v>0</v>
      </c>
      <c r="BF141" s="98">
        <f t="shared" si="15"/>
        <v>0</v>
      </c>
      <c r="BG141" s="98">
        <f t="shared" si="16"/>
        <v>0</v>
      </c>
      <c r="BH141" s="98">
        <f t="shared" si="17"/>
        <v>0</v>
      </c>
      <c r="BI141" s="98">
        <f t="shared" si="18"/>
        <v>0</v>
      </c>
      <c r="BJ141" s="14" t="s">
        <v>156</v>
      </c>
      <c r="BK141" s="98">
        <f t="shared" si="19"/>
        <v>0</v>
      </c>
      <c r="BL141" s="14" t="s">
        <v>155</v>
      </c>
      <c r="BM141" s="170" t="s">
        <v>195</v>
      </c>
    </row>
    <row r="142" spans="1:65" s="12" customFormat="1" ht="22.8" customHeight="1">
      <c r="B142" s="144"/>
      <c r="D142" s="145" t="s">
        <v>74</v>
      </c>
      <c r="E142" s="155" t="s">
        <v>231</v>
      </c>
      <c r="F142" s="155" t="s">
        <v>232</v>
      </c>
      <c r="I142" s="147"/>
      <c r="J142" s="156">
        <f>BK142</f>
        <v>0</v>
      </c>
      <c r="L142" s="144"/>
      <c r="M142" s="149"/>
      <c r="N142" s="150"/>
      <c r="O142" s="150"/>
      <c r="P142" s="151">
        <f>P143</f>
        <v>0</v>
      </c>
      <c r="Q142" s="150"/>
      <c r="R142" s="151">
        <f>R143</f>
        <v>0</v>
      </c>
      <c r="S142" s="150"/>
      <c r="T142" s="152">
        <f>T143</f>
        <v>0</v>
      </c>
      <c r="AR142" s="145" t="s">
        <v>83</v>
      </c>
      <c r="AT142" s="153" t="s">
        <v>74</v>
      </c>
      <c r="AU142" s="153" t="s">
        <v>83</v>
      </c>
      <c r="AY142" s="145" t="s">
        <v>149</v>
      </c>
      <c r="BK142" s="154">
        <f>BK143</f>
        <v>0</v>
      </c>
    </row>
    <row r="143" spans="1:65" s="2" customFormat="1" ht="30" customHeight="1">
      <c r="A143" s="30"/>
      <c r="B143" s="157"/>
      <c r="C143" s="158" t="s">
        <v>177</v>
      </c>
      <c r="D143" s="158" t="s">
        <v>151</v>
      </c>
      <c r="E143" s="159" t="s">
        <v>401</v>
      </c>
      <c r="F143" s="160" t="s">
        <v>402</v>
      </c>
      <c r="G143" s="161" t="s">
        <v>188</v>
      </c>
      <c r="H143" s="162">
        <v>0.106</v>
      </c>
      <c r="I143" s="163"/>
      <c r="J143" s="164">
        <f>ROUND(I143*H143,2)</f>
        <v>0</v>
      </c>
      <c r="K143" s="165"/>
      <c r="L143" s="31"/>
      <c r="M143" s="166" t="s">
        <v>1</v>
      </c>
      <c r="N143" s="167" t="s">
        <v>41</v>
      </c>
      <c r="O143" s="59"/>
      <c r="P143" s="168">
        <f>O143*H143</f>
        <v>0</v>
      </c>
      <c r="Q143" s="168">
        <v>0</v>
      </c>
      <c r="R143" s="168">
        <f>Q143*H143</f>
        <v>0</v>
      </c>
      <c r="S143" s="168">
        <v>0</v>
      </c>
      <c r="T143" s="169">
        <f>S143*H143</f>
        <v>0</v>
      </c>
      <c r="U143" s="30"/>
      <c r="V143" s="30"/>
      <c r="W143" s="30"/>
      <c r="X143" s="30"/>
      <c r="Y143" s="30"/>
      <c r="Z143" s="30"/>
      <c r="AA143" s="30"/>
      <c r="AB143" s="30"/>
      <c r="AC143" s="30"/>
      <c r="AD143" s="30"/>
      <c r="AE143" s="30"/>
      <c r="AR143" s="170" t="s">
        <v>155</v>
      </c>
      <c r="AT143" s="170" t="s">
        <v>151</v>
      </c>
      <c r="AU143" s="170" t="s">
        <v>156</v>
      </c>
      <c r="AY143" s="14" t="s">
        <v>149</v>
      </c>
      <c r="BE143" s="98">
        <f>IF(N143="základná",J143,0)</f>
        <v>0</v>
      </c>
      <c r="BF143" s="98">
        <f>IF(N143="znížená",J143,0)</f>
        <v>0</v>
      </c>
      <c r="BG143" s="98">
        <f>IF(N143="zákl. prenesená",J143,0)</f>
        <v>0</v>
      </c>
      <c r="BH143" s="98">
        <f>IF(N143="zníž. prenesená",J143,0)</f>
        <v>0</v>
      </c>
      <c r="BI143" s="98">
        <f>IF(N143="nulová",J143,0)</f>
        <v>0</v>
      </c>
      <c r="BJ143" s="14" t="s">
        <v>156</v>
      </c>
      <c r="BK143" s="98">
        <f>ROUND(I143*H143,2)</f>
        <v>0</v>
      </c>
      <c r="BL143" s="14" t="s">
        <v>155</v>
      </c>
      <c r="BM143" s="170" t="s">
        <v>199</v>
      </c>
    </row>
    <row r="144" spans="1:65" s="12" customFormat="1" ht="25.95" customHeight="1">
      <c r="B144" s="144"/>
      <c r="D144" s="145" t="s">
        <v>74</v>
      </c>
      <c r="E144" s="146" t="s">
        <v>236</v>
      </c>
      <c r="F144" s="146" t="s">
        <v>237</v>
      </c>
      <c r="I144" s="147"/>
      <c r="J144" s="148">
        <f>BK144</f>
        <v>0</v>
      </c>
      <c r="L144" s="144"/>
      <c r="M144" s="149"/>
      <c r="N144" s="150"/>
      <c r="O144" s="150"/>
      <c r="P144" s="151">
        <f>P145+P150</f>
        <v>0</v>
      </c>
      <c r="Q144" s="150"/>
      <c r="R144" s="151">
        <f>R145+R150</f>
        <v>4.7000000000000002E-3</v>
      </c>
      <c r="S144" s="150"/>
      <c r="T144" s="152">
        <f>T145+T150</f>
        <v>0</v>
      </c>
      <c r="AR144" s="145" t="s">
        <v>156</v>
      </c>
      <c r="AT144" s="153" t="s">
        <v>74</v>
      </c>
      <c r="AU144" s="153" t="s">
        <v>75</v>
      </c>
      <c r="AY144" s="145" t="s">
        <v>149</v>
      </c>
      <c r="BK144" s="154">
        <f>BK145+BK150</f>
        <v>0</v>
      </c>
    </row>
    <row r="145" spans="1:65" s="12" customFormat="1" ht="22.8" customHeight="1">
      <c r="B145" s="144"/>
      <c r="D145" s="145" t="s">
        <v>74</v>
      </c>
      <c r="E145" s="155" t="s">
        <v>403</v>
      </c>
      <c r="F145" s="155" t="s">
        <v>404</v>
      </c>
      <c r="I145" s="147"/>
      <c r="J145" s="156">
        <f>BK145</f>
        <v>0</v>
      </c>
      <c r="L145" s="144"/>
      <c r="M145" s="149"/>
      <c r="N145" s="150"/>
      <c r="O145" s="150"/>
      <c r="P145" s="151">
        <f>SUM(P146:P149)</f>
        <v>0</v>
      </c>
      <c r="Q145" s="150"/>
      <c r="R145" s="151">
        <f>SUM(R146:R149)</f>
        <v>0</v>
      </c>
      <c r="S145" s="150"/>
      <c r="T145" s="152">
        <f>SUM(T146:T149)</f>
        <v>0</v>
      </c>
      <c r="AR145" s="145" t="s">
        <v>156</v>
      </c>
      <c r="AT145" s="153" t="s">
        <v>74</v>
      </c>
      <c r="AU145" s="153" t="s">
        <v>83</v>
      </c>
      <c r="AY145" s="145" t="s">
        <v>149</v>
      </c>
      <c r="BK145" s="154">
        <f>SUM(BK146:BK149)</f>
        <v>0</v>
      </c>
    </row>
    <row r="146" spans="1:65" s="2" customFormat="1" ht="14.4" customHeight="1">
      <c r="A146" s="30"/>
      <c r="B146" s="157"/>
      <c r="C146" s="158" t="s">
        <v>204</v>
      </c>
      <c r="D146" s="158" t="s">
        <v>151</v>
      </c>
      <c r="E146" s="159" t="s">
        <v>405</v>
      </c>
      <c r="F146" s="160" t="s">
        <v>406</v>
      </c>
      <c r="G146" s="161" t="s">
        <v>284</v>
      </c>
      <c r="H146" s="162">
        <v>340.2</v>
      </c>
      <c r="I146" s="163"/>
      <c r="J146" s="164">
        <f>ROUND(I146*H146,2)</f>
        <v>0</v>
      </c>
      <c r="K146" s="165"/>
      <c r="L146" s="31"/>
      <c r="M146" s="166" t="s">
        <v>1</v>
      </c>
      <c r="N146" s="167" t="s">
        <v>41</v>
      </c>
      <c r="O146" s="59"/>
      <c r="P146" s="168">
        <f>O146*H146</f>
        <v>0</v>
      </c>
      <c r="Q146" s="168">
        <v>0</v>
      </c>
      <c r="R146" s="168">
        <f>Q146*H146</f>
        <v>0</v>
      </c>
      <c r="S146" s="168">
        <v>0</v>
      </c>
      <c r="T146" s="169">
        <f>S146*H146</f>
        <v>0</v>
      </c>
      <c r="U146" s="30"/>
      <c r="V146" s="30"/>
      <c r="W146" s="30"/>
      <c r="X146" s="30"/>
      <c r="Y146" s="30"/>
      <c r="Z146" s="30"/>
      <c r="AA146" s="30"/>
      <c r="AB146" s="30"/>
      <c r="AC146" s="30"/>
      <c r="AD146" s="30"/>
      <c r="AE146" s="30"/>
      <c r="AR146" s="170" t="s">
        <v>181</v>
      </c>
      <c r="AT146" s="170" t="s">
        <v>151</v>
      </c>
      <c r="AU146" s="170" t="s">
        <v>156</v>
      </c>
      <c r="AY146" s="14" t="s">
        <v>149</v>
      </c>
      <c r="BE146" s="98">
        <f>IF(N146="základná",J146,0)</f>
        <v>0</v>
      </c>
      <c r="BF146" s="98">
        <f>IF(N146="znížená",J146,0)</f>
        <v>0</v>
      </c>
      <c r="BG146" s="98">
        <f>IF(N146="zákl. prenesená",J146,0)</f>
        <v>0</v>
      </c>
      <c r="BH146" s="98">
        <f>IF(N146="zníž. prenesená",J146,0)</f>
        <v>0</v>
      </c>
      <c r="BI146" s="98">
        <f>IF(N146="nulová",J146,0)</f>
        <v>0</v>
      </c>
      <c r="BJ146" s="14" t="s">
        <v>156</v>
      </c>
      <c r="BK146" s="98">
        <f>ROUND(I146*H146,2)</f>
        <v>0</v>
      </c>
      <c r="BL146" s="14" t="s">
        <v>181</v>
      </c>
      <c r="BM146" s="170" t="s">
        <v>202</v>
      </c>
    </row>
    <row r="147" spans="1:65" s="2" customFormat="1" ht="19.8" customHeight="1">
      <c r="A147" s="30"/>
      <c r="B147" s="157"/>
      <c r="C147" s="158" t="s">
        <v>181</v>
      </c>
      <c r="D147" s="158" t="s">
        <v>151</v>
      </c>
      <c r="E147" s="159" t="s">
        <v>407</v>
      </c>
      <c r="F147" s="160" t="s">
        <v>408</v>
      </c>
      <c r="G147" s="161" t="s">
        <v>284</v>
      </c>
      <c r="H147" s="162">
        <v>340.2</v>
      </c>
      <c r="I147" s="163"/>
      <c r="J147" s="164">
        <f>ROUND(I147*H147,2)</f>
        <v>0</v>
      </c>
      <c r="K147" s="165"/>
      <c r="L147" s="31"/>
      <c r="M147" s="166" t="s">
        <v>1</v>
      </c>
      <c r="N147" s="167" t="s">
        <v>41</v>
      </c>
      <c r="O147" s="59"/>
      <c r="P147" s="168">
        <f>O147*H147</f>
        <v>0</v>
      </c>
      <c r="Q147" s="168">
        <v>0</v>
      </c>
      <c r="R147" s="168">
        <f>Q147*H147</f>
        <v>0</v>
      </c>
      <c r="S147" s="168">
        <v>0</v>
      </c>
      <c r="T147" s="169">
        <f>S147*H147</f>
        <v>0</v>
      </c>
      <c r="U147" s="30"/>
      <c r="V147" s="30"/>
      <c r="W147" s="30"/>
      <c r="X147" s="30"/>
      <c r="Y147" s="30"/>
      <c r="Z147" s="30"/>
      <c r="AA147" s="30"/>
      <c r="AB147" s="30"/>
      <c r="AC147" s="30"/>
      <c r="AD147" s="30"/>
      <c r="AE147" s="30"/>
      <c r="AR147" s="170" t="s">
        <v>181</v>
      </c>
      <c r="AT147" s="170" t="s">
        <v>151</v>
      </c>
      <c r="AU147" s="170" t="s">
        <v>156</v>
      </c>
      <c r="AY147" s="14" t="s">
        <v>149</v>
      </c>
      <c r="BE147" s="98">
        <f>IF(N147="základná",J147,0)</f>
        <v>0</v>
      </c>
      <c r="BF147" s="98">
        <f>IF(N147="znížená",J147,0)</f>
        <v>0</v>
      </c>
      <c r="BG147" s="98">
        <f>IF(N147="zákl. prenesená",J147,0)</f>
        <v>0</v>
      </c>
      <c r="BH147" s="98">
        <f>IF(N147="zníž. prenesená",J147,0)</f>
        <v>0</v>
      </c>
      <c r="BI147" s="98">
        <f>IF(N147="nulová",J147,0)</f>
        <v>0</v>
      </c>
      <c r="BJ147" s="14" t="s">
        <v>156</v>
      </c>
      <c r="BK147" s="98">
        <f>ROUND(I147*H147,2)</f>
        <v>0</v>
      </c>
      <c r="BL147" s="14" t="s">
        <v>181</v>
      </c>
      <c r="BM147" s="170" t="s">
        <v>207</v>
      </c>
    </row>
    <row r="148" spans="1:65" s="2" customFormat="1" ht="14.4" customHeight="1">
      <c r="A148" s="30"/>
      <c r="B148" s="157"/>
      <c r="C148" s="171" t="s">
        <v>212</v>
      </c>
      <c r="D148" s="171" t="s">
        <v>244</v>
      </c>
      <c r="E148" s="172" t="s">
        <v>409</v>
      </c>
      <c r="F148" s="173" t="s">
        <v>410</v>
      </c>
      <c r="G148" s="174" t="s">
        <v>284</v>
      </c>
      <c r="H148" s="175">
        <v>340.2</v>
      </c>
      <c r="I148" s="176"/>
      <c r="J148" s="177">
        <f>ROUND(I148*H148,2)</f>
        <v>0</v>
      </c>
      <c r="K148" s="178"/>
      <c r="L148" s="179"/>
      <c r="M148" s="180" t="s">
        <v>1</v>
      </c>
      <c r="N148" s="181" t="s">
        <v>41</v>
      </c>
      <c r="O148" s="59"/>
      <c r="P148" s="168">
        <f>O148*H148</f>
        <v>0</v>
      </c>
      <c r="Q148" s="168">
        <v>0</v>
      </c>
      <c r="R148" s="168">
        <f>Q148*H148</f>
        <v>0</v>
      </c>
      <c r="S148" s="168">
        <v>0</v>
      </c>
      <c r="T148" s="169">
        <f>S148*H148</f>
        <v>0</v>
      </c>
      <c r="U148" s="30"/>
      <c r="V148" s="30"/>
      <c r="W148" s="30"/>
      <c r="X148" s="30"/>
      <c r="Y148" s="30"/>
      <c r="Z148" s="30"/>
      <c r="AA148" s="30"/>
      <c r="AB148" s="30"/>
      <c r="AC148" s="30"/>
      <c r="AD148" s="30"/>
      <c r="AE148" s="30"/>
      <c r="AR148" s="170" t="s">
        <v>215</v>
      </c>
      <c r="AT148" s="170" t="s">
        <v>244</v>
      </c>
      <c r="AU148" s="170" t="s">
        <v>156</v>
      </c>
      <c r="AY148" s="14" t="s">
        <v>149</v>
      </c>
      <c r="BE148" s="98">
        <f>IF(N148="základná",J148,0)</f>
        <v>0</v>
      </c>
      <c r="BF148" s="98">
        <f>IF(N148="znížená",J148,0)</f>
        <v>0</v>
      </c>
      <c r="BG148" s="98">
        <f>IF(N148="zákl. prenesená",J148,0)</f>
        <v>0</v>
      </c>
      <c r="BH148" s="98">
        <f>IF(N148="zníž. prenesená",J148,0)</f>
        <v>0</v>
      </c>
      <c r="BI148" s="98">
        <f>IF(N148="nulová",J148,0)</f>
        <v>0</v>
      </c>
      <c r="BJ148" s="14" t="s">
        <v>156</v>
      </c>
      <c r="BK148" s="98">
        <f>ROUND(I148*H148,2)</f>
        <v>0</v>
      </c>
      <c r="BL148" s="14" t="s">
        <v>181</v>
      </c>
      <c r="BM148" s="170" t="s">
        <v>215</v>
      </c>
    </row>
    <row r="149" spans="1:65" s="2" customFormat="1" ht="22.2" customHeight="1">
      <c r="A149" s="30"/>
      <c r="B149" s="157"/>
      <c r="C149" s="158" t="s">
        <v>185</v>
      </c>
      <c r="D149" s="158" t="s">
        <v>151</v>
      </c>
      <c r="E149" s="159" t="s">
        <v>411</v>
      </c>
      <c r="F149" s="160" t="s">
        <v>412</v>
      </c>
      <c r="G149" s="161" t="s">
        <v>251</v>
      </c>
      <c r="H149" s="182"/>
      <c r="I149" s="163"/>
      <c r="J149" s="164">
        <f>ROUND(I149*H149,2)</f>
        <v>0</v>
      </c>
      <c r="K149" s="165"/>
      <c r="L149" s="31"/>
      <c r="M149" s="166" t="s">
        <v>1</v>
      </c>
      <c r="N149" s="167" t="s">
        <v>41</v>
      </c>
      <c r="O149" s="59"/>
      <c r="P149" s="168">
        <f>O149*H149</f>
        <v>0</v>
      </c>
      <c r="Q149" s="168">
        <v>0</v>
      </c>
      <c r="R149" s="168">
        <f>Q149*H149</f>
        <v>0</v>
      </c>
      <c r="S149" s="168">
        <v>0</v>
      </c>
      <c r="T149" s="169">
        <f>S149*H149</f>
        <v>0</v>
      </c>
      <c r="U149" s="30"/>
      <c r="V149" s="30"/>
      <c r="W149" s="30"/>
      <c r="X149" s="30"/>
      <c r="Y149" s="30"/>
      <c r="Z149" s="30"/>
      <c r="AA149" s="30"/>
      <c r="AB149" s="30"/>
      <c r="AC149" s="30"/>
      <c r="AD149" s="30"/>
      <c r="AE149" s="30"/>
      <c r="AR149" s="170" t="s">
        <v>181</v>
      </c>
      <c r="AT149" s="170" t="s">
        <v>151</v>
      </c>
      <c r="AU149" s="170" t="s">
        <v>156</v>
      </c>
      <c r="AY149" s="14" t="s">
        <v>149</v>
      </c>
      <c r="BE149" s="98">
        <f>IF(N149="základná",J149,0)</f>
        <v>0</v>
      </c>
      <c r="BF149" s="98">
        <f>IF(N149="znížená",J149,0)</f>
        <v>0</v>
      </c>
      <c r="BG149" s="98">
        <f>IF(N149="zákl. prenesená",J149,0)</f>
        <v>0</v>
      </c>
      <c r="BH149" s="98">
        <f>IF(N149="zníž. prenesená",J149,0)</f>
        <v>0</v>
      </c>
      <c r="BI149" s="98">
        <f>IF(N149="nulová",J149,0)</f>
        <v>0</v>
      </c>
      <c r="BJ149" s="14" t="s">
        <v>156</v>
      </c>
      <c r="BK149" s="98">
        <f>ROUND(I149*H149,2)</f>
        <v>0</v>
      </c>
      <c r="BL149" s="14" t="s">
        <v>181</v>
      </c>
      <c r="BM149" s="170" t="s">
        <v>218</v>
      </c>
    </row>
    <row r="150" spans="1:65" s="12" customFormat="1" ht="22.8" customHeight="1">
      <c r="B150" s="144"/>
      <c r="D150" s="145" t="s">
        <v>74</v>
      </c>
      <c r="E150" s="155" t="s">
        <v>328</v>
      </c>
      <c r="F150" s="155" t="s">
        <v>329</v>
      </c>
      <c r="I150" s="147"/>
      <c r="J150" s="156">
        <f>BK150</f>
        <v>0</v>
      </c>
      <c r="L150" s="144"/>
      <c r="M150" s="149"/>
      <c r="N150" s="150"/>
      <c r="O150" s="150"/>
      <c r="P150" s="151">
        <f>P151</f>
        <v>0</v>
      </c>
      <c r="Q150" s="150"/>
      <c r="R150" s="151">
        <f>R151</f>
        <v>4.7000000000000002E-3</v>
      </c>
      <c r="S150" s="150"/>
      <c r="T150" s="152">
        <f>T151</f>
        <v>0</v>
      </c>
      <c r="AR150" s="145" t="s">
        <v>156</v>
      </c>
      <c r="AT150" s="153" t="s">
        <v>74</v>
      </c>
      <c r="AU150" s="153" t="s">
        <v>83</v>
      </c>
      <c r="AY150" s="145" t="s">
        <v>149</v>
      </c>
      <c r="BK150" s="154">
        <f>BK151</f>
        <v>0</v>
      </c>
    </row>
    <row r="151" spans="1:65" s="2" customFormat="1" ht="22.2" customHeight="1">
      <c r="A151" s="30"/>
      <c r="B151" s="157"/>
      <c r="C151" s="158" t="s">
        <v>219</v>
      </c>
      <c r="D151" s="158" t="s">
        <v>151</v>
      </c>
      <c r="E151" s="159" t="s">
        <v>413</v>
      </c>
      <c r="F151" s="160" t="s">
        <v>414</v>
      </c>
      <c r="G151" s="161" t="s">
        <v>180</v>
      </c>
      <c r="H151" s="162">
        <v>58.75</v>
      </c>
      <c r="I151" s="163"/>
      <c r="J151" s="164">
        <f>ROUND(I151*H151,2)</f>
        <v>0</v>
      </c>
      <c r="K151" s="165"/>
      <c r="L151" s="31"/>
      <c r="M151" s="183" t="s">
        <v>1</v>
      </c>
      <c r="N151" s="184" t="s">
        <v>41</v>
      </c>
      <c r="O151" s="185"/>
      <c r="P151" s="186">
        <f>O151*H151</f>
        <v>0</v>
      </c>
      <c r="Q151" s="186">
        <v>8.0000000000000007E-5</v>
      </c>
      <c r="R151" s="186">
        <f>Q151*H151</f>
        <v>4.7000000000000002E-3</v>
      </c>
      <c r="S151" s="186">
        <v>0</v>
      </c>
      <c r="T151" s="187">
        <f>S151*H151</f>
        <v>0</v>
      </c>
      <c r="U151" s="30"/>
      <c r="V151" s="30"/>
      <c r="W151" s="30"/>
      <c r="X151" s="30"/>
      <c r="Y151" s="30"/>
      <c r="Z151" s="30"/>
      <c r="AA151" s="30"/>
      <c r="AB151" s="30"/>
      <c r="AC151" s="30"/>
      <c r="AD151" s="30"/>
      <c r="AE151" s="30"/>
      <c r="AR151" s="170" t="s">
        <v>181</v>
      </c>
      <c r="AT151" s="170" t="s">
        <v>151</v>
      </c>
      <c r="AU151" s="170" t="s">
        <v>156</v>
      </c>
      <c r="AY151" s="14" t="s">
        <v>149</v>
      </c>
      <c r="BE151" s="98">
        <f>IF(N151="základná",J151,0)</f>
        <v>0</v>
      </c>
      <c r="BF151" s="98">
        <f>IF(N151="znížená",J151,0)</f>
        <v>0</v>
      </c>
      <c r="BG151" s="98">
        <f>IF(N151="zákl. prenesená",J151,0)</f>
        <v>0</v>
      </c>
      <c r="BH151" s="98">
        <f>IF(N151="zníž. prenesená",J151,0)</f>
        <v>0</v>
      </c>
      <c r="BI151" s="98">
        <f>IF(N151="nulová",J151,0)</f>
        <v>0</v>
      </c>
      <c r="BJ151" s="14" t="s">
        <v>156</v>
      </c>
      <c r="BK151" s="98">
        <f>ROUND(I151*H151,2)</f>
        <v>0</v>
      </c>
      <c r="BL151" s="14" t="s">
        <v>181</v>
      </c>
      <c r="BM151" s="170" t="s">
        <v>226</v>
      </c>
    </row>
    <row r="152" spans="1:65" s="2" customFormat="1" ht="6.9" customHeight="1">
      <c r="A152" s="30"/>
      <c r="B152" s="48"/>
      <c r="C152" s="49"/>
      <c r="D152" s="49"/>
      <c r="E152" s="49"/>
      <c r="F152" s="49"/>
      <c r="G152" s="49"/>
      <c r="H152" s="49"/>
      <c r="I152" s="49"/>
      <c r="J152" s="49"/>
      <c r="K152" s="49"/>
      <c r="L152" s="31"/>
      <c r="M152" s="30"/>
      <c r="O152" s="30"/>
      <c r="P152" s="30"/>
      <c r="Q152" s="30"/>
      <c r="R152" s="30"/>
      <c r="S152" s="30"/>
      <c r="T152" s="30"/>
      <c r="U152" s="30"/>
      <c r="V152" s="30"/>
      <c r="W152" s="30"/>
      <c r="X152" s="30"/>
      <c r="Y152" s="30"/>
      <c r="Z152" s="30"/>
      <c r="AA152" s="30"/>
      <c r="AB152" s="30"/>
      <c r="AC152" s="30"/>
      <c r="AD152" s="30"/>
      <c r="AE152" s="30"/>
    </row>
  </sheetData>
  <autoFilter ref="C124:K151" xr:uid="{00000000-0009-0000-0000-000003000000}"/>
  <mergeCells count="9">
    <mergeCell ref="E89:H89"/>
    <mergeCell ref="E115:H115"/>
    <mergeCell ref="E117:H117"/>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173"/>
  <sheetViews>
    <sheetView showGridLines="0" topLeftCell="A107"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93</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415</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ROUND(J125,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ROUND((SUM(BE125:BE172)),  2)</f>
        <v>0</v>
      </c>
      <c r="G33" s="111"/>
      <c r="H33" s="111"/>
      <c r="I33" s="112">
        <v>0.2</v>
      </c>
      <c r="J33" s="110">
        <f>ROUND(((SUM(BE125:BE172))*I33),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ROUND((SUM(BF125:BF172)),  2)</f>
        <v>0</v>
      </c>
      <c r="G34" s="111"/>
      <c r="H34" s="111"/>
      <c r="I34" s="112">
        <v>0.2</v>
      </c>
      <c r="J34" s="110">
        <f>ROUND(((SUM(BF125:BF172))*I34),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ROUND((SUM(BG125:BG172)),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ROUND((SUM(BH125:BH172)),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ROUND((SUM(BI125:BI172)),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02.01 - Spevnené plochy</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J125</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J126</f>
        <v>0</v>
      </c>
      <c r="L99" s="125"/>
    </row>
    <row r="100" spans="1:47" s="10" customFormat="1" ht="19.95" customHeight="1">
      <c r="B100" s="129"/>
      <c r="D100" s="130" t="s">
        <v>122</v>
      </c>
      <c r="E100" s="131"/>
      <c r="F100" s="131"/>
      <c r="G100" s="131"/>
      <c r="H100" s="131"/>
      <c r="I100" s="131"/>
      <c r="J100" s="132">
        <f>J127</f>
        <v>0</v>
      </c>
      <c r="L100" s="129"/>
    </row>
    <row r="101" spans="1:47" s="10" customFormat="1" ht="19.95" customHeight="1">
      <c r="B101" s="129"/>
      <c r="D101" s="130" t="s">
        <v>123</v>
      </c>
      <c r="E101" s="131"/>
      <c r="F101" s="131"/>
      <c r="G101" s="131"/>
      <c r="H101" s="131"/>
      <c r="I101" s="131"/>
      <c r="J101" s="132">
        <f>J142</f>
        <v>0</v>
      </c>
      <c r="L101" s="129"/>
    </row>
    <row r="102" spans="1:47" s="10" customFormat="1" ht="19.95" customHeight="1">
      <c r="B102" s="129"/>
      <c r="D102" s="130" t="s">
        <v>416</v>
      </c>
      <c r="E102" s="131"/>
      <c r="F102" s="131"/>
      <c r="G102" s="131"/>
      <c r="H102" s="131"/>
      <c r="I102" s="131"/>
      <c r="J102" s="132">
        <f>J146</f>
        <v>0</v>
      </c>
      <c r="L102" s="129"/>
    </row>
    <row r="103" spans="1:47" s="10" customFormat="1" ht="19.95" customHeight="1">
      <c r="B103" s="129"/>
      <c r="D103" s="130" t="s">
        <v>417</v>
      </c>
      <c r="E103" s="131"/>
      <c r="F103" s="131"/>
      <c r="G103" s="131"/>
      <c r="H103" s="131"/>
      <c r="I103" s="131"/>
      <c r="J103" s="132">
        <f>J154</f>
        <v>0</v>
      </c>
      <c r="L103" s="129"/>
    </row>
    <row r="104" spans="1:47" s="10" customFormat="1" ht="19.95" customHeight="1">
      <c r="B104" s="129"/>
      <c r="D104" s="130" t="s">
        <v>126</v>
      </c>
      <c r="E104" s="131"/>
      <c r="F104" s="131"/>
      <c r="G104" s="131"/>
      <c r="H104" s="131"/>
      <c r="I104" s="131"/>
      <c r="J104" s="132">
        <f>J163</f>
        <v>0</v>
      </c>
      <c r="L104" s="129"/>
    </row>
    <row r="105" spans="1:47" s="10" customFormat="1" ht="19.95" customHeight="1">
      <c r="B105" s="129"/>
      <c r="D105" s="130" t="s">
        <v>127</v>
      </c>
      <c r="E105" s="131"/>
      <c r="F105" s="131"/>
      <c r="G105" s="131"/>
      <c r="H105" s="131"/>
      <c r="I105" s="131"/>
      <c r="J105" s="132">
        <f>J171</f>
        <v>0</v>
      </c>
      <c r="L105" s="129"/>
    </row>
    <row r="106" spans="1:47" s="2" customFormat="1" ht="21.75" customHeight="1">
      <c r="A106" s="30"/>
      <c r="B106" s="31"/>
      <c r="C106" s="30"/>
      <c r="D106" s="30"/>
      <c r="E106" s="30"/>
      <c r="F106" s="30"/>
      <c r="G106" s="30"/>
      <c r="H106" s="30"/>
      <c r="I106" s="30"/>
      <c r="J106" s="30"/>
      <c r="K106" s="30"/>
      <c r="L106" s="43"/>
      <c r="S106" s="30"/>
      <c r="T106" s="30"/>
      <c r="U106" s="30"/>
      <c r="V106" s="30"/>
      <c r="W106" s="30"/>
      <c r="X106" s="30"/>
      <c r="Y106" s="30"/>
      <c r="Z106" s="30"/>
      <c r="AA106" s="30"/>
      <c r="AB106" s="30"/>
      <c r="AC106" s="30"/>
      <c r="AD106" s="30"/>
      <c r="AE106" s="30"/>
    </row>
    <row r="107" spans="1:47" s="2" customFormat="1" ht="6.9" customHeight="1">
      <c r="A107" s="30"/>
      <c r="B107" s="48"/>
      <c r="C107" s="49"/>
      <c r="D107" s="49"/>
      <c r="E107" s="49"/>
      <c r="F107" s="49"/>
      <c r="G107" s="49"/>
      <c r="H107" s="49"/>
      <c r="I107" s="49"/>
      <c r="J107" s="49"/>
      <c r="K107" s="49"/>
      <c r="L107" s="43"/>
      <c r="S107" s="30"/>
      <c r="T107" s="30"/>
      <c r="U107" s="30"/>
      <c r="V107" s="30"/>
      <c r="W107" s="30"/>
      <c r="X107" s="30"/>
      <c r="Y107" s="30"/>
      <c r="Z107" s="30"/>
      <c r="AA107" s="30"/>
      <c r="AB107" s="30"/>
      <c r="AC107" s="30"/>
      <c r="AD107" s="30"/>
      <c r="AE107" s="30"/>
    </row>
    <row r="111" spans="1:47" s="2" customFormat="1" ht="6.9" customHeight="1">
      <c r="A111" s="30"/>
      <c r="B111" s="50"/>
      <c r="C111" s="51"/>
      <c r="D111" s="51"/>
      <c r="E111" s="51"/>
      <c r="F111" s="51"/>
      <c r="G111" s="51"/>
      <c r="H111" s="51"/>
      <c r="I111" s="51"/>
      <c r="J111" s="51"/>
      <c r="K111" s="51"/>
      <c r="L111" s="43"/>
      <c r="S111" s="30"/>
      <c r="T111" s="30"/>
      <c r="U111" s="30"/>
      <c r="V111" s="30"/>
      <c r="W111" s="30"/>
      <c r="X111" s="30"/>
      <c r="Y111" s="30"/>
      <c r="Z111" s="30"/>
      <c r="AA111" s="30"/>
      <c r="AB111" s="30"/>
      <c r="AC111" s="30"/>
      <c r="AD111" s="30"/>
      <c r="AE111" s="30"/>
    </row>
    <row r="112" spans="1:47" s="2" customFormat="1" ht="24.9" customHeight="1">
      <c r="A112" s="30"/>
      <c r="B112" s="31"/>
      <c r="C112" s="18" t="s">
        <v>135</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6.9" customHeight="1">
      <c r="A113" s="30"/>
      <c r="B113" s="31"/>
      <c r="C113" s="30"/>
      <c r="D113" s="30"/>
      <c r="E113" s="30"/>
      <c r="F113" s="30"/>
      <c r="G113" s="30"/>
      <c r="H113" s="30"/>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15</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27" customHeight="1">
      <c r="A115" s="30"/>
      <c r="B115" s="31"/>
      <c r="C115" s="30"/>
      <c r="D115" s="30"/>
      <c r="E115" s="239" t="str">
        <f>E7</f>
        <v>Projektová dokumentácia pre realizáciu zámeru revitalizácie dvorovej časti nehnuteľnosti na Štúrovej ul. 17-21, parc. čí</v>
      </c>
      <c r="F115" s="240"/>
      <c r="G115" s="240"/>
      <c r="H115" s="240"/>
      <c r="I115" s="30"/>
      <c r="J115" s="30"/>
      <c r="K115" s="30"/>
      <c r="L115" s="43"/>
      <c r="S115" s="30"/>
      <c r="T115" s="30"/>
      <c r="U115" s="30"/>
      <c r="V115" s="30"/>
      <c r="W115" s="30"/>
      <c r="X115" s="30"/>
      <c r="Y115" s="30"/>
      <c r="Z115" s="30"/>
      <c r="AA115" s="30"/>
      <c r="AB115" s="30"/>
      <c r="AC115" s="30"/>
      <c r="AD115" s="30"/>
      <c r="AE115" s="30"/>
    </row>
    <row r="116" spans="1:65" s="2" customFormat="1" ht="12" customHeight="1">
      <c r="A116" s="30"/>
      <c r="B116" s="31"/>
      <c r="C116" s="24" t="s">
        <v>114</v>
      </c>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5.6" customHeight="1">
      <c r="A117" s="30"/>
      <c r="B117" s="31"/>
      <c r="C117" s="30"/>
      <c r="D117" s="30"/>
      <c r="E117" s="190" t="str">
        <f>E9</f>
        <v>SO 02.01 - Spevnené plochy</v>
      </c>
      <c r="F117" s="238"/>
      <c r="G117" s="238"/>
      <c r="H117" s="238"/>
      <c r="I117" s="30"/>
      <c r="J117" s="30"/>
      <c r="K117" s="30"/>
      <c r="L117" s="43"/>
      <c r="S117" s="30"/>
      <c r="T117" s="30"/>
      <c r="U117" s="30"/>
      <c r="V117" s="30"/>
      <c r="W117" s="30"/>
      <c r="X117" s="30"/>
      <c r="Y117" s="30"/>
      <c r="Z117" s="30"/>
      <c r="AA117" s="30"/>
      <c r="AB117" s="30"/>
      <c r="AC117" s="30"/>
      <c r="AD117" s="30"/>
      <c r="AE117" s="30"/>
    </row>
    <row r="118" spans="1:65" s="2" customFormat="1" ht="6.9"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2" customHeight="1">
      <c r="A119" s="30"/>
      <c r="B119" s="31"/>
      <c r="C119" s="24" t="s">
        <v>19</v>
      </c>
      <c r="D119" s="30"/>
      <c r="E119" s="30"/>
      <c r="F119" s="22" t="str">
        <f>F12</f>
        <v>Nitra</v>
      </c>
      <c r="G119" s="30"/>
      <c r="H119" s="30"/>
      <c r="I119" s="24" t="s">
        <v>21</v>
      </c>
      <c r="J119" s="56" t="str">
        <f>IF(J12="","",J12)</f>
        <v/>
      </c>
      <c r="K119" s="30"/>
      <c r="L119" s="43"/>
      <c r="S119" s="30"/>
      <c r="T119" s="30"/>
      <c r="U119" s="30"/>
      <c r="V119" s="30"/>
      <c r="W119" s="30"/>
      <c r="X119" s="30"/>
      <c r="Y119" s="30"/>
      <c r="Z119" s="30"/>
      <c r="AA119" s="30"/>
      <c r="AB119" s="30"/>
      <c r="AC119" s="30"/>
      <c r="AD119" s="30"/>
      <c r="AE119" s="30"/>
    </row>
    <row r="120" spans="1:65" s="2" customFormat="1" ht="6.9" customHeight="1">
      <c r="A120" s="30"/>
      <c r="B120" s="31"/>
      <c r="C120" s="30"/>
      <c r="D120" s="30"/>
      <c r="E120" s="30"/>
      <c r="F120" s="30"/>
      <c r="G120" s="30"/>
      <c r="H120" s="30"/>
      <c r="I120" s="30"/>
      <c r="J120" s="30"/>
      <c r="K120" s="30"/>
      <c r="L120" s="43"/>
      <c r="S120" s="30"/>
      <c r="T120" s="30"/>
      <c r="U120" s="30"/>
      <c r="V120" s="30"/>
      <c r="W120" s="30"/>
      <c r="X120" s="30"/>
      <c r="Y120" s="30"/>
      <c r="Z120" s="30"/>
      <c r="AA120" s="30"/>
      <c r="AB120" s="30"/>
      <c r="AC120" s="30"/>
      <c r="AD120" s="30"/>
      <c r="AE120" s="30"/>
    </row>
    <row r="121" spans="1:65" s="2" customFormat="1" ht="26.4" customHeight="1">
      <c r="A121" s="30"/>
      <c r="B121" s="31"/>
      <c r="C121" s="24" t="s">
        <v>22</v>
      </c>
      <c r="D121" s="30"/>
      <c r="E121" s="30"/>
      <c r="F121" s="22" t="str">
        <f>E15</f>
        <v>Mesto Nitra</v>
      </c>
      <c r="G121" s="30"/>
      <c r="H121" s="30"/>
      <c r="I121" s="24" t="s">
        <v>29</v>
      </c>
      <c r="J121" s="27">
        <f>E21</f>
        <v>0</v>
      </c>
      <c r="K121" s="30"/>
      <c r="L121" s="43"/>
      <c r="S121" s="30"/>
      <c r="T121" s="30"/>
      <c r="U121" s="30"/>
      <c r="V121" s="30"/>
      <c r="W121" s="30"/>
      <c r="X121" s="30"/>
      <c r="Y121" s="30"/>
      <c r="Z121" s="30"/>
      <c r="AA121" s="30"/>
      <c r="AB121" s="30"/>
      <c r="AC121" s="30"/>
      <c r="AD121" s="30"/>
      <c r="AE121" s="30"/>
    </row>
    <row r="122" spans="1:65" s="2" customFormat="1" ht="26.4" customHeight="1">
      <c r="A122" s="30"/>
      <c r="B122" s="31"/>
      <c r="C122" s="24" t="s">
        <v>26</v>
      </c>
      <c r="D122" s="30"/>
      <c r="E122" s="30"/>
      <c r="F122" s="22" t="str">
        <f>IF(E18="","",E18)</f>
        <v>Vyplň údaj</v>
      </c>
      <c r="G122" s="30"/>
      <c r="H122" s="30"/>
      <c r="I122" s="24" t="s">
        <v>30</v>
      </c>
      <c r="J122" s="27">
        <f>E24</f>
        <v>0</v>
      </c>
      <c r="K122" s="30"/>
      <c r="L122" s="43"/>
      <c r="S122" s="30"/>
      <c r="T122" s="30"/>
      <c r="U122" s="30"/>
      <c r="V122" s="30"/>
      <c r="W122" s="30"/>
      <c r="X122" s="30"/>
      <c r="Y122" s="30"/>
      <c r="Z122" s="30"/>
      <c r="AA122" s="30"/>
      <c r="AB122" s="30"/>
      <c r="AC122" s="30"/>
      <c r="AD122" s="30"/>
      <c r="AE122" s="30"/>
    </row>
    <row r="123" spans="1:65" s="2" customFormat="1" ht="10.3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65" s="11" customFormat="1" ht="29.25" customHeight="1">
      <c r="A124" s="133"/>
      <c r="B124" s="134"/>
      <c r="C124" s="135" t="s">
        <v>136</v>
      </c>
      <c r="D124" s="136" t="s">
        <v>60</v>
      </c>
      <c r="E124" s="136" t="s">
        <v>56</v>
      </c>
      <c r="F124" s="136" t="s">
        <v>57</v>
      </c>
      <c r="G124" s="136" t="s">
        <v>137</v>
      </c>
      <c r="H124" s="136" t="s">
        <v>138</v>
      </c>
      <c r="I124" s="136" t="s">
        <v>139</v>
      </c>
      <c r="J124" s="137" t="s">
        <v>118</v>
      </c>
      <c r="K124" s="138" t="s">
        <v>140</v>
      </c>
      <c r="L124" s="139"/>
      <c r="M124" s="63" t="s">
        <v>1</v>
      </c>
      <c r="N124" s="64" t="s">
        <v>39</v>
      </c>
      <c r="O124" s="64" t="s">
        <v>141</v>
      </c>
      <c r="P124" s="64" t="s">
        <v>142</v>
      </c>
      <c r="Q124" s="64" t="s">
        <v>143</v>
      </c>
      <c r="R124" s="64" t="s">
        <v>144</v>
      </c>
      <c r="S124" s="64" t="s">
        <v>145</v>
      </c>
      <c r="T124" s="65" t="s">
        <v>146</v>
      </c>
      <c r="U124" s="133"/>
      <c r="V124" s="133"/>
      <c r="W124" s="133"/>
      <c r="X124" s="133"/>
      <c r="Y124" s="133"/>
      <c r="Z124" s="133"/>
      <c r="AA124" s="133"/>
      <c r="AB124" s="133"/>
      <c r="AC124" s="133"/>
      <c r="AD124" s="133"/>
      <c r="AE124" s="133"/>
    </row>
    <row r="125" spans="1:65" s="2" customFormat="1" ht="22.8" customHeight="1">
      <c r="A125" s="30"/>
      <c r="B125" s="31"/>
      <c r="C125" s="70" t="s">
        <v>119</v>
      </c>
      <c r="D125" s="30"/>
      <c r="E125" s="30"/>
      <c r="F125" s="30"/>
      <c r="G125" s="30"/>
      <c r="H125" s="30"/>
      <c r="I125" s="30"/>
      <c r="J125" s="140">
        <f>BK125</f>
        <v>0</v>
      </c>
      <c r="K125" s="30"/>
      <c r="L125" s="31"/>
      <c r="M125" s="66"/>
      <c r="N125" s="57"/>
      <c r="O125" s="67"/>
      <c r="P125" s="141">
        <f>P126</f>
        <v>0</v>
      </c>
      <c r="Q125" s="67"/>
      <c r="R125" s="141">
        <f>R126</f>
        <v>812.59899848000009</v>
      </c>
      <c r="S125" s="67"/>
      <c r="T125" s="142">
        <f>T126</f>
        <v>315.93</v>
      </c>
      <c r="U125" s="30"/>
      <c r="V125" s="30"/>
      <c r="W125" s="30"/>
      <c r="X125" s="30"/>
      <c r="Y125" s="30"/>
      <c r="Z125" s="30"/>
      <c r="AA125" s="30"/>
      <c r="AB125" s="30"/>
      <c r="AC125" s="30"/>
      <c r="AD125" s="30"/>
      <c r="AE125" s="30"/>
      <c r="AT125" s="14" t="s">
        <v>74</v>
      </c>
      <c r="AU125" s="14" t="s">
        <v>120</v>
      </c>
      <c r="BK125" s="143">
        <f>BK126</f>
        <v>0</v>
      </c>
    </row>
    <row r="126" spans="1:65" s="12" customFormat="1" ht="25.95" customHeight="1">
      <c r="B126" s="144"/>
      <c r="D126" s="145" t="s">
        <v>74</v>
      </c>
      <c r="E126" s="146" t="s">
        <v>147</v>
      </c>
      <c r="F126" s="146" t="s">
        <v>148</v>
      </c>
      <c r="I126" s="147"/>
      <c r="J126" s="148">
        <f>BK126</f>
        <v>0</v>
      </c>
      <c r="L126" s="144"/>
      <c r="M126" s="149"/>
      <c r="N126" s="150"/>
      <c r="O126" s="150"/>
      <c r="P126" s="151">
        <f>P127+P142+P146+P154+P163+P171</f>
        <v>0</v>
      </c>
      <c r="Q126" s="150"/>
      <c r="R126" s="151">
        <f>R127+R142+R146+R154+R163+R171</f>
        <v>812.59899848000009</v>
      </c>
      <c r="S126" s="150"/>
      <c r="T126" s="152">
        <f>T127+T142+T146+T154+T163+T171</f>
        <v>315.93</v>
      </c>
      <c r="AR126" s="145" t="s">
        <v>83</v>
      </c>
      <c r="AT126" s="153" t="s">
        <v>74</v>
      </c>
      <c r="AU126" s="153" t="s">
        <v>75</v>
      </c>
      <c r="AY126" s="145" t="s">
        <v>149</v>
      </c>
      <c r="BK126" s="154">
        <f>BK127+BK142+BK146+BK154+BK163+BK171</f>
        <v>0</v>
      </c>
    </row>
    <row r="127" spans="1:65" s="12" customFormat="1" ht="22.8" customHeight="1">
      <c r="B127" s="144"/>
      <c r="D127" s="145" t="s">
        <v>74</v>
      </c>
      <c r="E127" s="155" t="s">
        <v>83</v>
      </c>
      <c r="F127" s="155" t="s">
        <v>150</v>
      </c>
      <c r="I127" s="147"/>
      <c r="J127" s="156">
        <f>BK127</f>
        <v>0</v>
      </c>
      <c r="L127" s="144"/>
      <c r="M127" s="149"/>
      <c r="N127" s="150"/>
      <c r="O127" s="150"/>
      <c r="P127" s="151">
        <f>SUM(P128:P141)</f>
        <v>0</v>
      </c>
      <c r="Q127" s="150"/>
      <c r="R127" s="151">
        <f>SUM(R128:R141)</f>
        <v>0</v>
      </c>
      <c r="S127" s="150"/>
      <c r="T127" s="152">
        <f>SUM(T128:T141)</f>
        <v>315.93</v>
      </c>
      <c r="AR127" s="145" t="s">
        <v>83</v>
      </c>
      <c r="AT127" s="153" t="s">
        <v>74</v>
      </c>
      <c r="AU127" s="153" t="s">
        <v>83</v>
      </c>
      <c r="AY127" s="145" t="s">
        <v>149</v>
      </c>
      <c r="BK127" s="154">
        <f>SUM(BK128:BK141)</f>
        <v>0</v>
      </c>
    </row>
    <row r="128" spans="1:65" s="2" customFormat="1" ht="22.2" customHeight="1">
      <c r="A128" s="30"/>
      <c r="B128" s="157"/>
      <c r="C128" s="158" t="s">
        <v>83</v>
      </c>
      <c r="D128" s="158" t="s">
        <v>151</v>
      </c>
      <c r="E128" s="159" t="s">
        <v>418</v>
      </c>
      <c r="F128" s="160" t="s">
        <v>419</v>
      </c>
      <c r="G128" s="161" t="s">
        <v>180</v>
      </c>
      <c r="H128" s="162">
        <v>450</v>
      </c>
      <c r="I128" s="163"/>
      <c r="J128" s="164">
        <f t="shared" ref="J128:J141" si="0">ROUND(I128*H128,2)</f>
        <v>0</v>
      </c>
      <c r="K128" s="165"/>
      <c r="L128" s="31"/>
      <c r="M128" s="166" t="s">
        <v>1</v>
      </c>
      <c r="N128" s="167" t="s">
        <v>41</v>
      </c>
      <c r="O128" s="59"/>
      <c r="P128" s="168">
        <f t="shared" ref="P128:P141" si="1">O128*H128</f>
        <v>0</v>
      </c>
      <c r="Q128" s="168">
        <v>0</v>
      </c>
      <c r="R128" s="168">
        <f t="shared" ref="R128:R141" si="2">Q128*H128</f>
        <v>0</v>
      </c>
      <c r="S128" s="168">
        <v>0.18099999999999999</v>
      </c>
      <c r="T128" s="169">
        <f t="shared" ref="T128:T141" si="3">S128*H128</f>
        <v>81.45</v>
      </c>
      <c r="U128" s="30"/>
      <c r="V128" s="30"/>
      <c r="W128" s="30"/>
      <c r="X128" s="30"/>
      <c r="Y128" s="30"/>
      <c r="Z128" s="30"/>
      <c r="AA128" s="30"/>
      <c r="AB128" s="30"/>
      <c r="AC128" s="30"/>
      <c r="AD128" s="30"/>
      <c r="AE128" s="30"/>
      <c r="AR128" s="170" t="s">
        <v>155</v>
      </c>
      <c r="AT128" s="170" t="s">
        <v>151</v>
      </c>
      <c r="AU128" s="170" t="s">
        <v>156</v>
      </c>
      <c r="AY128" s="14" t="s">
        <v>149</v>
      </c>
      <c r="BE128" s="98">
        <f t="shared" ref="BE128:BE141" si="4">IF(N128="základná",J128,0)</f>
        <v>0</v>
      </c>
      <c r="BF128" s="98">
        <f t="shared" ref="BF128:BF141" si="5">IF(N128="znížená",J128,0)</f>
        <v>0</v>
      </c>
      <c r="BG128" s="98">
        <f t="shared" ref="BG128:BG141" si="6">IF(N128="zákl. prenesená",J128,0)</f>
        <v>0</v>
      </c>
      <c r="BH128" s="98">
        <f t="shared" ref="BH128:BH141" si="7">IF(N128="zníž. prenesená",J128,0)</f>
        <v>0</v>
      </c>
      <c r="BI128" s="98">
        <f t="shared" ref="BI128:BI141" si="8">IF(N128="nulová",J128,0)</f>
        <v>0</v>
      </c>
      <c r="BJ128" s="14" t="s">
        <v>156</v>
      </c>
      <c r="BK128" s="98">
        <f t="shared" ref="BK128:BK141" si="9">ROUND(I128*H128,2)</f>
        <v>0</v>
      </c>
      <c r="BL128" s="14" t="s">
        <v>155</v>
      </c>
      <c r="BM128" s="170" t="s">
        <v>156</v>
      </c>
    </row>
    <row r="129" spans="1:65" s="2" customFormat="1" ht="22.2" customHeight="1">
      <c r="A129" s="30"/>
      <c r="B129" s="157"/>
      <c r="C129" s="158" t="s">
        <v>156</v>
      </c>
      <c r="D129" s="158" t="s">
        <v>151</v>
      </c>
      <c r="E129" s="159" t="s">
        <v>420</v>
      </c>
      <c r="F129" s="160" t="s">
        <v>421</v>
      </c>
      <c r="G129" s="161" t="s">
        <v>284</v>
      </c>
      <c r="H129" s="162">
        <v>174</v>
      </c>
      <c r="I129" s="163"/>
      <c r="J129" s="164">
        <f t="shared" si="0"/>
        <v>0</v>
      </c>
      <c r="K129" s="165"/>
      <c r="L129" s="31"/>
      <c r="M129" s="166" t="s">
        <v>1</v>
      </c>
      <c r="N129" s="167" t="s">
        <v>41</v>
      </c>
      <c r="O129" s="59"/>
      <c r="P129" s="168">
        <f t="shared" si="1"/>
        <v>0</v>
      </c>
      <c r="Q129" s="168">
        <v>0</v>
      </c>
      <c r="R129" s="168">
        <f t="shared" si="2"/>
        <v>0</v>
      </c>
      <c r="S129" s="168">
        <v>0.14499999999999999</v>
      </c>
      <c r="T129" s="169">
        <f t="shared" si="3"/>
        <v>25.229999999999997</v>
      </c>
      <c r="U129" s="30"/>
      <c r="V129" s="30"/>
      <c r="W129" s="30"/>
      <c r="X129" s="30"/>
      <c r="Y129" s="30"/>
      <c r="Z129" s="30"/>
      <c r="AA129" s="30"/>
      <c r="AB129" s="30"/>
      <c r="AC129" s="30"/>
      <c r="AD129" s="30"/>
      <c r="AE129" s="30"/>
      <c r="AR129" s="170" t="s">
        <v>155</v>
      </c>
      <c r="AT129" s="170" t="s">
        <v>151</v>
      </c>
      <c r="AU129" s="170" t="s">
        <v>156</v>
      </c>
      <c r="AY129" s="14" t="s">
        <v>149</v>
      </c>
      <c r="BE129" s="98">
        <f t="shared" si="4"/>
        <v>0</v>
      </c>
      <c r="BF129" s="98">
        <f t="shared" si="5"/>
        <v>0</v>
      </c>
      <c r="BG129" s="98">
        <f t="shared" si="6"/>
        <v>0</v>
      </c>
      <c r="BH129" s="98">
        <f t="shared" si="7"/>
        <v>0</v>
      </c>
      <c r="BI129" s="98">
        <f t="shared" si="8"/>
        <v>0</v>
      </c>
      <c r="BJ129" s="14" t="s">
        <v>156</v>
      </c>
      <c r="BK129" s="98">
        <f t="shared" si="9"/>
        <v>0</v>
      </c>
      <c r="BL129" s="14" t="s">
        <v>155</v>
      </c>
      <c r="BM129" s="170" t="s">
        <v>422</v>
      </c>
    </row>
    <row r="130" spans="1:65" s="2" customFormat="1" ht="30" customHeight="1">
      <c r="A130" s="30"/>
      <c r="B130" s="157"/>
      <c r="C130" s="158" t="s">
        <v>159</v>
      </c>
      <c r="D130" s="158" t="s">
        <v>151</v>
      </c>
      <c r="E130" s="159" t="s">
        <v>423</v>
      </c>
      <c r="F130" s="160" t="s">
        <v>424</v>
      </c>
      <c r="G130" s="161" t="s">
        <v>180</v>
      </c>
      <c r="H130" s="162">
        <v>450</v>
      </c>
      <c r="I130" s="163"/>
      <c r="J130" s="164">
        <f t="shared" si="0"/>
        <v>0</v>
      </c>
      <c r="K130" s="165"/>
      <c r="L130" s="31"/>
      <c r="M130" s="166" t="s">
        <v>1</v>
      </c>
      <c r="N130" s="167" t="s">
        <v>41</v>
      </c>
      <c r="O130" s="59"/>
      <c r="P130" s="168">
        <f t="shared" si="1"/>
        <v>0</v>
      </c>
      <c r="Q130" s="168">
        <v>0</v>
      </c>
      <c r="R130" s="168">
        <f t="shared" si="2"/>
        <v>0</v>
      </c>
      <c r="S130" s="168">
        <v>0.24</v>
      </c>
      <c r="T130" s="169">
        <f t="shared" si="3"/>
        <v>108</v>
      </c>
      <c r="U130" s="30"/>
      <c r="V130" s="30"/>
      <c r="W130" s="30"/>
      <c r="X130" s="30"/>
      <c r="Y130" s="30"/>
      <c r="Z130" s="30"/>
      <c r="AA130" s="30"/>
      <c r="AB130" s="30"/>
      <c r="AC130" s="30"/>
      <c r="AD130" s="30"/>
      <c r="AE130" s="30"/>
      <c r="AR130" s="170" t="s">
        <v>155</v>
      </c>
      <c r="AT130" s="170" t="s">
        <v>151</v>
      </c>
      <c r="AU130" s="170" t="s">
        <v>156</v>
      </c>
      <c r="AY130" s="14" t="s">
        <v>149</v>
      </c>
      <c r="BE130" s="98">
        <f t="shared" si="4"/>
        <v>0</v>
      </c>
      <c r="BF130" s="98">
        <f t="shared" si="5"/>
        <v>0</v>
      </c>
      <c r="BG130" s="98">
        <f t="shared" si="6"/>
        <v>0</v>
      </c>
      <c r="BH130" s="98">
        <f t="shared" si="7"/>
        <v>0</v>
      </c>
      <c r="BI130" s="98">
        <f t="shared" si="8"/>
        <v>0</v>
      </c>
      <c r="BJ130" s="14" t="s">
        <v>156</v>
      </c>
      <c r="BK130" s="98">
        <f t="shared" si="9"/>
        <v>0</v>
      </c>
      <c r="BL130" s="14" t="s">
        <v>155</v>
      </c>
      <c r="BM130" s="170" t="s">
        <v>425</v>
      </c>
    </row>
    <row r="131" spans="1:65" s="2" customFormat="1" ht="30" customHeight="1">
      <c r="A131" s="30"/>
      <c r="B131" s="157"/>
      <c r="C131" s="158" t="s">
        <v>155</v>
      </c>
      <c r="D131" s="158" t="s">
        <v>151</v>
      </c>
      <c r="E131" s="159" t="s">
        <v>426</v>
      </c>
      <c r="F131" s="160" t="s">
        <v>427</v>
      </c>
      <c r="G131" s="161" t="s">
        <v>180</v>
      </c>
      <c r="H131" s="162">
        <v>450</v>
      </c>
      <c r="I131" s="163"/>
      <c r="J131" s="164">
        <f t="shared" si="0"/>
        <v>0</v>
      </c>
      <c r="K131" s="165"/>
      <c r="L131" s="31"/>
      <c r="M131" s="166" t="s">
        <v>1</v>
      </c>
      <c r="N131" s="167" t="s">
        <v>41</v>
      </c>
      <c r="O131" s="59"/>
      <c r="P131" s="168">
        <f t="shared" si="1"/>
        <v>0</v>
      </c>
      <c r="Q131" s="168">
        <v>0</v>
      </c>
      <c r="R131" s="168">
        <f t="shared" si="2"/>
        <v>0</v>
      </c>
      <c r="S131" s="168">
        <v>0.22500000000000001</v>
      </c>
      <c r="T131" s="169">
        <f t="shared" si="3"/>
        <v>101.25</v>
      </c>
      <c r="U131" s="30"/>
      <c r="V131" s="30"/>
      <c r="W131" s="30"/>
      <c r="X131" s="30"/>
      <c r="Y131" s="30"/>
      <c r="Z131" s="30"/>
      <c r="AA131" s="30"/>
      <c r="AB131" s="30"/>
      <c r="AC131" s="30"/>
      <c r="AD131" s="30"/>
      <c r="AE131" s="30"/>
      <c r="AR131" s="170" t="s">
        <v>155</v>
      </c>
      <c r="AT131" s="170" t="s">
        <v>151</v>
      </c>
      <c r="AU131" s="170" t="s">
        <v>156</v>
      </c>
      <c r="AY131" s="14" t="s">
        <v>149</v>
      </c>
      <c r="BE131" s="98">
        <f t="shared" si="4"/>
        <v>0</v>
      </c>
      <c r="BF131" s="98">
        <f t="shared" si="5"/>
        <v>0</v>
      </c>
      <c r="BG131" s="98">
        <f t="shared" si="6"/>
        <v>0</v>
      </c>
      <c r="BH131" s="98">
        <f t="shared" si="7"/>
        <v>0</v>
      </c>
      <c r="BI131" s="98">
        <f t="shared" si="8"/>
        <v>0</v>
      </c>
      <c r="BJ131" s="14" t="s">
        <v>156</v>
      </c>
      <c r="BK131" s="98">
        <f t="shared" si="9"/>
        <v>0</v>
      </c>
      <c r="BL131" s="14" t="s">
        <v>155</v>
      </c>
      <c r="BM131" s="170" t="s">
        <v>165</v>
      </c>
    </row>
    <row r="132" spans="1:65" s="2" customFormat="1" ht="19.8" customHeight="1">
      <c r="A132" s="30"/>
      <c r="B132" s="157"/>
      <c r="C132" s="158" t="s">
        <v>166</v>
      </c>
      <c r="D132" s="158" t="s">
        <v>151</v>
      </c>
      <c r="E132" s="159" t="s">
        <v>428</v>
      </c>
      <c r="F132" s="160" t="s">
        <v>429</v>
      </c>
      <c r="G132" s="161" t="s">
        <v>154</v>
      </c>
      <c r="H132" s="162">
        <v>23</v>
      </c>
      <c r="I132" s="163"/>
      <c r="J132" s="164">
        <f t="shared" si="0"/>
        <v>0</v>
      </c>
      <c r="K132" s="165"/>
      <c r="L132" s="31"/>
      <c r="M132" s="166" t="s">
        <v>1</v>
      </c>
      <c r="N132" s="167" t="s">
        <v>41</v>
      </c>
      <c r="O132" s="59"/>
      <c r="P132" s="168">
        <f t="shared" si="1"/>
        <v>0</v>
      </c>
      <c r="Q132" s="168">
        <v>0</v>
      </c>
      <c r="R132" s="168">
        <f t="shared" si="2"/>
        <v>0</v>
      </c>
      <c r="S132" s="168">
        <v>0</v>
      </c>
      <c r="T132" s="169">
        <f t="shared" si="3"/>
        <v>0</v>
      </c>
      <c r="U132" s="30"/>
      <c r="V132" s="30"/>
      <c r="W132" s="30"/>
      <c r="X132" s="30"/>
      <c r="Y132" s="30"/>
      <c r="Z132" s="30"/>
      <c r="AA132" s="30"/>
      <c r="AB132" s="30"/>
      <c r="AC132" s="30"/>
      <c r="AD132" s="30"/>
      <c r="AE132" s="30"/>
      <c r="AR132" s="170" t="s">
        <v>155</v>
      </c>
      <c r="AT132" s="170" t="s">
        <v>151</v>
      </c>
      <c r="AU132" s="170" t="s">
        <v>156</v>
      </c>
      <c r="AY132" s="14" t="s">
        <v>149</v>
      </c>
      <c r="BE132" s="98">
        <f t="shared" si="4"/>
        <v>0</v>
      </c>
      <c r="BF132" s="98">
        <f t="shared" si="5"/>
        <v>0</v>
      </c>
      <c r="BG132" s="98">
        <f t="shared" si="6"/>
        <v>0</v>
      </c>
      <c r="BH132" s="98">
        <f t="shared" si="7"/>
        <v>0</v>
      </c>
      <c r="BI132" s="98">
        <f t="shared" si="8"/>
        <v>0</v>
      </c>
      <c r="BJ132" s="14" t="s">
        <v>156</v>
      </c>
      <c r="BK132" s="98">
        <f t="shared" si="9"/>
        <v>0</v>
      </c>
      <c r="BL132" s="14" t="s">
        <v>155</v>
      </c>
      <c r="BM132" s="170" t="s">
        <v>169</v>
      </c>
    </row>
    <row r="133" spans="1:65" s="2" customFormat="1" ht="30" customHeight="1">
      <c r="A133" s="30"/>
      <c r="B133" s="157"/>
      <c r="C133" s="158" t="s">
        <v>162</v>
      </c>
      <c r="D133" s="158" t="s">
        <v>151</v>
      </c>
      <c r="E133" s="159" t="s">
        <v>430</v>
      </c>
      <c r="F133" s="160" t="s">
        <v>431</v>
      </c>
      <c r="G133" s="161" t="s">
        <v>154</v>
      </c>
      <c r="H133" s="162">
        <v>1</v>
      </c>
      <c r="I133" s="163"/>
      <c r="J133" s="164">
        <f t="shared" si="0"/>
        <v>0</v>
      </c>
      <c r="K133" s="165"/>
      <c r="L133" s="31"/>
      <c r="M133" s="166" t="s">
        <v>1</v>
      </c>
      <c r="N133" s="167" t="s">
        <v>41</v>
      </c>
      <c r="O133" s="59"/>
      <c r="P133" s="168">
        <f t="shared" si="1"/>
        <v>0</v>
      </c>
      <c r="Q133" s="168">
        <v>0</v>
      </c>
      <c r="R133" s="168">
        <f t="shared" si="2"/>
        <v>0</v>
      </c>
      <c r="S133" s="168">
        <v>0</v>
      </c>
      <c r="T133" s="169">
        <f t="shared" si="3"/>
        <v>0</v>
      </c>
      <c r="U133" s="30"/>
      <c r="V133" s="30"/>
      <c r="W133" s="30"/>
      <c r="X133" s="30"/>
      <c r="Y133" s="30"/>
      <c r="Z133" s="30"/>
      <c r="AA133" s="30"/>
      <c r="AB133" s="30"/>
      <c r="AC133" s="30"/>
      <c r="AD133" s="30"/>
      <c r="AE133" s="30"/>
      <c r="AR133" s="170" t="s">
        <v>155</v>
      </c>
      <c r="AT133" s="170" t="s">
        <v>151</v>
      </c>
      <c r="AU133" s="170" t="s">
        <v>156</v>
      </c>
      <c r="AY133" s="14" t="s">
        <v>149</v>
      </c>
      <c r="BE133" s="98">
        <f t="shared" si="4"/>
        <v>0</v>
      </c>
      <c r="BF133" s="98">
        <f t="shared" si="5"/>
        <v>0</v>
      </c>
      <c r="BG133" s="98">
        <f t="shared" si="6"/>
        <v>0</v>
      </c>
      <c r="BH133" s="98">
        <f t="shared" si="7"/>
        <v>0</v>
      </c>
      <c r="BI133" s="98">
        <f t="shared" si="8"/>
        <v>0</v>
      </c>
      <c r="BJ133" s="14" t="s">
        <v>156</v>
      </c>
      <c r="BK133" s="98">
        <f t="shared" si="9"/>
        <v>0</v>
      </c>
      <c r="BL133" s="14" t="s">
        <v>155</v>
      </c>
      <c r="BM133" s="170" t="s">
        <v>172</v>
      </c>
    </row>
    <row r="134" spans="1:65" s="2" customFormat="1" ht="30" customHeight="1">
      <c r="A134" s="30"/>
      <c r="B134" s="157"/>
      <c r="C134" s="158" t="s">
        <v>174</v>
      </c>
      <c r="D134" s="158" t="s">
        <v>151</v>
      </c>
      <c r="E134" s="159" t="s">
        <v>432</v>
      </c>
      <c r="F134" s="160" t="s">
        <v>433</v>
      </c>
      <c r="G134" s="161" t="s">
        <v>154</v>
      </c>
      <c r="H134" s="162">
        <v>42</v>
      </c>
      <c r="I134" s="163"/>
      <c r="J134" s="164">
        <f t="shared" si="0"/>
        <v>0</v>
      </c>
      <c r="K134" s="165"/>
      <c r="L134" s="31"/>
      <c r="M134" s="166" t="s">
        <v>1</v>
      </c>
      <c r="N134" s="167" t="s">
        <v>41</v>
      </c>
      <c r="O134" s="59"/>
      <c r="P134" s="168">
        <f t="shared" si="1"/>
        <v>0</v>
      </c>
      <c r="Q134" s="168">
        <v>0</v>
      </c>
      <c r="R134" s="168">
        <f t="shared" si="2"/>
        <v>0</v>
      </c>
      <c r="S134" s="168">
        <v>0</v>
      </c>
      <c r="T134" s="169">
        <f t="shared" si="3"/>
        <v>0</v>
      </c>
      <c r="U134" s="30"/>
      <c r="V134" s="30"/>
      <c r="W134" s="30"/>
      <c r="X134" s="30"/>
      <c r="Y134" s="30"/>
      <c r="Z134" s="30"/>
      <c r="AA134" s="30"/>
      <c r="AB134" s="30"/>
      <c r="AC134" s="30"/>
      <c r="AD134" s="30"/>
      <c r="AE134" s="30"/>
      <c r="AR134" s="170" t="s">
        <v>155</v>
      </c>
      <c r="AT134" s="170" t="s">
        <v>151</v>
      </c>
      <c r="AU134" s="170" t="s">
        <v>156</v>
      </c>
      <c r="AY134" s="14" t="s">
        <v>149</v>
      </c>
      <c r="BE134" s="98">
        <f t="shared" si="4"/>
        <v>0</v>
      </c>
      <c r="BF134" s="98">
        <f t="shared" si="5"/>
        <v>0</v>
      </c>
      <c r="BG134" s="98">
        <f t="shared" si="6"/>
        <v>0</v>
      </c>
      <c r="BH134" s="98">
        <f t="shared" si="7"/>
        <v>0</v>
      </c>
      <c r="BI134" s="98">
        <f t="shared" si="8"/>
        <v>0</v>
      </c>
      <c r="BJ134" s="14" t="s">
        <v>156</v>
      </c>
      <c r="BK134" s="98">
        <f t="shared" si="9"/>
        <v>0</v>
      </c>
      <c r="BL134" s="14" t="s">
        <v>155</v>
      </c>
      <c r="BM134" s="170" t="s">
        <v>177</v>
      </c>
    </row>
    <row r="135" spans="1:65" s="2" customFormat="1" ht="34.799999999999997" customHeight="1">
      <c r="A135" s="30"/>
      <c r="B135" s="157"/>
      <c r="C135" s="158" t="s">
        <v>165</v>
      </c>
      <c r="D135" s="158" t="s">
        <v>151</v>
      </c>
      <c r="E135" s="159" t="s">
        <v>434</v>
      </c>
      <c r="F135" s="160" t="s">
        <v>435</v>
      </c>
      <c r="G135" s="161" t="s">
        <v>154</v>
      </c>
      <c r="H135" s="162">
        <v>84</v>
      </c>
      <c r="I135" s="163"/>
      <c r="J135" s="164">
        <f t="shared" si="0"/>
        <v>0</v>
      </c>
      <c r="K135" s="165"/>
      <c r="L135" s="31"/>
      <c r="M135" s="166" t="s">
        <v>1</v>
      </c>
      <c r="N135" s="167" t="s">
        <v>41</v>
      </c>
      <c r="O135" s="59"/>
      <c r="P135" s="168">
        <f t="shared" si="1"/>
        <v>0</v>
      </c>
      <c r="Q135" s="168">
        <v>0</v>
      </c>
      <c r="R135" s="168">
        <f t="shared" si="2"/>
        <v>0</v>
      </c>
      <c r="S135" s="168">
        <v>0</v>
      </c>
      <c r="T135" s="169">
        <f t="shared" si="3"/>
        <v>0</v>
      </c>
      <c r="U135" s="30"/>
      <c r="V135" s="30"/>
      <c r="W135" s="30"/>
      <c r="X135" s="30"/>
      <c r="Y135" s="30"/>
      <c r="Z135" s="30"/>
      <c r="AA135" s="30"/>
      <c r="AB135" s="30"/>
      <c r="AC135" s="30"/>
      <c r="AD135" s="30"/>
      <c r="AE135" s="30"/>
      <c r="AR135" s="170" t="s">
        <v>155</v>
      </c>
      <c r="AT135" s="170" t="s">
        <v>151</v>
      </c>
      <c r="AU135" s="170" t="s">
        <v>156</v>
      </c>
      <c r="AY135" s="14" t="s">
        <v>149</v>
      </c>
      <c r="BE135" s="98">
        <f t="shared" si="4"/>
        <v>0</v>
      </c>
      <c r="BF135" s="98">
        <f t="shared" si="5"/>
        <v>0</v>
      </c>
      <c r="BG135" s="98">
        <f t="shared" si="6"/>
        <v>0</v>
      </c>
      <c r="BH135" s="98">
        <f t="shared" si="7"/>
        <v>0</v>
      </c>
      <c r="BI135" s="98">
        <f t="shared" si="8"/>
        <v>0</v>
      </c>
      <c r="BJ135" s="14" t="s">
        <v>156</v>
      </c>
      <c r="BK135" s="98">
        <f t="shared" si="9"/>
        <v>0</v>
      </c>
      <c r="BL135" s="14" t="s">
        <v>155</v>
      </c>
      <c r="BM135" s="170" t="s">
        <v>436</v>
      </c>
    </row>
    <row r="136" spans="1:65" s="2" customFormat="1" ht="22.2" customHeight="1">
      <c r="A136" s="30"/>
      <c r="B136" s="157"/>
      <c r="C136" s="158" t="s">
        <v>182</v>
      </c>
      <c r="D136" s="158" t="s">
        <v>151</v>
      </c>
      <c r="E136" s="159" t="s">
        <v>437</v>
      </c>
      <c r="F136" s="160" t="s">
        <v>438</v>
      </c>
      <c r="G136" s="161" t="s">
        <v>154</v>
      </c>
      <c r="H136" s="162">
        <v>42</v>
      </c>
      <c r="I136" s="163"/>
      <c r="J136" s="164">
        <f t="shared" si="0"/>
        <v>0</v>
      </c>
      <c r="K136" s="165"/>
      <c r="L136" s="31"/>
      <c r="M136" s="166" t="s">
        <v>1</v>
      </c>
      <c r="N136" s="167" t="s">
        <v>41</v>
      </c>
      <c r="O136" s="59"/>
      <c r="P136" s="168">
        <f t="shared" si="1"/>
        <v>0</v>
      </c>
      <c r="Q136" s="168">
        <v>0</v>
      </c>
      <c r="R136" s="168">
        <f t="shared" si="2"/>
        <v>0</v>
      </c>
      <c r="S136" s="168">
        <v>0</v>
      </c>
      <c r="T136" s="169">
        <f t="shared" si="3"/>
        <v>0</v>
      </c>
      <c r="U136" s="30"/>
      <c r="V136" s="30"/>
      <c r="W136" s="30"/>
      <c r="X136" s="30"/>
      <c r="Y136" s="30"/>
      <c r="Z136" s="30"/>
      <c r="AA136" s="30"/>
      <c r="AB136" s="30"/>
      <c r="AC136" s="30"/>
      <c r="AD136" s="30"/>
      <c r="AE136" s="30"/>
      <c r="AR136" s="170" t="s">
        <v>155</v>
      </c>
      <c r="AT136" s="170" t="s">
        <v>151</v>
      </c>
      <c r="AU136" s="170" t="s">
        <v>156</v>
      </c>
      <c r="AY136" s="14" t="s">
        <v>149</v>
      </c>
      <c r="BE136" s="98">
        <f t="shared" si="4"/>
        <v>0</v>
      </c>
      <c r="BF136" s="98">
        <f t="shared" si="5"/>
        <v>0</v>
      </c>
      <c r="BG136" s="98">
        <f t="shared" si="6"/>
        <v>0</v>
      </c>
      <c r="BH136" s="98">
        <f t="shared" si="7"/>
        <v>0</v>
      </c>
      <c r="BI136" s="98">
        <f t="shared" si="8"/>
        <v>0</v>
      </c>
      <c r="BJ136" s="14" t="s">
        <v>156</v>
      </c>
      <c r="BK136" s="98">
        <f t="shared" si="9"/>
        <v>0</v>
      </c>
      <c r="BL136" s="14" t="s">
        <v>155</v>
      </c>
      <c r="BM136" s="170" t="s">
        <v>185</v>
      </c>
    </row>
    <row r="137" spans="1:65" s="2" customFormat="1" ht="14.4" customHeight="1">
      <c r="A137" s="30"/>
      <c r="B137" s="157"/>
      <c r="C137" s="158" t="s">
        <v>169</v>
      </c>
      <c r="D137" s="158" t="s">
        <v>151</v>
      </c>
      <c r="E137" s="159" t="s">
        <v>439</v>
      </c>
      <c r="F137" s="160" t="s">
        <v>440</v>
      </c>
      <c r="G137" s="161" t="s">
        <v>154</v>
      </c>
      <c r="H137" s="162">
        <v>1</v>
      </c>
      <c r="I137" s="163"/>
      <c r="J137" s="164">
        <f t="shared" si="0"/>
        <v>0</v>
      </c>
      <c r="K137" s="165"/>
      <c r="L137" s="31"/>
      <c r="M137" s="166" t="s">
        <v>1</v>
      </c>
      <c r="N137" s="167" t="s">
        <v>41</v>
      </c>
      <c r="O137" s="59"/>
      <c r="P137" s="168">
        <f t="shared" si="1"/>
        <v>0</v>
      </c>
      <c r="Q137" s="168">
        <v>0</v>
      </c>
      <c r="R137" s="168">
        <f t="shared" si="2"/>
        <v>0</v>
      </c>
      <c r="S137" s="168">
        <v>0</v>
      </c>
      <c r="T137" s="169">
        <f t="shared" si="3"/>
        <v>0</v>
      </c>
      <c r="U137" s="30"/>
      <c r="V137" s="30"/>
      <c r="W137" s="30"/>
      <c r="X137" s="30"/>
      <c r="Y137" s="30"/>
      <c r="Z137" s="30"/>
      <c r="AA137" s="30"/>
      <c r="AB137" s="30"/>
      <c r="AC137" s="30"/>
      <c r="AD137" s="30"/>
      <c r="AE137" s="30"/>
      <c r="AR137" s="170" t="s">
        <v>155</v>
      </c>
      <c r="AT137" s="170" t="s">
        <v>151</v>
      </c>
      <c r="AU137" s="170" t="s">
        <v>156</v>
      </c>
      <c r="AY137" s="14" t="s">
        <v>149</v>
      </c>
      <c r="BE137" s="98">
        <f t="shared" si="4"/>
        <v>0</v>
      </c>
      <c r="BF137" s="98">
        <f t="shared" si="5"/>
        <v>0</v>
      </c>
      <c r="BG137" s="98">
        <f t="shared" si="6"/>
        <v>0</v>
      </c>
      <c r="BH137" s="98">
        <f t="shared" si="7"/>
        <v>0</v>
      </c>
      <c r="BI137" s="98">
        <f t="shared" si="8"/>
        <v>0</v>
      </c>
      <c r="BJ137" s="14" t="s">
        <v>156</v>
      </c>
      <c r="BK137" s="98">
        <f t="shared" si="9"/>
        <v>0</v>
      </c>
      <c r="BL137" s="14" t="s">
        <v>155</v>
      </c>
      <c r="BM137" s="170" t="s">
        <v>441</v>
      </c>
    </row>
    <row r="138" spans="1:65" s="2" customFormat="1" ht="22.2" customHeight="1">
      <c r="A138" s="30"/>
      <c r="B138" s="157"/>
      <c r="C138" s="158" t="s">
        <v>189</v>
      </c>
      <c r="D138" s="158" t="s">
        <v>151</v>
      </c>
      <c r="E138" s="159" t="s">
        <v>442</v>
      </c>
      <c r="F138" s="160" t="s">
        <v>443</v>
      </c>
      <c r="G138" s="161" t="s">
        <v>188</v>
      </c>
      <c r="H138" s="162">
        <v>81.45</v>
      </c>
      <c r="I138" s="163"/>
      <c r="J138" s="164">
        <f t="shared" si="0"/>
        <v>0</v>
      </c>
      <c r="K138" s="165"/>
      <c r="L138" s="31"/>
      <c r="M138" s="166" t="s">
        <v>1</v>
      </c>
      <c r="N138" s="167" t="s">
        <v>41</v>
      </c>
      <c r="O138" s="59"/>
      <c r="P138" s="168">
        <f t="shared" si="1"/>
        <v>0</v>
      </c>
      <c r="Q138" s="168">
        <v>0</v>
      </c>
      <c r="R138" s="168">
        <f t="shared" si="2"/>
        <v>0</v>
      </c>
      <c r="S138" s="168">
        <v>0</v>
      </c>
      <c r="T138" s="169">
        <f t="shared" si="3"/>
        <v>0</v>
      </c>
      <c r="U138" s="30"/>
      <c r="V138" s="30"/>
      <c r="W138" s="30"/>
      <c r="X138" s="30"/>
      <c r="Y138" s="30"/>
      <c r="Z138" s="30"/>
      <c r="AA138" s="30"/>
      <c r="AB138" s="30"/>
      <c r="AC138" s="30"/>
      <c r="AD138" s="30"/>
      <c r="AE138" s="30"/>
      <c r="AR138" s="170" t="s">
        <v>155</v>
      </c>
      <c r="AT138" s="170" t="s">
        <v>151</v>
      </c>
      <c r="AU138" s="170" t="s">
        <v>156</v>
      </c>
      <c r="AY138" s="14" t="s">
        <v>149</v>
      </c>
      <c r="BE138" s="98">
        <f t="shared" si="4"/>
        <v>0</v>
      </c>
      <c r="BF138" s="98">
        <f t="shared" si="5"/>
        <v>0</v>
      </c>
      <c r="BG138" s="98">
        <f t="shared" si="6"/>
        <v>0</v>
      </c>
      <c r="BH138" s="98">
        <f t="shared" si="7"/>
        <v>0</v>
      </c>
      <c r="BI138" s="98">
        <f t="shared" si="8"/>
        <v>0</v>
      </c>
      <c r="BJ138" s="14" t="s">
        <v>156</v>
      </c>
      <c r="BK138" s="98">
        <f t="shared" si="9"/>
        <v>0</v>
      </c>
      <c r="BL138" s="14" t="s">
        <v>155</v>
      </c>
      <c r="BM138" s="170" t="s">
        <v>192</v>
      </c>
    </row>
    <row r="139" spans="1:65" s="2" customFormat="1" ht="22.2" customHeight="1">
      <c r="A139" s="30"/>
      <c r="B139" s="157"/>
      <c r="C139" s="158" t="s">
        <v>172</v>
      </c>
      <c r="D139" s="158" t="s">
        <v>151</v>
      </c>
      <c r="E139" s="159" t="s">
        <v>399</v>
      </c>
      <c r="F139" s="160" t="s">
        <v>400</v>
      </c>
      <c r="G139" s="161" t="s">
        <v>188</v>
      </c>
      <c r="H139" s="162">
        <v>126.48</v>
      </c>
      <c r="I139" s="163"/>
      <c r="J139" s="164">
        <f t="shared" si="0"/>
        <v>0</v>
      </c>
      <c r="K139" s="165"/>
      <c r="L139" s="31"/>
      <c r="M139" s="166" t="s">
        <v>1</v>
      </c>
      <c r="N139" s="167" t="s">
        <v>41</v>
      </c>
      <c r="O139" s="59"/>
      <c r="P139" s="168">
        <f t="shared" si="1"/>
        <v>0</v>
      </c>
      <c r="Q139" s="168">
        <v>0</v>
      </c>
      <c r="R139" s="168">
        <f t="shared" si="2"/>
        <v>0</v>
      </c>
      <c r="S139" s="168">
        <v>0</v>
      </c>
      <c r="T139" s="169">
        <f t="shared" si="3"/>
        <v>0</v>
      </c>
      <c r="U139" s="30"/>
      <c r="V139" s="30"/>
      <c r="W139" s="30"/>
      <c r="X139" s="30"/>
      <c r="Y139" s="30"/>
      <c r="Z139" s="30"/>
      <c r="AA139" s="30"/>
      <c r="AB139" s="30"/>
      <c r="AC139" s="30"/>
      <c r="AD139" s="30"/>
      <c r="AE139" s="30"/>
      <c r="AR139" s="170" t="s">
        <v>155</v>
      </c>
      <c r="AT139" s="170" t="s">
        <v>151</v>
      </c>
      <c r="AU139" s="170" t="s">
        <v>156</v>
      </c>
      <c r="AY139" s="14" t="s">
        <v>149</v>
      </c>
      <c r="BE139" s="98">
        <f t="shared" si="4"/>
        <v>0</v>
      </c>
      <c r="BF139" s="98">
        <f t="shared" si="5"/>
        <v>0</v>
      </c>
      <c r="BG139" s="98">
        <f t="shared" si="6"/>
        <v>0</v>
      </c>
      <c r="BH139" s="98">
        <f t="shared" si="7"/>
        <v>0</v>
      </c>
      <c r="BI139" s="98">
        <f t="shared" si="8"/>
        <v>0</v>
      </c>
      <c r="BJ139" s="14" t="s">
        <v>156</v>
      </c>
      <c r="BK139" s="98">
        <f t="shared" si="9"/>
        <v>0</v>
      </c>
      <c r="BL139" s="14" t="s">
        <v>155</v>
      </c>
      <c r="BM139" s="170" t="s">
        <v>195</v>
      </c>
    </row>
    <row r="140" spans="1:65" s="2" customFormat="1" ht="22.2" customHeight="1">
      <c r="A140" s="30"/>
      <c r="B140" s="157"/>
      <c r="C140" s="158" t="s">
        <v>196</v>
      </c>
      <c r="D140" s="158" t="s">
        <v>151</v>
      </c>
      <c r="E140" s="159" t="s">
        <v>444</v>
      </c>
      <c r="F140" s="160" t="s">
        <v>445</v>
      </c>
      <c r="G140" s="161" t="s">
        <v>188</v>
      </c>
      <c r="H140" s="162">
        <v>108</v>
      </c>
      <c r="I140" s="163"/>
      <c r="J140" s="164">
        <f t="shared" si="0"/>
        <v>0</v>
      </c>
      <c r="K140" s="165"/>
      <c r="L140" s="31"/>
      <c r="M140" s="166" t="s">
        <v>1</v>
      </c>
      <c r="N140" s="167" t="s">
        <v>41</v>
      </c>
      <c r="O140" s="59"/>
      <c r="P140" s="168">
        <f t="shared" si="1"/>
        <v>0</v>
      </c>
      <c r="Q140" s="168">
        <v>0</v>
      </c>
      <c r="R140" s="168">
        <f t="shared" si="2"/>
        <v>0</v>
      </c>
      <c r="S140" s="168">
        <v>0</v>
      </c>
      <c r="T140" s="169">
        <f t="shared" si="3"/>
        <v>0</v>
      </c>
      <c r="U140" s="30"/>
      <c r="V140" s="30"/>
      <c r="W140" s="30"/>
      <c r="X140" s="30"/>
      <c r="Y140" s="30"/>
      <c r="Z140" s="30"/>
      <c r="AA140" s="30"/>
      <c r="AB140" s="30"/>
      <c r="AC140" s="30"/>
      <c r="AD140" s="30"/>
      <c r="AE140" s="30"/>
      <c r="AR140" s="170" t="s">
        <v>155</v>
      </c>
      <c r="AT140" s="170" t="s">
        <v>151</v>
      </c>
      <c r="AU140" s="170" t="s">
        <v>156</v>
      </c>
      <c r="AY140" s="14" t="s">
        <v>149</v>
      </c>
      <c r="BE140" s="98">
        <f t="shared" si="4"/>
        <v>0</v>
      </c>
      <c r="BF140" s="98">
        <f t="shared" si="5"/>
        <v>0</v>
      </c>
      <c r="BG140" s="98">
        <f t="shared" si="6"/>
        <v>0</v>
      </c>
      <c r="BH140" s="98">
        <f t="shared" si="7"/>
        <v>0</v>
      </c>
      <c r="BI140" s="98">
        <f t="shared" si="8"/>
        <v>0</v>
      </c>
      <c r="BJ140" s="14" t="s">
        <v>156</v>
      </c>
      <c r="BK140" s="98">
        <f t="shared" si="9"/>
        <v>0</v>
      </c>
      <c r="BL140" s="14" t="s">
        <v>155</v>
      </c>
      <c r="BM140" s="170" t="s">
        <v>199</v>
      </c>
    </row>
    <row r="141" spans="1:65" s="2" customFormat="1" ht="22.2" customHeight="1">
      <c r="A141" s="30"/>
      <c r="B141" s="157"/>
      <c r="C141" s="158" t="s">
        <v>177</v>
      </c>
      <c r="D141" s="158" t="s">
        <v>151</v>
      </c>
      <c r="E141" s="159" t="s">
        <v>446</v>
      </c>
      <c r="F141" s="160" t="s">
        <v>447</v>
      </c>
      <c r="G141" s="161" t="s">
        <v>154</v>
      </c>
      <c r="H141" s="162">
        <v>22</v>
      </c>
      <c r="I141" s="163"/>
      <c r="J141" s="164">
        <f t="shared" si="0"/>
        <v>0</v>
      </c>
      <c r="K141" s="165"/>
      <c r="L141" s="31"/>
      <c r="M141" s="166" t="s">
        <v>1</v>
      </c>
      <c r="N141" s="167" t="s">
        <v>41</v>
      </c>
      <c r="O141" s="59"/>
      <c r="P141" s="168">
        <f t="shared" si="1"/>
        <v>0</v>
      </c>
      <c r="Q141" s="168">
        <v>0</v>
      </c>
      <c r="R141" s="168">
        <f t="shared" si="2"/>
        <v>0</v>
      </c>
      <c r="S141" s="168">
        <v>0</v>
      </c>
      <c r="T141" s="169">
        <f t="shared" si="3"/>
        <v>0</v>
      </c>
      <c r="U141" s="30"/>
      <c r="V141" s="30"/>
      <c r="W141" s="30"/>
      <c r="X141" s="30"/>
      <c r="Y141" s="30"/>
      <c r="Z141" s="30"/>
      <c r="AA141" s="30"/>
      <c r="AB141" s="30"/>
      <c r="AC141" s="30"/>
      <c r="AD141" s="30"/>
      <c r="AE141" s="30"/>
      <c r="AR141" s="170" t="s">
        <v>155</v>
      </c>
      <c r="AT141" s="170" t="s">
        <v>151</v>
      </c>
      <c r="AU141" s="170" t="s">
        <v>156</v>
      </c>
      <c r="AY141" s="14" t="s">
        <v>149</v>
      </c>
      <c r="BE141" s="98">
        <f t="shared" si="4"/>
        <v>0</v>
      </c>
      <c r="BF141" s="98">
        <f t="shared" si="5"/>
        <v>0</v>
      </c>
      <c r="BG141" s="98">
        <f t="shared" si="6"/>
        <v>0</v>
      </c>
      <c r="BH141" s="98">
        <f t="shared" si="7"/>
        <v>0</v>
      </c>
      <c r="BI141" s="98">
        <f t="shared" si="8"/>
        <v>0</v>
      </c>
      <c r="BJ141" s="14" t="s">
        <v>156</v>
      </c>
      <c r="BK141" s="98">
        <f t="shared" si="9"/>
        <v>0</v>
      </c>
      <c r="BL141" s="14" t="s">
        <v>155</v>
      </c>
      <c r="BM141" s="170" t="s">
        <v>202</v>
      </c>
    </row>
    <row r="142" spans="1:65" s="12" customFormat="1" ht="22.8" customHeight="1">
      <c r="B142" s="144"/>
      <c r="D142" s="145" t="s">
        <v>74</v>
      </c>
      <c r="E142" s="155" t="s">
        <v>156</v>
      </c>
      <c r="F142" s="155" t="s">
        <v>173</v>
      </c>
      <c r="I142" s="147"/>
      <c r="J142" s="156">
        <f>BK142</f>
        <v>0</v>
      </c>
      <c r="L142" s="144"/>
      <c r="M142" s="149"/>
      <c r="N142" s="150"/>
      <c r="O142" s="150"/>
      <c r="P142" s="151">
        <f>SUM(P143:P145)</f>
        <v>0</v>
      </c>
      <c r="Q142" s="150"/>
      <c r="R142" s="151">
        <f>SUM(R143:R145)</f>
        <v>22.70933848</v>
      </c>
      <c r="S142" s="150"/>
      <c r="T142" s="152">
        <f>SUM(T143:T145)</f>
        <v>0</v>
      </c>
      <c r="AR142" s="145" t="s">
        <v>83</v>
      </c>
      <c r="AT142" s="153" t="s">
        <v>74</v>
      </c>
      <c r="AU142" s="153" t="s">
        <v>83</v>
      </c>
      <c r="AY142" s="145" t="s">
        <v>149</v>
      </c>
      <c r="BK142" s="154">
        <f>SUM(BK143:BK145)</f>
        <v>0</v>
      </c>
    </row>
    <row r="143" spans="1:65" s="2" customFormat="1" ht="30" customHeight="1">
      <c r="A143" s="30"/>
      <c r="B143" s="157"/>
      <c r="C143" s="158" t="s">
        <v>204</v>
      </c>
      <c r="D143" s="158" t="s">
        <v>151</v>
      </c>
      <c r="E143" s="159" t="s">
        <v>448</v>
      </c>
      <c r="F143" s="160" t="s">
        <v>449</v>
      </c>
      <c r="G143" s="161" t="s">
        <v>180</v>
      </c>
      <c r="H143" s="162">
        <v>45.216000000000001</v>
      </c>
      <c r="I143" s="163"/>
      <c r="J143" s="164">
        <f>ROUND(I143*H143,2)</f>
        <v>0</v>
      </c>
      <c r="K143" s="165"/>
      <c r="L143" s="31"/>
      <c r="M143" s="166" t="s">
        <v>1</v>
      </c>
      <c r="N143" s="167" t="s">
        <v>41</v>
      </c>
      <c r="O143" s="59"/>
      <c r="P143" s="168">
        <f>O143*H143</f>
        <v>0</v>
      </c>
      <c r="Q143" s="168">
        <v>1.8000000000000001E-4</v>
      </c>
      <c r="R143" s="168">
        <f>Q143*H143</f>
        <v>8.1388800000000011E-3</v>
      </c>
      <c r="S143" s="168">
        <v>0</v>
      </c>
      <c r="T143" s="169">
        <f>S143*H143</f>
        <v>0</v>
      </c>
      <c r="U143" s="30"/>
      <c r="V143" s="30"/>
      <c r="W143" s="30"/>
      <c r="X143" s="30"/>
      <c r="Y143" s="30"/>
      <c r="Z143" s="30"/>
      <c r="AA143" s="30"/>
      <c r="AB143" s="30"/>
      <c r="AC143" s="30"/>
      <c r="AD143" s="30"/>
      <c r="AE143" s="30"/>
      <c r="AR143" s="170" t="s">
        <v>155</v>
      </c>
      <c r="AT143" s="170" t="s">
        <v>151</v>
      </c>
      <c r="AU143" s="170" t="s">
        <v>156</v>
      </c>
      <c r="AY143" s="14" t="s">
        <v>149</v>
      </c>
      <c r="BE143" s="98">
        <f>IF(N143="základná",J143,0)</f>
        <v>0</v>
      </c>
      <c r="BF143" s="98">
        <f>IF(N143="znížená",J143,0)</f>
        <v>0</v>
      </c>
      <c r="BG143" s="98">
        <f>IF(N143="zákl. prenesená",J143,0)</f>
        <v>0</v>
      </c>
      <c r="BH143" s="98">
        <f>IF(N143="zníž. prenesená",J143,0)</f>
        <v>0</v>
      </c>
      <c r="BI143" s="98">
        <f>IF(N143="nulová",J143,0)</f>
        <v>0</v>
      </c>
      <c r="BJ143" s="14" t="s">
        <v>156</v>
      </c>
      <c r="BK143" s="98">
        <f>ROUND(I143*H143,2)</f>
        <v>0</v>
      </c>
      <c r="BL143" s="14" t="s">
        <v>155</v>
      </c>
      <c r="BM143" s="170" t="s">
        <v>207</v>
      </c>
    </row>
    <row r="144" spans="1:65" s="2" customFormat="1" ht="14.4" customHeight="1">
      <c r="A144" s="30"/>
      <c r="B144" s="157"/>
      <c r="C144" s="171" t="s">
        <v>181</v>
      </c>
      <c r="D144" s="171" t="s">
        <v>244</v>
      </c>
      <c r="E144" s="172" t="s">
        <v>450</v>
      </c>
      <c r="F144" s="173" t="s">
        <v>451</v>
      </c>
      <c r="G144" s="174" t="s">
        <v>180</v>
      </c>
      <c r="H144" s="175">
        <v>51.997999999999998</v>
      </c>
      <c r="I144" s="176"/>
      <c r="J144" s="177">
        <f>ROUND(I144*H144,2)</f>
        <v>0</v>
      </c>
      <c r="K144" s="178"/>
      <c r="L144" s="179"/>
      <c r="M144" s="180" t="s">
        <v>1</v>
      </c>
      <c r="N144" s="181" t="s">
        <v>41</v>
      </c>
      <c r="O144" s="59"/>
      <c r="P144" s="168">
        <f>O144*H144</f>
        <v>0</v>
      </c>
      <c r="Q144" s="168">
        <v>2.0000000000000001E-4</v>
      </c>
      <c r="R144" s="168">
        <f>Q144*H144</f>
        <v>1.03996E-2</v>
      </c>
      <c r="S144" s="168">
        <v>0</v>
      </c>
      <c r="T144" s="169">
        <f>S144*H144</f>
        <v>0</v>
      </c>
      <c r="U144" s="30"/>
      <c r="V144" s="30"/>
      <c r="W144" s="30"/>
      <c r="X144" s="30"/>
      <c r="Y144" s="30"/>
      <c r="Z144" s="30"/>
      <c r="AA144" s="30"/>
      <c r="AB144" s="30"/>
      <c r="AC144" s="30"/>
      <c r="AD144" s="30"/>
      <c r="AE144" s="30"/>
      <c r="AR144" s="170" t="s">
        <v>165</v>
      </c>
      <c r="AT144" s="170" t="s">
        <v>244</v>
      </c>
      <c r="AU144" s="170" t="s">
        <v>156</v>
      </c>
      <c r="AY144" s="14" t="s">
        <v>149</v>
      </c>
      <c r="BE144" s="98">
        <f>IF(N144="základná",J144,0)</f>
        <v>0</v>
      </c>
      <c r="BF144" s="98">
        <f>IF(N144="znížená",J144,0)</f>
        <v>0</v>
      </c>
      <c r="BG144" s="98">
        <f>IF(N144="zákl. prenesená",J144,0)</f>
        <v>0</v>
      </c>
      <c r="BH144" s="98">
        <f>IF(N144="zníž. prenesená",J144,0)</f>
        <v>0</v>
      </c>
      <c r="BI144" s="98">
        <f>IF(N144="nulová",J144,0)</f>
        <v>0</v>
      </c>
      <c r="BJ144" s="14" t="s">
        <v>156</v>
      </c>
      <c r="BK144" s="98">
        <f>ROUND(I144*H144,2)</f>
        <v>0</v>
      </c>
      <c r="BL144" s="14" t="s">
        <v>155</v>
      </c>
      <c r="BM144" s="170" t="s">
        <v>215</v>
      </c>
    </row>
    <row r="145" spans="1:65" s="2" customFormat="1" ht="14.4" customHeight="1">
      <c r="A145" s="30"/>
      <c r="B145" s="157"/>
      <c r="C145" s="158" t="s">
        <v>212</v>
      </c>
      <c r="D145" s="158" t="s">
        <v>151</v>
      </c>
      <c r="E145" s="159" t="s">
        <v>452</v>
      </c>
      <c r="F145" s="160" t="s">
        <v>453</v>
      </c>
      <c r="G145" s="161" t="s">
        <v>284</v>
      </c>
      <c r="H145" s="162">
        <v>90</v>
      </c>
      <c r="I145" s="163"/>
      <c r="J145" s="164">
        <f>ROUND(I145*H145,2)</f>
        <v>0</v>
      </c>
      <c r="K145" s="165"/>
      <c r="L145" s="31"/>
      <c r="M145" s="166" t="s">
        <v>1</v>
      </c>
      <c r="N145" s="167" t="s">
        <v>41</v>
      </c>
      <c r="O145" s="59"/>
      <c r="P145" s="168">
        <f>O145*H145</f>
        <v>0</v>
      </c>
      <c r="Q145" s="168">
        <v>0.25212000000000001</v>
      </c>
      <c r="R145" s="168">
        <f>Q145*H145</f>
        <v>22.690799999999999</v>
      </c>
      <c r="S145" s="168">
        <v>0</v>
      </c>
      <c r="T145" s="169">
        <f>S145*H145</f>
        <v>0</v>
      </c>
      <c r="U145" s="30"/>
      <c r="V145" s="30"/>
      <c r="W145" s="30"/>
      <c r="X145" s="30"/>
      <c r="Y145" s="30"/>
      <c r="Z145" s="30"/>
      <c r="AA145" s="30"/>
      <c r="AB145" s="30"/>
      <c r="AC145" s="30"/>
      <c r="AD145" s="30"/>
      <c r="AE145" s="30"/>
      <c r="AR145" s="170" t="s">
        <v>155</v>
      </c>
      <c r="AT145" s="170" t="s">
        <v>151</v>
      </c>
      <c r="AU145" s="170" t="s">
        <v>156</v>
      </c>
      <c r="AY145" s="14" t="s">
        <v>149</v>
      </c>
      <c r="BE145" s="98">
        <f>IF(N145="základná",J145,0)</f>
        <v>0</v>
      </c>
      <c r="BF145" s="98">
        <f>IF(N145="znížená",J145,0)</f>
        <v>0</v>
      </c>
      <c r="BG145" s="98">
        <f>IF(N145="zákl. prenesená",J145,0)</f>
        <v>0</v>
      </c>
      <c r="BH145" s="98">
        <f>IF(N145="zníž. prenesená",J145,0)</f>
        <v>0</v>
      </c>
      <c r="BI145" s="98">
        <f>IF(N145="nulová",J145,0)</f>
        <v>0</v>
      </c>
      <c r="BJ145" s="14" t="s">
        <v>156</v>
      </c>
      <c r="BK145" s="98">
        <f>ROUND(I145*H145,2)</f>
        <v>0</v>
      </c>
      <c r="BL145" s="14" t="s">
        <v>155</v>
      </c>
      <c r="BM145" s="170" t="s">
        <v>218</v>
      </c>
    </row>
    <row r="146" spans="1:65" s="12" customFormat="1" ht="22.8" customHeight="1">
      <c r="B146" s="144"/>
      <c r="D146" s="145" t="s">
        <v>74</v>
      </c>
      <c r="E146" s="155" t="s">
        <v>166</v>
      </c>
      <c r="F146" s="155" t="s">
        <v>454</v>
      </c>
      <c r="I146" s="147"/>
      <c r="J146" s="156">
        <f>BK146</f>
        <v>0</v>
      </c>
      <c r="L146" s="144"/>
      <c r="M146" s="149"/>
      <c r="N146" s="150"/>
      <c r="O146" s="150"/>
      <c r="P146" s="151">
        <f>SUM(P147:P153)</f>
        <v>0</v>
      </c>
      <c r="Q146" s="150"/>
      <c r="R146" s="151">
        <f>SUM(R147:R153)</f>
        <v>748.08960000000002</v>
      </c>
      <c r="S146" s="150"/>
      <c r="T146" s="152">
        <f>SUM(T147:T153)</f>
        <v>0</v>
      </c>
      <c r="AR146" s="145" t="s">
        <v>83</v>
      </c>
      <c r="AT146" s="153" t="s">
        <v>74</v>
      </c>
      <c r="AU146" s="153" t="s">
        <v>83</v>
      </c>
      <c r="AY146" s="145" t="s">
        <v>149</v>
      </c>
      <c r="BK146" s="154">
        <f>SUM(BK147:BK153)</f>
        <v>0</v>
      </c>
    </row>
    <row r="147" spans="1:65" s="2" customFormat="1" ht="40.200000000000003" customHeight="1">
      <c r="A147" s="30"/>
      <c r="B147" s="157"/>
      <c r="C147" s="158" t="s">
        <v>185</v>
      </c>
      <c r="D147" s="158" t="s">
        <v>151</v>
      </c>
      <c r="E147" s="159" t="s">
        <v>455</v>
      </c>
      <c r="F147" s="160" t="s">
        <v>456</v>
      </c>
      <c r="G147" s="161" t="s">
        <v>180</v>
      </c>
      <c r="H147" s="162">
        <v>260</v>
      </c>
      <c r="I147" s="163"/>
      <c r="J147" s="164">
        <f t="shared" ref="J147:J153" si="10">ROUND(I147*H147,2)</f>
        <v>0</v>
      </c>
      <c r="K147" s="165"/>
      <c r="L147" s="31"/>
      <c r="M147" s="166" t="s">
        <v>1</v>
      </c>
      <c r="N147" s="167" t="s">
        <v>41</v>
      </c>
      <c r="O147" s="59"/>
      <c r="P147" s="168">
        <f t="shared" ref="P147:P153" si="11">O147*H147</f>
        <v>0</v>
      </c>
      <c r="Q147" s="168">
        <v>0.112</v>
      </c>
      <c r="R147" s="168">
        <f t="shared" ref="R147:R153" si="12">Q147*H147</f>
        <v>29.12</v>
      </c>
      <c r="S147" s="168">
        <v>0</v>
      </c>
      <c r="T147" s="169">
        <f t="shared" ref="T147:T153" si="13">S147*H147</f>
        <v>0</v>
      </c>
      <c r="U147" s="30"/>
      <c r="V147" s="30"/>
      <c r="W147" s="30"/>
      <c r="X147" s="30"/>
      <c r="Y147" s="30"/>
      <c r="Z147" s="30"/>
      <c r="AA147" s="30"/>
      <c r="AB147" s="30"/>
      <c r="AC147" s="30"/>
      <c r="AD147" s="30"/>
      <c r="AE147" s="30"/>
      <c r="AR147" s="170" t="s">
        <v>155</v>
      </c>
      <c r="AT147" s="170" t="s">
        <v>151</v>
      </c>
      <c r="AU147" s="170" t="s">
        <v>156</v>
      </c>
      <c r="AY147" s="14" t="s">
        <v>149</v>
      </c>
      <c r="BE147" s="98">
        <f t="shared" ref="BE147:BE153" si="14">IF(N147="základná",J147,0)</f>
        <v>0</v>
      </c>
      <c r="BF147" s="98">
        <f t="shared" ref="BF147:BF153" si="15">IF(N147="znížená",J147,0)</f>
        <v>0</v>
      </c>
      <c r="BG147" s="98">
        <f t="shared" ref="BG147:BG153" si="16">IF(N147="zákl. prenesená",J147,0)</f>
        <v>0</v>
      </c>
      <c r="BH147" s="98">
        <f t="shared" ref="BH147:BH153" si="17">IF(N147="zníž. prenesená",J147,0)</f>
        <v>0</v>
      </c>
      <c r="BI147" s="98">
        <f t="shared" ref="BI147:BI153" si="18">IF(N147="nulová",J147,0)</f>
        <v>0</v>
      </c>
      <c r="BJ147" s="14" t="s">
        <v>156</v>
      </c>
      <c r="BK147" s="98">
        <f t="shared" ref="BK147:BK153" si="19">ROUND(I147*H147,2)</f>
        <v>0</v>
      </c>
      <c r="BL147" s="14" t="s">
        <v>155</v>
      </c>
      <c r="BM147" s="170" t="s">
        <v>222</v>
      </c>
    </row>
    <row r="148" spans="1:65" s="2" customFormat="1" ht="40.200000000000003" customHeight="1">
      <c r="A148" s="30"/>
      <c r="B148" s="157"/>
      <c r="C148" s="158" t="s">
        <v>219</v>
      </c>
      <c r="D148" s="158" t="s">
        <v>151</v>
      </c>
      <c r="E148" s="159" t="s">
        <v>457</v>
      </c>
      <c r="F148" s="160" t="s">
        <v>458</v>
      </c>
      <c r="G148" s="161" t="s">
        <v>180</v>
      </c>
      <c r="H148" s="162">
        <v>260</v>
      </c>
      <c r="I148" s="163"/>
      <c r="J148" s="164">
        <f t="shared" si="10"/>
        <v>0</v>
      </c>
      <c r="K148" s="165"/>
      <c r="L148" s="31"/>
      <c r="M148" s="166" t="s">
        <v>1</v>
      </c>
      <c r="N148" s="167" t="s">
        <v>41</v>
      </c>
      <c r="O148" s="59"/>
      <c r="P148" s="168">
        <f t="shared" si="11"/>
        <v>0</v>
      </c>
      <c r="Q148" s="168">
        <v>0.29899999999999999</v>
      </c>
      <c r="R148" s="168">
        <f t="shared" si="12"/>
        <v>77.739999999999995</v>
      </c>
      <c r="S148" s="168">
        <v>0</v>
      </c>
      <c r="T148" s="169">
        <f t="shared" si="13"/>
        <v>0</v>
      </c>
      <c r="U148" s="30"/>
      <c r="V148" s="30"/>
      <c r="W148" s="30"/>
      <c r="X148" s="30"/>
      <c r="Y148" s="30"/>
      <c r="Z148" s="30"/>
      <c r="AA148" s="30"/>
      <c r="AB148" s="30"/>
      <c r="AC148" s="30"/>
      <c r="AD148" s="30"/>
      <c r="AE148" s="30"/>
      <c r="AR148" s="170" t="s">
        <v>155</v>
      </c>
      <c r="AT148" s="170" t="s">
        <v>151</v>
      </c>
      <c r="AU148" s="170" t="s">
        <v>156</v>
      </c>
      <c r="AY148" s="14" t="s">
        <v>149</v>
      </c>
      <c r="BE148" s="98">
        <f t="shared" si="14"/>
        <v>0</v>
      </c>
      <c r="BF148" s="98">
        <f t="shared" si="15"/>
        <v>0</v>
      </c>
      <c r="BG148" s="98">
        <f t="shared" si="16"/>
        <v>0</v>
      </c>
      <c r="BH148" s="98">
        <f t="shared" si="17"/>
        <v>0</v>
      </c>
      <c r="BI148" s="98">
        <f t="shared" si="18"/>
        <v>0</v>
      </c>
      <c r="BJ148" s="14" t="s">
        <v>156</v>
      </c>
      <c r="BK148" s="98">
        <f t="shared" si="19"/>
        <v>0</v>
      </c>
      <c r="BL148" s="14" t="s">
        <v>155</v>
      </c>
      <c r="BM148" s="170" t="s">
        <v>226</v>
      </c>
    </row>
    <row r="149" spans="1:65" s="2" customFormat="1" ht="34.799999999999997" customHeight="1">
      <c r="A149" s="30"/>
      <c r="B149" s="157"/>
      <c r="C149" s="158" t="s">
        <v>7</v>
      </c>
      <c r="D149" s="158" t="s">
        <v>151</v>
      </c>
      <c r="E149" s="159" t="s">
        <v>459</v>
      </c>
      <c r="F149" s="160" t="s">
        <v>460</v>
      </c>
      <c r="G149" s="161" t="s">
        <v>180</v>
      </c>
      <c r="H149" s="162">
        <v>260</v>
      </c>
      <c r="I149" s="163"/>
      <c r="J149" s="164">
        <f t="shared" si="10"/>
        <v>0</v>
      </c>
      <c r="K149" s="165"/>
      <c r="L149" s="31"/>
      <c r="M149" s="166" t="s">
        <v>1</v>
      </c>
      <c r="N149" s="167" t="s">
        <v>41</v>
      </c>
      <c r="O149" s="59"/>
      <c r="P149" s="168">
        <f t="shared" si="11"/>
        <v>0</v>
      </c>
      <c r="Q149" s="168">
        <v>0.38624999999999998</v>
      </c>
      <c r="R149" s="168">
        <f t="shared" si="12"/>
        <v>100.425</v>
      </c>
      <c r="S149" s="168">
        <v>0</v>
      </c>
      <c r="T149" s="169">
        <f t="shared" si="13"/>
        <v>0</v>
      </c>
      <c r="U149" s="30"/>
      <c r="V149" s="30"/>
      <c r="W149" s="30"/>
      <c r="X149" s="30"/>
      <c r="Y149" s="30"/>
      <c r="Z149" s="30"/>
      <c r="AA149" s="30"/>
      <c r="AB149" s="30"/>
      <c r="AC149" s="30"/>
      <c r="AD149" s="30"/>
      <c r="AE149" s="30"/>
      <c r="AR149" s="170" t="s">
        <v>155</v>
      </c>
      <c r="AT149" s="170" t="s">
        <v>151</v>
      </c>
      <c r="AU149" s="170" t="s">
        <v>156</v>
      </c>
      <c r="AY149" s="14" t="s">
        <v>149</v>
      </c>
      <c r="BE149" s="98">
        <f t="shared" si="14"/>
        <v>0</v>
      </c>
      <c r="BF149" s="98">
        <f t="shared" si="15"/>
        <v>0</v>
      </c>
      <c r="BG149" s="98">
        <f t="shared" si="16"/>
        <v>0</v>
      </c>
      <c r="BH149" s="98">
        <f t="shared" si="17"/>
        <v>0</v>
      </c>
      <c r="BI149" s="98">
        <f t="shared" si="18"/>
        <v>0</v>
      </c>
      <c r="BJ149" s="14" t="s">
        <v>156</v>
      </c>
      <c r="BK149" s="98">
        <f t="shared" si="19"/>
        <v>0</v>
      </c>
      <c r="BL149" s="14" t="s">
        <v>155</v>
      </c>
      <c r="BM149" s="170" t="s">
        <v>461</v>
      </c>
    </row>
    <row r="150" spans="1:65" s="2" customFormat="1" ht="22.2" customHeight="1">
      <c r="A150" s="30"/>
      <c r="B150" s="157"/>
      <c r="C150" s="158" t="s">
        <v>227</v>
      </c>
      <c r="D150" s="158" t="s">
        <v>151</v>
      </c>
      <c r="E150" s="159" t="s">
        <v>462</v>
      </c>
      <c r="F150" s="160" t="s">
        <v>463</v>
      </c>
      <c r="G150" s="161" t="s">
        <v>180</v>
      </c>
      <c r="H150" s="162">
        <v>630</v>
      </c>
      <c r="I150" s="163"/>
      <c r="J150" s="164">
        <f t="shared" si="10"/>
        <v>0</v>
      </c>
      <c r="K150" s="165"/>
      <c r="L150" s="31"/>
      <c r="M150" s="166" t="s">
        <v>1</v>
      </c>
      <c r="N150" s="167" t="s">
        <v>41</v>
      </c>
      <c r="O150" s="59"/>
      <c r="P150" s="168">
        <f t="shared" si="11"/>
        <v>0</v>
      </c>
      <c r="Q150" s="168">
        <v>0.27994000000000002</v>
      </c>
      <c r="R150" s="168">
        <f t="shared" si="12"/>
        <v>176.3622</v>
      </c>
      <c r="S150" s="168">
        <v>0</v>
      </c>
      <c r="T150" s="169">
        <f t="shared" si="13"/>
        <v>0</v>
      </c>
      <c r="U150" s="30"/>
      <c r="V150" s="30"/>
      <c r="W150" s="30"/>
      <c r="X150" s="30"/>
      <c r="Y150" s="30"/>
      <c r="Z150" s="30"/>
      <c r="AA150" s="30"/>
      <c r="AB150" s="30"/>
      <c r="AC150" s="30"/>
      <c r="AD150" s="30"/>
      <c r="AE150" s="30"/>
      <c r="AR150" s="170" t="s">
        <v>155</v>
      </c>
      <c r="AT150" s="170" t="s">
        <v>151</v>
      </c>
      <c r="AU150" s="170" t="s">
        <v>156</v>
      </c>
      <c r="AY150" s="14" t="s">
        <v>149</v>
      </c>
      <c r="BE150" s="98">
        <f t="shared" si="14"/>
        <v>0</v>
      </c>
      <c r="BF150" s="98">
        <f t="shared" si="15"/>
        <v>0</v>
      </c>
      <c r="BG150" s="98">
        <f t="shared" si="16"/>
        <v>0</v>
      </c>
      <c r="BH150" s="98">
        <f t="shared" si="17"/>
        <v>0</v>
      </c>
      <c r="BI150" s="98">
        <f t="shared" si="18"/>
        <v>0</v>
      </c>
      <c r="BJ150" s="14" t="s">
        <v>156</v>
      </c>
      <c r="BK150" s="98">
        <f t="shared" si="19"/>
        <v>0</v>
      </c>
      <c r="BL150" s="14" t="s">
        <v>155</v>
      </c>
      <c r="BM150" s="170" t="s">
        <v>235</v>
      </c>
    </row>
    <row r="151" spans="1:65" s="2" customFormat="1" ht="34.799999999999997" customHeight="1">
      <c r="A151" s="30"/>
      <c r="B151" s="157"/>
      <c r="C151" s="158" t="s">
        <v>192</v>
      </c>
      <c r="D151" s="158" t="s">
        <v>151</v>
      </c>
      <c r="E151" s="159" t="s">
        <v>464</v>
      </c>
      <c r="F151" s="160" t="s">
        <v>465</v>
      </c>
      <c r="G151" s="161" t="s">
        <v>180</v>
      </c>
      <c r="H151" s="162">
        <v>630</v>
      </c>
      <c r="I151" s="163"/>
      <c r="J151" s="164">
        <f t="shared" si="10"/>
        <v>0</v>
      </c>
      <c r="K151" s="165"/>
      <c r="L151" s="31"/>
      <c r="M151" s="166" t="s">
        <v>1</v>
      </c>
      <c r="N151" s="167" t="s">
        <v>41</v>
      </c>
      <c r="O151" s="59"/>
      <c r="P151" s="168">
        <f t="shared" si="11"/>
        <v>0</v>
      </c>
      <c r="Q151" s="168">
        <v>0.35338000000000003</v>
      </c>
      <c r="R151" s="168">
        <f t="shared" si="12"/>
        <v>222.6294</v>
      </c>
      <c r="S151" s="168">
        <v>0</v>
      </c>
      <c r="T151" s="169">
        <f t="shared" si="13"/>
        <v>0</v>
      </c>
      <c r="U151" s="30"/>
      <c r="V151" s="30"/>
      <c r="W151" s="30"/>
      <c r="X151" s="30"/>
      <c r="Y151" s="30"/>
      <c r="Z151" s="30"/>
      <c r="AA151" s="30"/>
      <c r="AB151" s="30"/>
      <c r="AC151" s="30"/>
      <c r="AD151" s="30"/>
      <c r="AE151" s="30"/>
      <c r="AR151" s="170" t="s">
        <v>155</v>
      </c>
      <c r="AT151" s="170" t="s">
        <v>151</v>
      </c>
      <c r="AU151" s="170" t="s">
        <v>156</v>
      </c>
      <c r="AY151" s="14" t="s">
        <v>149</v>
      </c>
      <c r="BE151" s="98">
        <f t="shared" si="14"/>
        <v>0</v>
      </c>
      <c r="BF151" s="98">
        <f t="shared" si="15"/>
        <v>0</v>
      </c>
      <c r="BG151" s="98">
        <f t="shared" si="16"/>
        <v>0</v>
      </c>
      <c r="BH151" s="98">
        <f t="shared" si="17"/>
        <v>0</v>
      </c>
      <c r="BI151" s="98">
        <f t="shared" si="18"/>
        <v>0</v>
      </c>
      <c r="BJ151" s="14" t="s">
        <v>156</v>
      </c>
      <c r="BK151" s="98">
        <f t="shared" si="19"/>
        <v>0</v>
      </c>
      <c r="BL151" s="14" t="s">
        <v>155</v>
      </c>
      <c r="BM151" s="170" t="s">
        <v>243</v>
      </c>
    </row>
    <row r="152" spans="1:65" s="2" customFormat="1" ht="34.799999999999997" customHeight="1">
      <c r="A152" s="30"/>
      <c r="B152" s="157"/>
      <c r="C152" s="158" t="s">
        <v>240</v>
      </c>
      <c r="D152" s="158" t="s">
        <v>151</v>
      </c>
      <c r="E152" s="159" t="s">
        <v>466</v>
      </c>
      <c r="F152" s="160" t="s">
        <v>467</v>
      </c>
      <c r="G152" s="161" t="s">
        <v>180</v>
      </c>
      <c r="H152" s="162">
        <v>630</v>
      </c>
      <c r="I152" s="163"/>
      <c r="J152" s="164">
        <f t="shared" si="10"/>
        <v>0</v>
      </c>
      <c r="K152" s="165"/>
      <c r="L152" s="31"/>
      <c r="M152" s="166" t="s">
        <v>1</v>
      </c>
      <c r="N152" s="167" t="s">
        <v>41</v>
      </c>
      <c r="O152" s="59"/>
      <c r="P152" s="168">
        <f t="shared" si="11"/>
        <v>0</v>
      </c>
      <c r="Q152" s="168">
        <v>9.2499999999999999E-2</v>
      </c>
      <c r="R152" s="168">
        <f t="shared" si="12"/>
        <v>58.274999999999999</v>
      </c>
      <c r="S152" s="168">
        <v>0</v>
      </c>
      <c r="T152" s="169">
        <f t="shared" si="13"/>
        <v>0</v>
      </c>
      <c r="U152" s="30"/>
      <c r="V152" s="30"/>
      <c r="W152" s="30"/>
      <c r="X152" s="30"/>
      <c r="Y152" s="30"/>
      <c r="Z152" s="30"/>
      <c r="AA152" s="30"/>
      <c r="AB152" s="30"/>
      <c r="AC152" s="30"/>
      <c r="AD152" s="30"/>
      <c r="AE152" s="30"/>
      <c r="AR152" s="170" t="s">
        <v>155</v>
      </c>
      <c r="AT152" s="170" t="s">
        <v>151</v>
      </c>
      <c r="AU152" s="170" t="s">
        <v>156</v>
      </c>
      <c r="AY152" s="14" t="s">
        <v>149</v>
      </c>
      <c r="BE152" s="98">
        <f t="shared" si="14"/>
        <v>0</v>
      </c>
      <c r="BF152" s="98">
        <f t="shared" si="15"/>
        <v>0</v>
      </c>
      <c r="BG152" s="98">
        <f t="shared" si="16"/>
        <v>0</v>
      </c>
      <c r="BH152" s="98">
        <f t="shared" si="17"/>
        <v>0</v>
      </c>
      <c r="BI152" s="98">
        <f t="shared" si="18"/>
        <v>0</v>
      </c>
      <c r="BJ152" s="14" t="s">
        <v>156</v>
      </c>
      <c r="BK152" s="98">
        <f t="shared" si="19"/>
        <v>0</v>
      </c>
      <c r="BL152" s="14" t="s">
        <v>155</v>
      </c>
      <c r="BM152" s="170" t="s">
        <v>468</v>
      </c>
    </row>
    <row r="153" spans="1:65" s="2" customFormat="1" ht="22.2" customHeight="1">
      <c r="A153" s="30"/>
      <c r="B153" s="157"/>
      <c r="C153" s="171" t="s">
        <v>195</v>
      </c>
      <c r="D153" s="171" t="s">
        <v>244</v>
      </c>
      <c r="E153" s="172" t="s">
        <v>469</v>
      </c>
      <c r="F153" s="173" t="s">
        <v>470</v>
      </c>
      <c r="G153" s="174" t="s">
        <v>180</v>
      </c>
      <c r="H153" s="175">
        <v>642.6</v>
      </c>
      <c r="I153" s="176"/>
      <c r="J153" s="177">
        <f t="shared" si="10"/>
        <v>0</v>
      </c>
      <c r="K153" s="178"/>
      <c r="L153" s="179"/>
      <c r="M153" s="180" t="s">
        <v>1</v>
      </c>
      <c r="N153" s="181" t="s">
        <v>41</v>
      </c>
      <c r="O153" s="59"/>
      <c r="P153" s="168">
        <f t="shared" si="11"/>
        <v>0</v>
      </c>
      <c r="Q153" s="168">
        <v>0.13</v>
      </c>
      <c r="R153" s="168">
        <f t="shared" si="12"/>
        <v>83.538000000000011</v>
      </c>
      <c r="S153" s="168">
        <v>0</v>
      </c>
      <c r="T153" s="169">
        <f t="shared" si="13"/>
        <v>0</v>
      </c>
      <c r="U153" s="30"/>
      <c r="V153" s="30"/>
      <c r="W153" s="30"/>
      <c r="X153" s="30"/>
      <c r="Y153" s="30"/>
      <c r="Z153" s="30"/>
      <c r="AA153" s="30"/>
      <c r="AB153" s="30"/>
      <c r="AC153" s="30"/>
      <c r="AD153" s="30"/>
      <c r="AE153" s="30"/>
      <c r="AR153" s="170" t="s">
        <v>165</v>
      </c>
      <c r="AT153" s="170" t="s">
        <v>244</v>
      </c>
      <c r="AU153" s="170" t="s">
        <v>156</v>
      </c>
      <c r="AY153" s="14" t="s">
        <v>149</v>
      </c>
      <c r="BE153" s="98">
        <f t="shared" si="14"/>
        <v>0</v>
      </c>
      <c r="BF153" s="98">
        <f t="shared" si="15"/>
        <v>0</v>
      </c>
      <c r="BG153" s="98">
        <f t="shared" si="16"/>
        <v>0</v>
      </c>
      <c r="BH153" s="98">
        <f t="shared" si="17"/>
        <v>0</v>
      </c>
      <c r="BI153" s="98">
        <f t="shared" si="18"/>
        <v>0</v>
      </c>
      <c r="BJ153" s="14" t="s">
        <v>156</v>
      </c>
      <c r="BK153" s="98">
        <f t="shared" si="19"/>
        <v>0</v>
      </c>
      <c r="BL153" s="14" t="s">
        <v>155</v>
      </c>
      <c r="BM153" s="170" t="s">
        <v>471</v>
      </c>
    </row>
    <row r="154" spans="1:65" s="12" customFormat="1" ht="22.8" customHeight="1">
      <c r="B154" s="144"/>
      <c r="D154" s="145" t="s">
        <v>74</v>
      </c>
      <c r="E154" s="155" t="s">
        <v>165</v>
      </c>
      <c r="F154" s="155" t="s">
        <v>472</v>
      </c>
      <c r="I154" s="147"/>
      <c r="J154" s="156">
        <f>BK154</f>
        <v>0</v>
      </c>
      <c r="L154" s="144"/>
      <c r="M154" s="149"/>
      <c r="N154" s="150"/>
      <c r="O154" s="150"/>
      <c r="P154" s="151">
        <f>SUM(P155:P162)</f>
        <v>0</v>
      </c>
      <c r="Q154" s="150"/>
      <c r="R154" s="151">
        <f>SUM(R155:R162)</f>
        <v>1.8780599999999998</v>
      </c>
      <c r="S154" s="150"/>
      <c r="T154" s="152">
        <f>SUM(T155:T162)</f>
        <v>0</v>
      </c>
      <c r="AR154" s="145" t="s">
        <v>83</v>
      </c>
      <c r="AT154" s="153" t="s">
        <v>74</v>
      </c>
      <c r="AU154" s="153" t="s">
        <v>83</v>
      </c>
      <c r="AY154" s="145" t="s">
        <v>149</v>
      </c>
      <c r="BK154" s="154">
        <f>SUM(BK155:BK162)</f>
        <v>0</v>
      </c>
    </row>
    <row r="155" spans="1:65" s="2" customFormat="1" ht="22.2" customHeight="1">
      <c r="A155" s="30"/>
      <c r="B155" s="157"/>
      <c r="C155" s="158" t="s">
        <v>248</v>
      </c>
      <c r="D155" s="158" t="s">
        <v>151</v>
      </c>
      <c r="E155" s="159" t="s">
        <v>473</v>
      </c>
      <c r="F155" s="160" t="s">
        <v>474</v>
      </c>
      <c r="G155" s="161" t="s">
        <v>344</v>
      </c>
      <c r="H155" s="162">
        <v>2</v>
      </c>
      <c r="I155" s="163"/>
      <c r="J155" s="164">
        <f t="shared" ref="J155:J162" si="20">ROUND(I155*H155,2)</f>
        <v>0</v>
      </c>
      <c r="K155" s="165"/>
      <c r="L155" s="31"/>
      <c r="M155" s="166" t="s">
        <v>1</v>
      </c>
      <c r="N155" s="167" t="s">
        <v>41</v>
      </c>
      <c r="O155" s="59"/>
      <c r="P155" s="168">
        <f t="shared" ref="P155:P162" si="21">O155*H155</f>
        <v>0</v>
      </c>
      <c r="Q155" s="168">
        <v>0.34099000000000002</v>
      </c>
      <c r="R155" s="168">
        <f t="shared" ref="R155:R162" si="22">Q155*H155</f>
        <v>0.68198000000000003</v>
      </c>
      <c r="S155" s="168">
        <v>0</v>
      </c>
      <c r="T155" s="169">
        <f t="shared" ref="T155:T162" si="23">S155*H155</f>
        <v>0</v>
      </c>
      <c r="U155" s="30"/>
      <c r="V155" s="30"/>
      <c r="W155" s="30"/>
      <c r="X155" s="30"/>
      <c r="Y155" s="30"/>
      <c r="Z155" s="30"/>
      <c r="AA155" s="30"/>
      <c r="AB155" s="30"/>
      <c r="AC155" s="30"/>
      <c r="AD155" s="30"/>
      <c r="AE155" s="30"/>
      <c r="AR155" s="170" t="s">
        <v>155</v>
      </c>
      <c r="AT155" s="170" t="s">
        <v>151</v>
      </c>
      <c r="AU155" s="170" t="s">
        <v>156</v>
      </c>
      <c r="AY155" s="14" t="s">
        <v>149</v>
      </c>
      <c r="BE155" s="98">
        <f t="shared" ref="BE155:BE162" si="24">IF(N155="základná",J155,0)</f>
        <v>0</v>
      </c>
      <c r="BF155" s="98">
        <f t="shared" ref="BF155:BF162" si="25">IF(N155="znížená",J155,0)</f>
        <v>0</v>
      </c>
      <c r="BG155" s="98">
        <f t="shared" ref="BG155:BG162" si="26">IF(N155="zákl. prenesená",J155,0)</f>
        <v>0</v>
      </c>
      <c r="BH155" s="98">
        <f t="shared" ref="BH155:BH162" si="27">IF(N155="zníž. prenesená",J155,0)</f>
        <v>0</v>
      </c>
      <c r="BI155" s="98">
        <f t="shared" ref="BI155:BI162" si="28">IF(N155="nulová",J155,0)</f>
        <v>0</v>
      </c>
      <c r="BJ155" s="14" t="s">
        <v>156</v>
      </c>
      <c r="BK155" s="98">
        <f t="shared" ref="BK155:BK162" si="29">ROUND(I155*H155,2)</f>
        <v>0</v>
      </c>
      <c r="BL155" s="14" t="s">
        <v>155</v>
      </c>
      <c r="BM155" s="170" t="s">
        <v>257</v>
      </c>
    </row>
    <row r="156" spans="1:65" s="2" customFormat="1" ht="22.2" customHeight="1">
      <c r="A156" s="30"/>
      <c r="B156" s="157"/>
      <c r="C156" s="171" t="s">
        <v>199</v>
      </c>
      <c r="D156" s="171" t="s">
        <v>244</v>
      </c>
      <c r="E156" s="172" t="s">
        <v>475</v>
      </c>
      <c r="F156" s="173" t="s">
        <v>476</v>
      </c>
      <c r="G156" s="174" t="s">
        <v>344</v>
      </c>
      <c r="H156" s="175">
        <v>2.02</v>
      </c>
      <c r="I156" s="176"/>
      <c r="J156" s="177">
        <f t="shared" si="20"/>
        <v>0</v>
      </c>
      <c r="K156" s="178"/>
      <c r="L156" s="179"/>
      <c r="M156" s="180" t="s">
        <v>1</v>
      </c>
      <c r="N156" s="181" t="s">
        <v>41</v>
      </c>
      <c r="O156" s="59"/>
      <c r="P156" s="168">
        <f t="shared" si="21"/>
        <v>0</v>
      </c>
      <c r="Q156" s="168">
        <v>0.17499999999999999</v>
      </c>
      <c r="R156" s="168">
        <f t="shared" si="22"/>
        <v>0.35349999999999998</v>
      </c>
      <c r="S156" s="168">
        <v>0</v>
      </c>
      <c r="T156" s="169">
        <f t="shared" si="23"/>
        <v>0</v>
      </c>
      <c r="U156" s="30"/>
      <c r="V156" s="30"/>
      <c r="W156" s="30"/>
      <c r="X156" s="30"/>
      <c r="Y156" s="30"/>
      <c r="Z156" s="30"/>
      <c r="AA156" s="30"/>
      <c r="AB156" s="30"/>
      <c r="AC156" s="30"/>
      <c r="AD156" s="30"/>
      <c r="AE156" s="30"/>
      <c r="AR156" s="170" t="s">
        <v>165</v>
      </c>
      <c r="AT156" s="170" t="s">
        <v>244</v>
      </c>
      <c r="AU156" s="170" t="s">
        <v>156</v>
      </c>
      <c r="AY156" s="14" t="s">
        <v>149</v>
      </c>
      <c r="BE156" s="98">
        <f t="shared" si="24"/>
        <v>0</v>
      </c>
      <c r="BF156" s="98">
        <f t="shared" si="25"/>
        <v>0</v>
      </c>
      <c r="BG156" s="98">
        <f t="shared" si="26"/>
        <v>0</v>
      </c>
      <c r="BH156" s="98">
        <f t="shared" si="27"/>
        <v>0</v>
      </c>
      <c r="BI156" s="98">
        <f t="shared" si="28"/>
        <v>0</v>
      </c>
      <c r="BJ156" s="14" t="s">
        <v>156</v>
      </c>
      <c r="BK156" s="98">
        <f t="shared" si="29"/>
        <v>0</v>
      </c>
      <c r="BL156" s="14" t="s">
        <v>155</v>
      </c>
      <c r="BM156" s="170" t="s">
        <v>477</v>
      </c>
    </row>
    <row r="157" spans="1:65" s="2" customFormat="1" ht="22.2" customHeight="1">
      <c r="A157" s="30"/>
      <c r="B157" s="157"/>
      <c r="C157" s="171" t="s">
        <v>258</v>
      </c>
      <c r="D157" s="171" t="s">
        <v>244</v>
      </c>
      <c r="E157" s="172" t="s">
        <v>478</v>
      </c>
      <c r="F157" s="173" t="s">
        <v>479</v>
      </c>
      <c r="G157" s="174" t="s">
        <v>344</v>
      </c>
      <c r="H157" s="175">
        <v>2.02</v>
      </c>
      <c r="I157" s="176"/>
      <c r="J157" s="177">
        <f t="shared" si="20"/>
        <v>0</v>
      </c>
      <c r="K157" s="178"/>
      <c r="L157" s="179"/>
      <c r="M157" s="180" t="s">
        <v>1</v>
      </c>
      <c r="N157" s="181" t="s">
        <v>41</v>
      </c>
      <c r="O157" s="59"/>
      <c r="P157" s="168">
        <f t="shared" si="21"/>
        <v>0</v>
      </c>
      <c r="Q157" s="168">
        <v>0.17</v>
      </c>
      <c r="R157" s="168">
        <f t="shared" si="22"/>
        <v>0.34340000000000004</v>
      </c>
      <c r="S157" s="168">
        <v>0</v>
      </c>
      <c r="T157" s="169">
        <f t="shared" si="23"/>
        <v>0</v>
      </c>
      <c r="U157" s="30"/>
      <c r="V157" s="30"/>
      <c r="W157" s="30"/>
      <c r="X157" s="30"/>
      <c r="Y157" s="30"/>
      <c r="Z157" s="30"/>
      <c r="AA157" s="30"/>
      <c r="AB157" s="30"/>
      <c r="AC157" s="30"/>
      <c r="AD157" s="30"/>
      <c r="AE157" s="30"/>
      <c r="AR157" s="170" t="s">
        <v>165</v>
      </c>
      <c r="AT157" s="170" t="s">
        <v>244</v>
      </c>
      <c r="AU157" s="170" t="s">
        <v>156</v>
      </c>
      <c r="AY157" s="14" t="s">
        <v>149</v>
      </c>
      <c r="BE157" s="98">
        <f t="shared" si="24"/>
        <v>0</v>
      </c>
      <c r="BF157" s="98">
        <f t="shared" si="25"/>
        <v>0</v>
      </c>
      <c r="BG157" s="98">
        <f t="shared" si="26"/>
        <v>0</v>
      </c>
      <c r="BH157" s="98">
        <f t="shared" si="27"/>
        <v>0</v>
      </c>
      <c r="BI157" s="98">
        <f t="shared" si="28"/>
        <v>0</v>
      </c>
      <c r="BJ157" s="14" t="s">
        <v>156</v>
      </c>
      <c r="BK157" s="98">
        <f t="shared" si="29"/>
        <v>0</v>
      </c>
      <c r="BL157" s="14" t="s">
        <v>155</v>
      </c>
      <c r="BM157" s="170" t="s">
        <v>264</v>
      </c>
    </row>
    <row r="158" spans="1:65" s="2" customFormat="1" ht="22.2" customHeight="1">
      <c r="A158" s="30"/>
      <c r="B158" s="157"/>
      <c r="C158" s="171" t="s">
        <v>202</v>
      </c>
      <c r="D158" s="171" t="s">
        <v>244</v>
      </c>
      <c r="E158" s="172" t="s">
        <v>480</v>
      </c>
      <c r="F158" s="173" t="s">
        <v>481</v>
      </c>
      <c r="G158" s="174" t="s">
        <v>344</v>
      </c>
      <c r="H158" s="175">
        <v>2.02</v>
      </c>
      <c r="I158" s="176"/>
      <c r="J158" s="177">
        <f t="shared" si="20"/>
        <v>0</v>
      </c>
      <c r="K158" s="178"/>
      <c r="L158" s="179"/>
      <c r="M158" s="180" t="s">
        <v>1</v>
      </c>
      <c r="N158" s="181" t="s">
        <v>41</v>
      </c>
      <c r="O158" s="59"/>
      <c r="P158" s="168">
        <f t="shared" si="21"/>
        <v>0</v>
      </c>
      <c r="Q158" s="168">
        <v>0.06</v>
      </c>
      <c r="R158" s="168">
        <f t="shared" si="22"/>
        <v>0.1212</v>
      </c>
      <c r="S158" s="168">
        <v>0</v>
      </c>
      <c r="T158" s="169">
        <f t="shared" si="23"/>
        <v>0</v>
      </c>
      <c r="U158" s="30"/>
      <c r="V158" s="30"/>
      <c r="W158" s="30"/>
      <c r="X158" s="30"/>
      <c r="Y158" s="30"/>
      <c r="Z158" s="30"/>
      <c r="AA158" s="30"/>
      <c r="AB158" s="30"/>
      <c r="AC158" s="30"/>
      <c r="AD158" s="30"/>
      <c r="AE158" s="30"/>
      <c r="AR158" s="170" t="s">
        <v>165</v>
      </c>
      <c r="AT158" s="170" t="s">
        <v>244</v>
      </c>
      <c r="AU158" s="170" t="s">
        <v>156</v>
      </c>
      <c r="AY158" s="14" t="s">
        <v>149</v>
      </c>
      <c r="BE158" s="98">
        <f t="shared" si="24"/>
        <v>0</v>
      </c>
      <c r="BF158" s="98">
        <f t="shared" si="25"/>
        <v>0</v>
      </c>
      <c r="BG158" s="98">
        <f t="shared" si="26"/>
        <v>0</v>
      </c>
      <c r="BH158" s="98">
        <f t="shared" si="27"/>
        <v>0</v>
      </c>
      <c r="BI158" s="98">
        <f t="shared" si="28"/>
        <v>0</v>
      </c>
      <c r="BJ158" s="14" t="s">
        <v>156</v>
      </c>
      <c r="BK158" s="98">
        <f t="shared" si="29"/>
        <v>0</v>
      </c>
      <c r="BL158" s="14" t="s">
        <v>155</v>
      </c>
      <c r="BM158" s="170" t="s">
        <v>482</v>
      </c>
    </row>
    <row r="159" spans="1:65" s="2" customFormat="1" ht="22.2" customHeight="1">
      <c r="A159" s="30"/>
      <c r="B159" s="157"/>
      <c r="C159" s="171" t="s">
        <v>265</v>
      </c>
      <c r="D159" s="171" t="s">
        <v>244</v>
      </c>
      <c r="E159" s="172" t="s">
        <v>483</v>
      </c>
      <c r="F159" s="173" t="s">
        <v>484</v>
      </c>
      <c r="G159" s="174" t="s">
        <v>344</v>
      </c>
      <c r="H159" s="175">
        <v>2.02</v>
      </c>
      <c r="I159" s="176"/>
      <c r="J159" s="177">
        <f t="shared" si="20"/>
        <v>0</v>
      </c>
      <c r="K159" s="178"/>
      <c r="L159" s="179"/>
      <c r="M159" s="180" t="s">
        <v>1</v>
      </c>
      <c r="N159" s="181" t="s">
        <v>41</v>
      </c>
      <c r="O159" s="59"/>
      <c r="P159" s="168">
        <f t="shared" si="21"/>
        <v>0</v>
      </c>
      <c r="Q159" s="168">
        <v>9.9000000000000005E-2</v>
      </c>
      <c r="R159" s="168">
        <f t="shared" si="22"/>
        <v>0.19998000000000002</v>
      </c>
      <c r="S159" s="168">
        <v>0</v>
      </c>
      <c r="T159" s="169">
        <f t="shared" si="23"/>
        <v>0</v>
      </c>
      <c r="U159" s="30"/>
      <c r="V159" s="30"/>
      <c r="W159" s="30"/>
      <c r="X159" s="30"/>
      <c r="Y159" s="30"/>
      <c r="Z159" s="30"/>
      <c r="AA159" s="30"/>
      <c r="AB159" s="30"/>
      <c r="AC159" s="30"/>
      <c r="AD159" s="30"/>
      <c r="AE159" s="30"/>
      <c r="AR159" s="170" t="s">
        <v>165</v>
      </c>
      <c r="AT159" s="170" t="s">
        <v>244</v>
      </c>
      <c r="AU159" s="170" t="s">
        <v>156</v>
      </c>
      <c r="AY159" s="14" t="s">
        <v>149</v>
      </c>
      <c r="BE159" s="98">
        <f t="shared" si="24"/>
        <v>0</v>
      </c>
      <c r="BF159" s="98">
        <f t="shared" si="25"/>
        <v>0</v>
      </c>
      <c r="BG159" s="98">
        <f t="shared" si="26"/>
        <v>0</v>
      </c>
      <c r="BH159" s="98">
        <f t="shared" si="27"/>
        <v>0</v>
      </c>
      <c r="BI159" s="98">
        <f t="shared" si="28"/>
        <v>0</v>
      </c>
      <c r="BJ159" s="14" t="s">
        <v>156</v>
      </c>
      <c r="BK159" s="98">
        <f t="shared" si="29"/>
        <v>0</v>
      </c>
      <c r="BL159" s="14" t="s">
        <v>155</v>
      </c>
      <c r="BM159" s="170" t="s">
        <v>485</v>
      </c>
    </row>
    <row r="160" spans="1:65" s="2" customFormat="1" ht="22.2" customHeight="1">
      <c r="A160" s="30"/>
      <c r="B160" s="157"/>
      <c r="C160" s="158" t="s">
        <v>207</v>
      </c>
      <c r="D160" s="158" t="s">
        <v>151</v>
      </c>
      <c r="E160" s="159" t="s">
        <v>486</v>
      </c>
      <c r="F160" s="160" t="s">
        <v>487</v>
      </c>
      <c r="G160" s="161" t="s">
        <v>344</v>
      </c>
      <c r="H160" s="162">
        <v>2</v>
      </c>
      <c r="I160" s="163"/>
      <c r="J160" s="164">
        <f t="shared" si="20"/>
        <v>0</v>
      </c>
      <c r="K160" s="165"/>
      <c r="L160" s="31"/>
      <c r="M160" s="166" t="s">
        <v>1</v>
      </c>
      <c r="N160" s="167" t="s">
        <v>41</v>
      </c>
      <c r="O160" s="59"/>
      <c r="P160" s="168">
        <f t="shared" si="21"/>
        <v>0</v>
      </c>
      <c r="Q160" s="168">
        <v>1.0500000000000001E-2</v>
      </c>
      <c r="R160" s="168">
        <f t="shared" si="22"/>
        <v>2.1000000000000001E-2</v>
      </c>
      <c r="S160" s="168">
        <v>0</v>
      </c>
      <c r="T160" s="169">
        <f t="shared" si="23"/>
        <v>0</v>
      </c>
      <c r="U160" s="30"/>
      <c r="V160" s="30"/>
      <c r="W160" s="30"/>
      <c r="X160" s="30"/>
      <c r="Y160" s="30"/>
      <c r="Z160" s="30"/>
      <c r="AA160" s="30"/>
      <c r="AB160" s="30"/>
      <c r="AC160" s="30"/>
      <c r="AD160" s="30"/>
      <c r="AE160" s="30"/>
      <c r="AR160" s="170" t="s">
        <v>155</v>
      </c>
      <c r="AT160" s="170" t="s">
        <v>151</v>
      </c>
      <c r="AU160" s="170" t="s">
        <v>156</v>
      </c>
      <c r="AY160" s="14" t="s">
        <v>149</v>
      </c>
      <c r="BE160" s="98">
        <f t="shared" si="24"/>
        <v>0</v>
      </c>
      <c r="BF160" s="98">
        <f t="shared" si="25"/>
        <v>0</v>
      </c>
      <c r="BG160" s="98">
        <f t="shared" si="26"/>
        <v>0</v>
      </c>
      <c r="BH160" s="98">
        <f t="shared" si="27"/>
        <v>0</v>
      </c>
      <c r="BI160" s="98">
        <f t="shared" si="28"/>
        <v>0</v>
      </c>
      <c r="BJ160" s="14" t="s">
        <v>156</v>
      </c>
      <c r="BK160" s="98">
        <f t="shared" si="29"/>
        <v>0</v>
      </c>
      <c r="BL160" s="14" t="s">
        <v>155</v>
      </c>
      <c r="BM160" s="170" t="s">
        <v>488</v>
      </c>
    </row>
    <row r="161" spans="1:65" s="2" customFormat="1" ht="22.2" customHeight="1">
      <c r="A161" s="30"/>
      <c r="B161" s="157"/>
      <c r="C161" s="171" t="s">
        <v>272</v>
      </c>
      <c r="D161" s="171" t="s">
        <v>244</v>
      </c>
      <c r="E161" s="172" t="s">
        <v>489</v>
      </c>
      <c r="F161" s="173" t="s">
        <v>490</v>
      </c>
      <c r="G161" s="174" t="s">
        <v>344</v>
      </c>
      <c r="H161" s="175">
        <v>2</v>
      </c>
      <c r="I161" s="176"/>
      <c r="J161" s="177">
        <f t="shared" si="20"/>
        <v>0</v>
      </c>
      <c r="K161" s="178"/>
      <c r="L161" s="179"/>
      <c r="M161" s="180" t="s">
        <v>1</v>
      </c>
      <c r="N161" s="181" t="s">
        <v>41</v>
      </c>
      <c r="O161" s="59"/>
      <c r="P161" s="168">
        <f t="shared" si="21"/>
        <v>0</v>
      </c>
      <c r="Q161" s="168">
        <v>7.5999999999999998E-2</v>
      </c>
      <c r="R161" s="168">
        <f t="shared" si="22"/>
        <v>0.152</v>
      </c>
      <c r="S161" s="168">
        <v>0</v>
      </c>
      <c r="T161" s="169">
        <f t="shared" si="23"/>
        <v>0</v>
      </c>
      <c r="U161" s="30"/>
      <c r="V161" s="30"/>
      <c r="W161" s="30"/>
      <c r="X161" s="30"/>
      <c r="Y161" s="30"/>
      <c r="Z161" s="30"/>
      <c r="AA161" s="30"/>
      <c r="AB161" s="30"/>
      <c r="AC161" s="30"/>
      <c r="AD161" s="30"/>
      <c r="AE161" s="30"/>
      <c r="AR161" s="170" t="s">
        <v>165</v>
      </c>
      <c r="AT161" s="170" t="s">
        <v>244</v>
      </c>
      <c r="AU161" s="170" t="s">
        <v>156</v>
      </c>
      <c r="AY161" s="14" t="s">
        <v>149</v>
      </c>
      <c r="BE161" s="98">
        <f t="shared" si="24"/>
        <v>0</v>
      </c>
      <c r="BF161" s="98">
        <f t="shared" si="25"/>
        <v>0</v>
      </c>
      <c r="BG161" s="98">
        <f t="shared" si="26"/>
        <v>0</v>
      </c>
      <c r="BH161" s="98">
        <f t="shared" si="27"/>
        <v>0</v>
      </c>
      <c r="BI161" s="98">
        <f t="shared" si="28"/>
        <v>0</v>
      </c>
      <c r="BJ161" s="14" t="s">
        <v>156</v>
      </c>
      <c r="BK161" s="98">
        <f t="shared" si="29"/>
        <v>0</v>
      </c>
      <c r="BL161" s="14" t="s">
        <v>155</v>
      </c>
      <c r="BM161" s="170" t="s">
        <v>491</v>
      </c>
    </row>
    <row r="162" spans="1:65" s="2" customFormat="1" ht="22.2" customHeight="1">
      <c r="A162" s="30"/>
      <c r="B162" s="157"/>
      <c r="C162" s="171" t="s">
        <v>215</v>
      </c>
      <c r="D162" s="171" t="s">
        <v>244</v>
      </c>
      <c r="E162" s="172" t="s">
        <v>492</v>
      </c>
      <c r="F162" s="173" t="s">
        <v>493</v>
      </c>
      <c r="G162" s="174" t="s">
        <v>344</v>
      </c>
      <c r="H162" s="175">
        <v>2</v>
      </c>
      <c r="I162" s="176"/>
      <c r="J162" s="177">
        <f t="shared" si="20"/>
        <v>0</v>
      </c>
      <c r="K162" s="178"/>
      <c r="L162" s="179"/>
      <c r="M162" s="180" t="s">
        <v>1</v>
      </c>
      <c r="N162" s="181" t="s">
        <v>41</v>
      </c>
      <c r="O162" s="59"/>
      <c r="P162" s="168">
        <f t="shared" si="21"/>
        <v>0</v>
      </c>
      <c r="Q162" s="168">
        <v>2.5000000000000001E-3</v>
      </c>
      <c r="R162" s="168">
        <f t="shared" si="22"/>
        <v>5.0000000000000001E-3</v>
      </c>
      <c r="S162" s="168">
        <v>0</v>
      </c>
      <c r="T162" s="169">
        <f t="shared" si="23"/>
        <v>0</v>
      </c>
      <c r="U162" s="30"/>
      <c r="V162" s="30"/>
      <c r="W162" s="30"/>
      <c r="X162" s="30"/>
      <c r="Y162" s="30"/>
      <c r="Z162" s="30"/>
      <c r="AA162" s="30"/>
      <c r="AB162" s="30"/>
      <c r="AC162" s="30"/>
      <c r="AD162" s="30"/>
      <c r="AE162" s="30"/>
      <c r="AR162" s="170" t="s">
        <v>165</v>
      </c>
      <c r="AT162" s="170" t="s">
        <v>244</v>
      </c>
      <c r="AU162" s="170" t="s">
        <v>156</v>
      </c>
      <c r="AY162" s="14" t="s">
        <v>149</v>
      </c>
      <c r="BE162" s="98">
        <f t="shared" si="24"/>
        <v>0</v>
      </c>
      <c r="BF162" s="98">
        <f t="shared" si="25"/>
        <v>0</v>
      </c>
      <c r="BG162" s="98">
        <f t="shared" si="26"/>
        <v>0</v>
      </c>
      <c r="BH162" s="98">
        <f t="shared" si="27"/>
        <v>0</v>
      </c>
      <c r="BI162" s="98">
        <f t="shared" si="28"/>
        <v>0</v>
      </c>
      <c r="BJ162" s="14" t="s">
        <v>156</v>
      </c>
      <c r="BK162" s="98">
        <f t="shared" si="29"/>
        <v>0</v>
      </c>
      <c r="BL162" s="14" t="s">
        <v>155</v>
      </c>
      <c r="BM162" s="170" t="s">
        <v>494</v>
      </c>
    </row>
    <row r="163" spans="1:65" s="12" customFormat="1" ht="22.8" customHeight="1">
      <c r="B163" s="144"/>
      <c r="D163" s="145" t="s">
        <v>74</v>
      </c>
      <c r="E163" s="155" t="s">
        <v>182</v>
      </c>
      <c r="F163" s="155" t="s">
        <v>223</v>
      </c>
      <c r="I163" s="147"/>
      <c r="J163" s="156">
        <f>BK163</f>
        <v>0</v>
      </c>
      <c r="L163" s="144"/>
      <c r="M163" s="149"/>
      <c r="N163" s="150"/>
      <c r="O163" s="150"/>
      <c r="P163" s="151">
        <f>SUM(P164:P170)</f>
        <v>0</v>
      </c>
      <c r="Q163" s="150"/>
      <c r="R163" s="151">
        <f>SUM(R164:R170)</f>
        <v>39.921999999999997</v>
      </c>
      <c r="S163" s="150"/>
      <c r="T163" s="152">
        <f>SUM(T164:T170)</f>
        <v>0</v>
      </c>
      <c r="AR163" s="145" t="s">
        <v>83</v>
      </c>
      <c r="AT163" s="153" t="s">
        <v>74</v>
      </c>
      <c r="AU163" s="153" t="s">
        <v>83</v>
      </c>
      <c r="AY163" s="145" t="s">
        <v>149</v>
      </c>
      <c r="BK163" s="154">
        <f>SUM(BK164:BK170)</f>
        <v>0</v>
      </c>
    </row>
    <row r="164" spans="1:65" s="2" customFormat="1" ht="30" customHeight="1">
      <c r="A164" s="30"/>
      <c r="B164" s="157"/>
      <c r="C164" s="158" t="s">
        <v>281</v>
      </c>
      <c r="D164" s="158" t="s">
        <v>151</v>
      </c>
      <c r="E164" s="159" t="s">
        <v>495</v>
      </c>
      <c r="F164" s="160" t="s">
        <v>496</v>
      </c>
      <c r="G164" s="161" t="s">
        <v>284</v>
      </c>
      <c r="H164" s="162">
        <v>200</v>
      </c>
      <c r="I164" s="163"/>
      <c r="J164" s="164">
        <f t="shared" ref="J164:J170" si="30">ROUND(I164*H164,2)</f>
        <v>0</v>
      </c>
      <c r="K164" s="165"/>
      <c r="L164" s="31"/>
      <c r="M164" s="166" t="s">
        <v>1</v>
      </c>
      <c r="N164" s="167" t="s">
        <v>41</v>
      </c>
      <c r="O164" s="59"/>
      <c r="P164" s="168">
        <f t="shared" ref="P164:P170" si="31">O164*H164</f>
        <v>0</v>
      </c>
      <c r="Q164" s="168">
        <v>0.15112999999999999</v>
      </c>
      <c r="R164" s="168">
        <f t="shared" ref="R164:R170" si="32">Q164*H164</f>
        <v>30.225999999999999</v>
      </c>
      <c r="S164" s="168">
        <v>0</v>
      </c>
      <c r="T164" s="169">
        <f t="shared" ref="T164:T170" si="33">S164*H164</f>
        <v>0</v>
      </c>
      <c r="U164" s="30"/>
      <c r="V164" s="30"/>
      <c r="W164" s="30"/>
      <c r="X164" s="30"/>
      <c r="Y164" s="30"/>
      <c r="Z164" s="30"/>
      <c r="AA164" s="30"/>
      <c r="AB164" s="30"/>
      <c r="AC164" s="30"/>
      <c r="AD164" s="30"/>
      <c r="AE164" s="30"/>
      <c r="AR164" s="170" t="s">
        <v>155</v>
      </c>
      <c r="AT164" s="170" t="s">
        <v>151</v>
      </c>
      <c r="AU164" s="170" t="s">
        <v>156</v>
      </c>
      <c r="AY164" s="14" t="s">
        <v>149</v>
      </c>
      <c r="BE164" s="98">
        <f t="shared" ref="BE164:BE170" si="34">IF(N164="základná",J164,0)</f>
        <v>0</v>
      </c>
      <c r="BF164" s="98">
        <f t="shared" ref="BF164:BF170" si="35">IF(N164="znížená",J164,0)</f>
        <v>0</v>
      </c>
      <c r="BG164" s="98">
        <f t="shared" ref="BG164:BG170" si="36">IF(N164="zákl. prenesená",J164,0)</f>
        <v>0</v>
      </c>
      <c r="BH164" s="98">
        <f t="shared" ref="BH164:BH170" si="37">IF(N164="zníž. prenesená",J164,0)</f>
        <v>0</v>
      </c>
      <c r="BI164" s="98">
        <f t="shared" ref="BI164:BI170" si="38">IF(N164="nulová",J164,0)</f>
        <v>0</v>
      </c>
      <c r="BJ164" s="14" t="s">
        <v>156</v>
      </c>
      <c r="BK164" s="98">
        <f t="shared" ref="BK164:BK170" si="39">ROUND(I164*H164,2)</f>
        <v>0</v>
      </c>
      <c r="BL164" s="14" t="s">
        <v>155</v>
      </c>
      <c r="BM164" s="170" t="s">
        <v>285</v>
      </c>
    </row>
    <row r="165" spans="1:65" s="2" customFormat="1" ht="14.4" customHeight="1">
      <c r="A165" s="30"/>
      <c r="B165" s="157"/>
      <c r="C165" s="171" t="s">
        <v>218</v>
      </c>
      <c r="D165" s="171" t="s">
        <v>244</v>
      </c>
      <c r="E165" s="172" t="s">
        <v>497</v>
      </c>
      <c r="F165" s="173" t="s">
        <v>498</v>
      </c>
      <c r="G165" s="174" t="s">
        <v>344</v>
      </c>
      <c r="H165" s="175">
        <v>202</v>
      </c>
      <c r="I165" s="176"/>
      <c r="J165" s="177">
        <f t="shared" si="30"/>
        <v>0</v>
      </c>
      <c r="K165" s="178"/>
      <c r="L165" s="179"/>
      <c r="M165" s="180" t="s">
        <v>1</v>
      </c>
      <c r="N165" s="181" t="s">
        <v>41</v>
      </c>
      <c r="O165" s="59"/>
      <c r="P165" s="168">
        <f t="shared" si="31"/>
        <v>0</v>
      </c>
      <c r="Q165" s="168">
        <v>4.8000000000000001E-2</v>
      </c>
      <c r="R165" s="168">
        <f t="shared" si="32"/>
        <v>9.6959999999999997</v>
      </c>
      <c r="S165" s="168">
        <v>0</v>
      </c>
      <c r="T165" s="169">
        <f t="shared" si="33"/>
        <v>0</v>
      </c>
      <c r="U165" s="30"/>
      <c r="V165" s="30"/>
      <c r="W165" s="30"/>
      <c r="X165" s="30"/>
      <c r="Y165" s="30"/>
      <c r="Z165" s="30"/>
      <c r="AA165" s="30"/>
      <c r="AB165" s="30"/>
      <c r="AC165" s="30"/>
      <c r="AD165" s="30"/>
      <c r="AE165" s="30"/>
      <c r="AR165" s="170" t="s">
        <v>165</v>
      </c>
      <c r="AT165" s="170" t="s">
        <v>244</v>
      </c>
      <c r="AU165" s="170" t="s">
        <v>156</v>
      </c>
      <c r="AY165" s="14" t="s">
        <v>149</v>
      </c>
      <c r="BE165" s="98">
        <f t="shared" si="34"/>
        <v>0</v>
      </c>
      <c r="BF165" s="98">
        <f t="shared" si="35"/>
        <v>0</v>
      </c>
      <c r="BG165" s="98">
        <f t="shared" si="36"/>
        <v>0</v>
      </c>
      <c r="BH165" s="98">
        <f t="shared" si="37"/>
        <v>0</v>
      </c>
      <c r="BI165" s="98">
        <f t="shared" si="38"/>
        <v>0</v>
      </c>
      <c r="BJ165" s="14" t="s">
        <v>156</v>
      </c>
      <c r="BK165" s="98">
        <f t="shared" si="39"/>
        <v>0</v>
      </c>
      <c r="BL165" s="14" t="s">
        <v>155</v>
      </c>
      <c r="BM165" s="170" t="s">
        <v>499</v>
      </c>
    </row>
    <row r="166" spans="1:65" s="2" customFormat="1" ht="22.2" customHeight="1">
      <c r="A166" s="30"/>
      <c r="B166" s="157"/>
      <c r="C166" s="158" t="s">
        <v>289</v>
      </c>
      <c r="D166" s="158" t="s">
        <v>151</v>
      </c>
      <c r="E166" s="159" t="s">
        <v>500</v>
      </c>
      <c r="F166" s="160" t="s">
        <v>501</v>
      </c>
      <c r="G166" s="161" t="s">
        <v>188</v>
      </c>
      <c r="H166" s="162">
        <v>290.7</v>
      </c>
      <c r="I166" s="163"/>
      <c r="J166" s="164">
        <f t="shared" si="30"/>
        <v>0</v>
      </c>
      <c r="K166" s="165"/>
      <c r="L166" s="31"/>
      <c r="M166" s="166" t="s">
        <v>1</v>
      </c>
      <c r="N166" s="167" t="s">
        <v>41</v>
      </c>
      <c r="O166" s="59"/>
      <c r="P166" s="168">
        <f t="shared" si="31"/>
        <v>0</v>
      </c>
      <c r="Q166" s="168">
        <v>0</v>
      </c>
      <c r="R166" s="168">
        <f t="shared" si="32"/>
        <v>0</v>
      </c>
      <c r="S166" s="168">
        <v>0</v>
      </c>
      <c r="T166" s="169">
        <f t="shared" si="33"/>
        <v>0</v>
      </c>
      <c r="U166" s="30"/>
      <c r="V166" s="30"/>
      <c r="W166" s="30"/>
      <c r="X166" s="30"/>
      <c r="Y166" s="30"/>
      <c r="Z166" s="30"/>
      <c r="AA166" s="30"/>
      <c r="AB166" s="30"/>
      <c r="AC166" s="30"/>
      <c r="AD166" s="30"/>
      <c r="AE166" s="30"/>
      <c r="AR166" s="170" t="s">
        <v>155</v>
      </c>
      <c r="AT166" s="170" t="s">
        <v>151</v>
      </c>
      <c r="AU166" s="170" t="s">
        <v>156</v>
      </c>
      <c r="AY166" s="14" t="s">
        <v>149</v>
      </c>
      <c r="BE166" s="98">
        <f t="shared" si="34"/>
        <v>0</v>
      </c>
      <c r="BF166" s="98">
        <f t="shared" si="35"/>
        <v>0</v>
      </c>
      <c r="BG166" s="98">
        <f t="shared" si="36"/>
        <v>0</v>
      </c>
      <c r="BH166" s="98">
        <f t="shared" si="37"/>
        <v>0</v>
      </c>
      <c r="BI166" s="98">
        <f t="shared" si="38"/>
        <v>0</v>
      </c>
      <c r="BJ166" s="14" t="s">
        <v>156</v>
      </c>
      <c r="BK166" s="98">
        <f t="shared" si="39"/>
        <v>0</v>
      </c>
      <c r="BL166" s="14" t="s">
        <v>155</v>
      </c>
      <c r="BM166" s="170" t="s">
        <v>292</v>
      </c>
    </row>
    <row r="167" spans="1:65" s="2" customFormat="1" ht="22.2" customHeight="1">
      <c r="A167" s="30"/>
      <c r="B167" s="157"/>
      <c r="C167" s="158" t="s">
        <v>222</v>
      </c>
      <c r="D167" s="158" t="s">
        <v>151</v>
      </c>
      <c r="E167" s="159" t="s">
        <v>502</v>
      </c>
      <c r="F167" s="160" t="s">
        <v>503</v>
      </c>
      <c r="G167" s="161" t="s">
        <v>188</v>
      </c>
      <c r="H167" s="162">
        <v>4069.8</v>
      </c>
      <c r="I167" s="163"/>
      <c r="J167" s="164">
        <f t="shared" si="30"/>
        <v>0</v>
      </c>
      <c r="K167" s="165"/>
      <c r="L167" s="31"/>
      <c r="M167" s="166" t="s">
        <v>1</v>
      </c>
      <c r="N167" s="167" t="s">
        <v>41</v>
      </c>
      <c r="O167" s="59"/>
      <c r="P167" s="168">
        <f t="shared" si="31"/>
        <v>0</v>
      </c>
      <c r="Q167" s="168">
        <v>0</v>
      </c>
      <c r="R167" s="168">
        <f t="shared" si="32"/>
        <v>0</v>
      </c>
      <c r="S167" s="168">
        <v>0</v>
      </c>
      <c r="T167" s="169">
        <f t="shared" si="33"/>
        <v>0</v>
      </c>
      <c r="U167" s="30"/>
      <c r="V167" s="30"/>
      <c r="W167" s="30"/>
      <c r="X167" s="30"/>
      <c r="Y167" s="30"/>
      <c r="Z167" s="30"/>
      <c r="AA167" s="30"/>
      <c r="AB167" s="30"/>
      <c r="AC167" s="30"/>
      <c r="AD167" s="30"/>
      <c r="AE167" s="30"/>
      <c r="AR167" s="170" t="s">
        <v>155</v>
      </c>
      <c r="AT167" s="170" t="s">
        <v>151</v>
      </c>
      <c r="AU167" s="170" t="s">
        <v>156</v>
      </c>
      <c r="AY167" s="14" t="s">
        <v>149</v>
      </c>
      <c r="BE167" s="98">
        <f t="shared" si="34"/>
        <v>0</v>
      </c>
      <c r="BF167" s="98">
        <f t="shared" si="35"/>
        <v>0</v>
      </c>
      <c r="BG167" s="98">
        <f t="shared" si="36"/>
        <v>0</v>
      </c>
      <c r="BH167" s="98">
        <f t="shared" si="37"/>
        <v>0</v>
      </c>
      <c r="BI167" s="98">
        <f t="shared" si="38"/>
        <v>0</v>
      </c>
      <c r="BJ167" s="14" t="s">
        <v>156</v>
      </c>
      <c r="BK167" s="98">
        <f t="shared" si="39"/>
        <v>0</v>
      </c>
      <c r="BL167" s="14" t="s">
        <v>155</v>
      </c>
      <c r="BM167" s="170" t="s">
        <v>504</v>
      </c>
    </row>
    <row r="168" spans="1:65" s="2" customFormat="1" ht="30" customHeight="1">
      <c r="A168" s="30"/>
      <c r="B168" s="157"/>
      <c r="C168" s="158" t="s">
        <v>298</v>
      </c>
      <c r="D168" s="158" t="s">
        <v>151</v>
      </c>
      <c r="E168" s="159" t="s">
        <v>505</v>
      </c>
      <c r="F168" s="160" t="s">
        <v>506</v>
      </c>
      <c r="G168" s="161" t="s">
        <v>188</v>
      </c>
      <c r="H168" s="162">
        <v>25.23</v>
      </c>
      <c r="I168" s="163"/>
      <c r="J168" s="164">
        <f t="shared" si="30"/>
        <v>0</v>
      </c>
      <c r="K168" s="165"/>
      <c r="L168" s="31"/>
      <c r="M168" s="166" t="s">
        <v>1</v>
      </c>
      <c r="N168" s="167" t="s">
        <v>41</v>
      </c>
      <c r="O168" s="59"/>
      <c r="P168" s="168">
        <f t="shared" si="31"/>
        <v>0</v>
      </c>
      <c r="Q168" s="168">
        <v>0</v>
      </c>
      <c r="R168" s="168">
        <f t="shared" si="32"/>
        <v>0</v>
      </c>
      <c r="S168" s="168">
        <v>0</v>
      </c>
      <c r="T168" s="169">
        <f t="shared" si="33"/>
        <v>0</v>
      </c>
      <c r="U168" s="30"/>
      <c r="V168" s="30"/>
      <c r="W168" s="30"/>
      <c r="X168" s="30"/>
      <c r="Y168" s="30"/>
      <c r="Z168" s="30"/>
      <c r="AA168" s="30"/>
      <c r="AB168" s="30"/>
      <c r="AC168" s="30"/>
      <c r="AD168" s="30"/>
      <c r="AE168" s="30"/>
      <c r="AR168" s="170" t="s">
        <v>155</v>
      </c>
      <c r="AT168" s="170" t="s">
        <v>151</v>
      </c>
      <c r="AU168" s="170" t="s">
        <v>156</v>
      </c>
      <c r="AY168" s="14" t="s">
        <v>149</v>
      </c>
      <c r="BE168" s="98">
        <f t="shared" si="34"/>
        <v>0</v>
      </c>
      <c r="BF168" s="98">
        <f t="shared" si="35"/>
        <v>0</v>
      </c>
      <c r="BG168" s="98">
        <f t="shared" si="36"/>
        <v>0</v>
      </c>
      <c r="BH168" s="98">
        <f t="shared" si="37"/>
        <v>0</v>
      </c>
      <c r="BI168" s="98">
        <f t="shared" si="38"/>
        <v>0</v>
      </c>
      <c r="BJ168" s="14" t="s">
        <v>156</v>
      </c>
      <c r="BK168" s="98">
        <f t="shared" si="39"/>
        <v>0</v>
      </c>
      <c r="BL168" s="14" t="s">
        <v>155</v>
      </c>
      <c r="BM168" s="170" t="s">
        <v>301</v>
      </c>
    </row>
    <row r="169" spans="1:65" s="2" customFormat="1" ht="22.2" customHeight="1">
      <c r="A169" s="30"/>
      <c r="B169" s="157"/>
      <c r="C169" s="158" t="s">
        <v>226</v>
      </c>
      <c r="D169" s="158" t="s">
        <v>151</v>
      </c>
      <c r="E169" s="159" t="s">
        <v>507</v>
      </c>
      <c r="F169" s="160" t="s">
        <v>508</v>
      </c>
      <c r="G169" s="161" t="s">
        <v>188</v>
      </c>
      <c r="H169" s="162">
        <v>50.46</v>
      </c>
      <c r="I169" s="163"/>
      <c r="J169" s="164">
        <f t="shared" si="30"/>
        <v>0</v>
      </c>
      <c r="K169" s="165"/>
      <c r="L169" s="31"/>
      <c r="M169" s="166" t="s">
        <v>1</v>
      </c>
      <c r="N169" s="167" t="s">
        <v>41</v>
      </c>
      <c r="O169" s="59"/>
      <c r="P169" s="168">
        <f t="shared" si="31"/>
        <v>0</v>
      </c>
      <c r="Q169" s="168">
        <v>0</v>
      </c>
      <c r="R169" s="168">
        <f t="shared" si="32"/>
        <v>0</v>
      </c>
      <c r="S169" s="168">
        <v>0</v>
      </c>
      <c r="T169" s="169">
        <f t="shared" si="33"/>
        <v>0</v>
      </c>
      <c r="U169" s="30"/>
      <c r="V169" s="30"/>
      <c r="W169" s="30"/>
      <c r="X169" s="30"/>
      <c r="Y169" s="30"/>
      <c r="Z169" s="30"/>
      <c r="AA169" s="30"/>
      <c r="AB169" s="30"/>
      <c r="AC169" s="30"/>
      <c r="AD169" s="30"/>
      <c r="AE169" s="30"/>
      <c r="AR169" s="170" t="s">
        <v>155</v>
      </c>
      <c r="AT169" s="170" t="s">
        <v>151</v>
      </c>
      <c r="AU169" s="170" t="s">
        <v>156</v>
      </c>
      <c r="AY169" s="14" t="s">
        <v>149</v>
      </c>
      <c r="BE169" s="98">
        <f t="shared" si="34"/>
        <v>0</v>
      </c>
      <c r="BF169" s="98">
        <f t="shared" si="35"/>
        <v>0</v>
      </c>
      <c r="BG169" s="98">
        <f t="shared" si="36"/>
        <v>0</v>
      </c>
      <c r="BH169" s="98">
        <f t="shared" si="37"/>
        <v>0</v>
      </c>
      <c r="BI169" s="98">
        <f t="shared" si="38"/>
        <v>0</v>
      </c>
      <c r="BJ169" s="14" t="s">
        <v>156</v>
      </c>
      <c r="BK169" s="98">
        <f t="shared" si="39"/>
        <v>0</v>
      </c>
      <c r="BL169" s="14" t="s">
        <v>155</v>
      </c>
      <c r="BM169" s="170" t="s">
        <v>304</v>
      </c>
    </row>
    <row r="170" spans="1:65" s="2" customFormat="1" ht="22.2" customHeight="1">
      <c r="A170" s="30"/>
      <c r="B170" s="157"/>
      <c r="C170" s="158" t="s">
        <v>305</v>
      </c>
      <c r="D170" s="158" t="s">
        <v>151</v>
      </c>
      <c r="E170" s="159" t="s">
        <v>509</v>
      </c>
      <c r="F170" s="160" t="s">
        <v>510</v>
      </c>
      <c r="G170" s="161" t="s">
        <v>188</v>
      </c>
      <c r="H170" s="162">
        <v>290.7</v>
      </c>
      <c r="I170" s="163"/>
      <c r="J170" s="164">
        <f t="shared" si="30"/>
        <v>0</v>
      </c>
      <c r="K170" s="165"/>
      <c r="L170" s="31"/>
      <c r="M170" s="166" t="s">
        <v>1</v>
      </c>
      <c r="N170" s="167" t="s">
        <v>41</v>
      </c>
      <c r="O170" s="59"/>
      <c r="P170" s="168">
        <f t="shared" si="31"/>
        <v>0</v>
      </c>
      <c r="Q170" s="168">
        <v>0</v>
      </c>
      <c r="R170" s="168">
        <f t="shared" si="32"/>
        <v>0</v>
      </c>
      <c r="S170" s="168">
        <v>0</v>
      </c>
      <c r="T170" s="169">
        <f t="shared" si="33"/>
        <v>0</v>
      </c>
      <c r="U170" s="30"/>
      <c r="V170" s="30"/>
      <c r="W170" s="30"/>
      <c r="X170" s="30"/>
      <c r="Y170" s="30"/>
      <c r="Z170" s="30"/>
      <c r="AA170" s="30"/>
      <c r="AB170" s="30"/>
      <c r="AC170" s="30"/>
      <c r="AD170" s="30"/>
      <c r="AE170" s="30"/>
      <c r="AR170" s="170" t="s">
        <v>155</v>
      </c>
      <c r="AT170" s="170" t="s">
        <v>151</v>
      </c>
      <c r="AU170" s="170" t="s">
        <v>156</v>
      </c>
      <c r="AY170" s="14" t="s">
        <v>149</v>
      </c>
      <c r="BE170" s="98">
        <f t="shared" si="34"/>
        <v>0</v>
      </c>
      <c r="BF170" s="98">
        <f t="shared" si="35"/>
        <v>0</v>
      </c>
      <c r="BG170" s="98">
        <f t="shared" si="36"/>
        <v>0</v>
      </c>
      <c r="BH170" s="98">
        <f t="shared" si="37"/>
        <v>0</v>
      </c>
      <c r="BI170" s="98">
        <f t="shared" si="38"/>
        <v>0</v>
      </c>
      <c r="BJ170" s="14" t="s">
        <v>156</v>
      </c>
      <c r="BK170" s="98">
        <f t="shared" si="39"/>
        <v>0</v>
      </c>
      <c r="BL170" s="14" t="s">
        <v>155</v>
      </c>
      <c r="BM170" s="170" t="s">
        <v>511</v>
      </c>
    </row>
    <row r="171" spans="1:65" s="12" customFormat="1" ht="22.8" customHeight="1">
      <c r="B171" s="144"/>
      <c r="D171" s="145" t="s">
        <v>74</v>
      </c>
      <c r="E171" s="155" t="s">
        <v>231</v>
      </c>
      <c r="F171" s="155" t="s">
        <v>232</v>
      </c>
      <c r="I171" s="147"/>
      <c r="J171" s="156">
        <f>BK171</f>
        <v>0</v>
      </c>
      <c r="L171" s="144"/>
      <c r="M171" s="149"/>
      <c r="N171" s="150"/>
      <c r="O171" s="150"/>
      <c r="P171" s="151">
        <f>P172</f>
        <v>0</v>
      </c>
      <c r="Q171" s="150"/>
      <c r="R171" s="151">
        <f>R172</f>
        <v>0</v>
      </c>
      <c r="S171" s="150"/>
      <c r="T171" s="152">
        <f>T172</f>
        <v>0</v>
      </c>
      <c r="AR171" s="145" t="s">
        <v>83</v>
      </c>
      <c r="AT171" s="153" t="s">
        <v>74</v>
      </c>
      <c r="AU171" s="153" t="s">
        <v>83</v>
      </c>
      <c r="AY171" s="145" t="s">
        <v>149</v>
      </c>
      <c r="BK171" s="154">
        <f>BK172</f>
        <v>0</v>
      </c>
    </row>
    <row r="172" spans="1:65" s="2" customFormat="1" ht="22.2" customHeight="1">
      <c r="A172" s="30"/>
      <c r="B172" s="157"/>
      <c r="C172" s="158" t="s">
        <v>230</v>
      </c>
      <c r="D172" s="158" t="s">
        <v>151</v>
      </c>
      <c r="E172" s="159" t="s">
        <v>512</v>
      </c>
      <c r="F172" s="160" t="s">
        <v>513</v>
      </c>
      <c r="G172" s="161" t="s">
        <v>188</v>
      </c>
      <c r="H172" s="162">
        <v>855.24</v>
      </c>
      <c r="I172" s="163"/>
      <c r="J172" s="164">
        <f>ROUND(I172*H172,2)</f>
        <v>0</v>
      </c>
      <c r="K172" s="165"/>
      <c r="L172" s="31"/>
      <c r="M172" s="183" t="s">
        <v>1</v>
      </c>
      <c r="N172" s="184" t="s">
        <v>41</v>
      </c>
      <c r="O172" s="185"/>
      <c r="P172" s="186">
        <f>O172*H172</f>
        <v>0</v>
      </c>
      <c r="Q172" s="186">
        <v>0</v>
      </c>
      <c r="R172" s="186">
        <f>Q172*H172</f>
        <v>0</v>
      </c>
      <c r="S172" s="186">
        <v>0</v>
      </c>
      <c r="T172" s="187">
        <f>S172*H172</f>
        <v>0</v>
      </c>
      <c r="U172" s="30"/>
      <c r="V172" s="30"/>
      <c r="W172" s="30"/>
      <c r="X172" s="30"/>
      <c r="Y172" s="30"/>
      <c r="Z172" s="30"/>
      <c r="AA172" s="30"/>
      <c r="AB172" s="30"/>
      <c r="AC172" s="30"/>
      <c r="AD172" s="30"/>
      <c r="AE172" s="30"/>
      <c r="AR172" s="170" t="s">
        <v>155</v>
      </c>
      <c r="AT172" s="170" t="s">
        <v>151</v>
      </c>
      <c r="AU172" s="170" t="s">
        <v>156</v>
      </c>
      <c r="AY172" s="14" t="s">
        <v>149</v>
      </c>
      <c r="BE172" s="98">
        <f>IF(N172="základná",J172,0)</f>
        <v>0</v>
      </c>
      <c r="BF172" s="98">
        <f>IF(N172="znížená",J172,0)</f>
        <v>0</v>
      </c>
      <c r="BG172" s="98">
        <f>IF(N172="zákl. prenesená",J172,0)</f>
        <v>0</v>
      </c>
      <c r="BH172" s="98">
        <f>IF(N172="zníž. prenesená",J172,0)</f>
        <v>0</v>
      </c>
      <c r="BI172" s="98">
        <f>IF(N172="nulová",J172,0)</f>
        <v>0</v>
      </c>
      <c r="BJ172" s="14" t="s">
        <v>156</v>
      </c>
      <c r="BK172" s="98">
        <f>ROUND(I172*H172,2)</f>
        <v>0</v>
      </c>
      <c r="BL172" s="14" t="s">
        <v>155</v>
      </c>
      <c r="BM172" s="170" t="s">
        <v>311</v>
      </c>
    </row>
    <row r="173" spans="1:65" s="2" customFormat="1" ht="6.9" customHeight="1">
      <c r="A173" s="30"/>
      <c r="B173" s="48"/>
      <c r="C173" s="49"/>
      <c r="D173" s="49"/>
      <c r="E173" s="49"/>
      <c r="F173" s="49"/>
      <c r="G173" s="49"/>
      <c r="H173" s="49"/>
      <c r="I173" s="49"/>
      <c r="J173" s="49"/>
      <c r="K173" s="49"/>
      <c r="L173" s="31"/>
      <c r="M173" s="30"/>
      <c r="O173" s="30"/>
      <c r="P173" s="30"/>
      <c r="Q173" s="30"/>
      <c r="R173" s="30"/>
      <c r="S173" s="30"/>
      <c r="T173" s="30"/>
      <c r="U173" s="30"/>
      <c r="V173" s="30"/>
      <c r="W173" s="30"/>
      <c r="X173" s="30"/>
      <c r="Y173" s="30"/>
      <c r="Z173" s="30"/>
      <c r="AA173" s="30"/>
      <c r="AB173" s="30"/>
      <c r="AC173" s="30"/>
      <c r="AD173" s="30"/>
      <c r="AE173" s="30"/>
    </row>
  </sheetData>
  <autoFilter ref="C124:K172" xr:uid="{00000000-0009-0000-0000-000004000000}"/>
  <mergeCells count="9">
    <mergeCell ref="E89:H89"/>
    <mergeCell ref="E115:H115"/>
    <mergeCell ref="E117:H117"/>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53"/>
  <sheetViews>
    <sheetView showGridLines="0" topLeftCell="A158"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96</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514</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ROUND(J125,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ROUND((SUM(BE125:BE152)),  2)</f>
        <v>0</v>
      </c>
      <c r="G33" s="111"/>
      <c r="H33" s="111"/>
      <c r="I33" s="112">
        <v>0.2</v>
      </c>
      <c r="J33" s="110">
        <f>ROUND(((SUM(BE125:BE152))*I33),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ROUND((SUM(BF125:BF152)),  2)</f>
        <v>0</v>
      </c>
      <c r="G34" s="111"/>
      <c r="H34" s="111"/>
      <c r="I34" s="112">
        <v>0.2</v>
      </c>
      <c r="J34" s="110">
        <f>ROUND(((SUM(BF125:BF152))*I34),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ROUND((SUM(BG125:BG152)),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ROUND((SUM(BH125:BH152)),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ROUND((SUM(BI125:BI152)),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02.02 - Obslužná komunikácia</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J125</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J126</f>
        <v>0</v>
      </c>
      <c r="L99" s="125"/>
    </row>
    <row r="100" spans="1:47" s="10" customFormat="1" ht="19.95" customHeight="1">
      <c r="B100" s="129"/>
      <c r="D100" s="130" t="s">
        <v>122</v>
      </c>
      <c r="E100" s="131"/>
      <c r="F100" s="131"/>
      <c r="G100" s="131"/>
      <c r="H100" s="131"/>
      <c r="I100" s="131"/>
      <c r="J100" s="132">
        <f>J127</f>
        <v>0</v>
      </c>
      <c r="L100" s="129"/>
    </row>
    <row r="101" spans="1:47" s="10" customFormat="1" ht="19.95" customHeight="1">
      <c r="B101" s="129"/>
      <c r="D101" s="130" t="s">
        <v>123</v>
      </c>
      <c r="E101" s="131"/>
      <c r="F101" s="131"/>
      <c r="G101" s="131"/>
      <c r="H101" s="131"/>
      <c r="I101" s="131"/>
      <c r="J101" s="132">
        <f>J130</f>
        <v>0</v>
      </c>
      <c r="L101" s="129"/>
    </row>
    <row r="102" spans="1:47" s="10" customFormat="1" ht="19.95" customHeight="1">
      <c r="B102" s="129"/>
      <c r="D102" s="130" t="s">
        <v>416</v>
      </c>
      <c r="E102" s="131"/>
      <c r="F102" s="131"/>
      <c r="G102" s="131"/>
      <c r="H102" s="131"/>
      <c r="I102" s="131"/>
      <c r="J102" s="132">
        <f>J134</f>
        <v>0</v>
      </c>
      <c r="L102" s="129"/>
    </row>
    <row r="103" spans="1:47" s="10" customFormat="1" ht="19.95" customHeight="1">
      <c r="B103" s="129"/>
      <c r="D103" s="130" t="s">
        <v>417</v>
      </c>
      <c r="E103" s="131"/>
      <c r="F103" s="131"/>
      <c r="G103" s="131"/>
      <c r="H103" s="131"/>
      <c r="I103" s="131"/>
      <c r="J103" s="132">
        <f>J139</f>
        <v>0</v>
      </c>
      <c r="L103" s="129"/>
    </row>
    <row r="104" spans="1:47" s="10" customFormat="1" ht="19.95" customHeight="1">
      <c r="B104" s="129"/>
      <c r="D104" s="130" t="s">
        <v>126</v>
      </c>
      <c r="E104" s="131"/>
      <c r="F104" s="131"/>
      <c r="G104" s="131"/>
      <c r="H104" s="131"/>
      <c r="I104" s="131"/>
      <c r="J104" s="132">
        <f>J148</f>
        <v>0</v>
      </c>
      <c r="L104" s="129"/>
    </row>
    <row r="105" spans="1:47" s="10" customFormat="1" ht="19.95" customHeight="1">
      <c r="B105" s="129"/>
      <c r="D105" s="130" t="s">
        <v>127</v>
      </c>
      <c r="E105" s="131"/>
      <c r="F105" s="131"/>
      <c r="G105" s="131"/>
      <c r="H105" s="131"/>
      <c r="I105" s="131"/>
      <c r="J105" s="132">
        <f>J151</f>
        <v>0</v>
      </c>
      <c r="L105" s="129"/>
    </row>
    <row r="106" spans="1:47" s="2" customFormat="1" ht="21.75" customHeight="1">
      <c r="A106" s="30"/>
      <c r="B106" s="31"/>
      <c r="C106" s="30"/>
      <c r="D106" s="30"/>
      <c r="E106" s="30"/>
      <c r="F106" s="30"/>
      <c r="G106" s="30"/>
      <c r="H106" s="30"/>
      <c r="I106" s="30"/>
      <c r="J106" s="30"/>
      <c r="K106" s="30"/>
      <c r="L106" s="43"/>
      <c r="S106" s="30"/>
      <c r="T106" s="30"/>
      <c r="U106" s="30"/>
      <c r="V106" s="30"/>
      <c r="W106" s="30"/>
      <c r="X106" s="30"/>
      <c r="Y106" s="30"/>
      <c r="Z106" s="30"/>
      <c r="AA106" s="30"/>
      <c r="AB106" s="30"/>
      <c r="AC106" s="30"/>
      <c r="AD106" s="30"/>
      <c r="AE106" s="30"/>
    </row>
    <row r="107" spans="1:47" s="2" customFormat="1" ht="6.9" customHeight="1">
      <c r="A107" s="30"/>
      <c r="B107" s="48"/>
      <c r="C107" s="49"/>
      <c r="D107" s="49"/>
      <c r="E107" s="49"/>
      <c r="F107" s="49"/>
      <c r="G107" s="49"/>
      <c r="H107" s="49"/>
      <c r="I107" s="49"/>
      <c r="J107" s="49"/>
      <c r="K107" s="49"/>
      <c r="L107" s="43"/>
      <c r="S107" s="30"/>
      <c r="T107" s="30"/>
      <c r="U107" s="30"/>
      <c r="V107" s="30"/>
      <c r="W107" s="30"/>
      <c r="X107" s="30"/>
      <c r="Y107" s="30"/>
      <c r="Z107" s="30"/>
      <c r="AA107" s="30"/>
      <c r="AB107" s="30"/>
      <c r="AC107" s="30"/>
      <c r="AD107" s="30"/>
      <c r="AE107" s="30"/>
    </row>
    <row r="111" spans="1:47" s="2" customFormat="1" ht="6.9" customHeight="1">
      <c r="A111" s="30"/>
      <c r="B111" s="50"/>
      <c r="C111" s="51"/>
      <c r="D111" s="51"/>
      <c r="E111" s="51"/>
      <c r="F111" s="51"/>
      <c r="G111" s="51"/>
      <c r="H111" s="51"/>
      <c r="I111" s="51"/>
      <c r="J111" s="51"/>
      <c r="K111" s="51"/>
      <c r="L111" s="43"/>
      <c r="S111" s="30"/>
      <c r="T111" s="30"/>
      <c r="U111" s="30"/>
      <c r="V111" s="30"/>
      <c r="W111" s="30"/>
      <c r="X111" s="30"/>
      <c r="Y111" s="30"/>
      <c r="Z111" s="30"/>
      <c r="AA111" s="30"/>
      <c r="AB111" s="30"/>
      <c r="AC111" s="30"/>
      <c r="AD111" s="30"/>
      <c r="AE111" s="30"/>
    </row>
    <row r="112" spans="1:47" s="2" customFormat="1" ht="24.9" customHeight="1">
      <c r="A112" s="30"/>
      <c r="B112" s="31"/>
      <c r="C112" s="18" t="s">
        <v>135</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6.9" customHeight="1">
      <c r="A113" s="30"/>
      <c r="B113" s="31"/>
      <c r="C113" s="30"/>
      <c r="D113" s="30"/>
      <c r="E113" s="30"/>
      <c r="F113" s="30"/>
      <c r="G113" s="30"/>
      <c r="H113" s="30"/>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15</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27" customHeight="1">
      <c r="A115" s="30"/>
      <c r="B115" s="31"/>
      <c r="C115" s="30"/>
      <c r="D115" s="30"/>
      <c r="E115" s="239" t="str">
        <f>E7</f>
        <v>Projektová dokumentácia pre realizáciu zámeru revitalizácie dvorovej časti nehnuteľnosti na Štúrovej ul. 17-21, parc. čí</v>
      </c>
      <c r="F115" s="240"/>
      <c r="G115" s="240"/>
      <c r="H115" s="240"/>
      <c r="I115" s="30"/>
      <c r="J115" s="30"/>
      <c r="K115" s="30"/>
      <c r="L115" s="43"/>
      <c r="S115" s="30"/>
      <c r="T115" s="30"/>
      <c r="U115" s="30"/>
      <c r="V115" s="30"/>
      <c r="W115" s="30"/>
      <c r="X115" s="30"/>
      <c r="Y115" s="30"/>
      <c r="Z115" s="30"/>
      <c r="AA115" s="30"/>
      <c r="AB115" s="30"/>
      <c r="AC115" s="30"/>
      <c r="AD115" s="30"/>
      <c r="AE115" s="30"/>
    </row>
    <row r="116" spans="1:65" s="2" customFormat="1" ht="12" customHeight="1">
      <c r="A116" s="30"/>
      <c r="B116" s="31"/>
      <c r="C116" s="24" t="s">
        <v>114</v>
      </c>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5.6" customHeight="1">
      <c r="A117" s="30"/>
      <c r="B117" s="31"/>
      <c r="C117" s="30"/>
      <c r="D117" s="30"/>
      <c r="E117" s="190" t="str">
        <f>E9</f>
        <v>SO 02.02 - Obslužná komunikácia</v>
      </c>
      <c r="F117" s="238"/>
      <c r="G117" s="238"/>
      <c r="H117" s="238"/>
      <c r="I117" s="30"/>
      <c r="J117" s="30"/>
      <c r="K117" s="30"/>
      <c r="L117" s="43"/>
      <c r="S117" s="30"/>
      <c r="T117" s="30"/>
      <c r="U117" s="30"/>
      <c r="V117" s="30"/>
      <c r="W117" s="30"/>
      <c r="X117" s="30"/>
      <c r="Y117" s="30"/>
      <c r="Z117" s="30"/>
      <c r="AA117" s="30"/>
      <c r="AB117" s="30"/>
      <c r="AC117" s="30"/>
      <c r="AD117" s="30"/>
      <c r="AE117" s="30"/>
    </row>
    <row r="118" spans="1:65" s="2" customFormat="1" ht="6.9"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2" customHeight="1">
      <c r="A119" s="30"/>
      <c r="B119" s="31"/>
      <c r="C119" s="24" t="s">
        <v>19</v>
      </c>
      <c r="D119" s="30"/>
      <c r="E119" s="30"/>
      <c r="F119" s="22" t="str">
        <f>F12</f>
        <v>Nitra</v>
      </c>
      <c r="G119" s="30"/>
      <c r="H119" s="30"/>
      <c r="I119" s="24" t="s">
        <v>21</v>
      </c>
      <c r="J119" s="56" t="str">
        <f>IF(J12="","",J12)</f>
        <v/>
      </c>
      <c r="K119" s="30"/>
      <c r="L119" s="43"/>
      <c r="S119" s="30"/>
      <c r="T119" s="30"/>
      <c r="U119" s="30"/>
      <c r="V119" s="30"/>
      <c r="W119" s="30"/>
      <c r="X119" s="30"/>
      <c r="Y119" s="30"/>
      <c r="Z119" s="30"/>
      <c r="AA119" s="30"/>
      <c r="AB119" s="30"/>
      <c r="AC119" s="30"/>
      <c r="AD119" s="30"/>
      <c r="AE119" s="30"/>
    </row>
    <row r="120" spans="1:65" s="2" customFormat="1" ht="6.9" customHeight="1">
      <c r="A120" s="30"/>
      <c r="B120" s="31"/>
      <c r="C120" s="30"/>
      <c r="D120" s="30"/>
      <c r="E120" s="30"/>
      <c r="F120" s="30"/>
      <c r="G120" s="30"/>
      <c r="H120" s="30"/>
      <c r="I120" s="30"/>
      <c r="J120" s="30"/>
      <c r="K120" s="30"/>
      <c r="L120" s="43"/>
      <c r="S120" s="30"/>
      <c r="T120" s="30"/>
      <c r="U120" s="30"/>
      <c r="V120" s="30"/>
      <c r="W120" s="30"/>
      <c r="X120" s="30"/>
      <c r="Y120" s="30"/>
      <c r="Z120" s="30"/>
      <c r="AA120" s="30"/>
      <c r="AB120" s="30"/>
      <c r="AC120" s="30"/>
      <c r="AD120" s="30"/>
      <c r="AE120" s="30"/>
    </row>
    <row r="121" spans="1:65" s="2" customFormat="1" ht="26.4" customHeight="1">
      <c r="A121" s="30"/>
      <c r="B121" s="31"/>
      <c r="C121" s="24" t="s">
        <v>22</v>
      </c>
      <c r="D121" s="30"/>
      <c r="E121" s="30"/>
      <c r="F121" s="22" t="str">
        <f>E15</f>
        <v>Mesto Nitra</v>
      </c>
      <c r="G121" s="30"/>
      <c r="H121" s="30"/>
      <c r="I121" s="24" t="s">
        <v>29</v>
      </c>
      <c r="J121" s="27">
        <f>E21</f>
        <v>0</v>
      </c>
      <c r="K121" s="30"/>
      <c r="L121" s="43"/>
      <c r="S121" s="30"/>
      <c r="T121" s="30"/>
      <c r="U121" s="30"/>
      <c r="V121" s="30"/>
      <c r="W121" s="30"/>
      <c r="X121" s="30"/>
      <c r="Y121" s="30"/>
      <c r="Z121" s="30"/>
      <c r="AA121" s="30"/>
      <c r="AB121" s="30"/>
      <c r="AC121" s="30"/>
      <c r="AD121" s="30"/>
      <c r="AE121" s="30"/>
    </row>
    <row r="122" spans="1:65" s="2" customFormat="1" ht="26.4" customHeight="1">
      <c r="A122" s="30"/>
      <c r="B122" s="31"/>
      <c r="C122" s="24" t="s">
        <v>26</v>
      </c>
      <c r="D122" s="30"/>
      <c r="E122" s="30"/>
      <c r="F122" s="22" t="str">
        <f>IF(E18="","",E18)</f>
        <v>Vyplň údaj</v>
      </c>
      <c r="G122" s="30"/>
      <c r="H122" s="30"/>
      <c r="I122" s="24" t="s">
        <v>30</v>
      </c>
      <c r="J122" s="27">
        <f>E24</f>
        <v>0</v>
      </c>
      <c r="K122" s="30"/>
      <c r="L122" s="43"/>
      <c r="S122" s="30"/>
      <c r="T122" s="30"/>
      <c r="U122" s="30"/>
      <c r="V122" s="30"/>
      <c r="W122" s="30"/>
      <c r="X122" s="30"/>
      <c r="Y122" s="30"/>
      <c r="Z122" s="30"/>
      <c r="AA122" s="30"/>
      <c r="AB122" s="30"/>
      <c r="AC122" s="30"/>
      <c r="AD122" s="30"/>
      <c r="AE122" s="30"/>
    </row>
    <row r="123" spans="1:65" s="2" customFormat="1" ht="10.3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65" s="11" customFormat="1" ht="29.25" customHeight="1">
      <c r="A124" s="133"/>
      <c r="B124" s="134"/>
      <c r="C124" s="135" t="s">
        <v>136</v>
      </c>
      <c r="D124" s="136" t="s">
        <v>60</v>
      </c>
      <c r="E124" s="136" t="s">
        <v>56</v>
      </c>
      <c r="F124" s="136" t="s">
        <v>57</v>
      </c>
      <c r="G124" s="136" t="s">
        <v>137</v>
      </c>
      <c r="H124" s="136" t="s">
        <v>138</v>
      </c>
      <c r="I124" s="136" t="s">
        <v>139</v>
      </c>
      <c r="J124" s="137" t="s">
        <v>118</v>
      </c>
      <c r="K124" s="138" t="s">
        <v>140</v>
      </c>
      <c r="L124" s="139"/>
      <c r="M124" s="63" t="s">
        <v>1</v>
      </c>
      <c r="N124" s="64" t="s">
        <v>39</v>
      </c>
      <c r="O124" s="64" t="s">
        <v>141</v>
      </c>
      <c r="P124" s="64" t="s">
        <v>142</v>
      </c>
      <c r="Q124" s="64" t="s">
        <v>143</v>
      </c>
      <c r="R124" s="64" t="s">
        <v>144</v>
      </c>
      <c r="S124" s="64" t="s">
        <v>145</v>
      </c>
      <c r="T124" s="65" t="s">
        <v>146</v>
      </c>
      <c r="U124" s="133"/>
      <c r="V124" s="133"/>
      <c r="W124" s="133"/>
      <c r="X124" s="133"/>
      <c r="Y124" s="133"/>
      <c r="Z124" s="133"/>
      <c r="AA124" s="133"/>
      <c r="AB124" s="133"/>
      <c r="AC124" s="133"/>
      <c r="AD124" s="133"/>
      <c r="AE124" s="133"/>
    </row>
    <row r="125" spans="1:65" s="2" customFormat="1" ht="22.8" customHeight="1">
      <c r="A125" s="30"/>
      <c r="B125" s="31"/>
      <c r="C125" s="70" t="s">
        <v>119</v>
      </c>
      <c r="D125" s="30"/>
      <c r="E125" s="30"/>
      <c r="F125" s="30"/>
      <c r="G125" s="30"/>
      <c r="H125" s="30"/>
      <c r="I125" s="30"/>
      <c r="J125" s="140">
        <f>BK125</f>
        <v>0</v>
      </c>
      <c r="K125" s="30"/>
      <c r="L125" s="31"/>
      <c r="M125" s="66"/>
      <c r="N125" s="57"/>
      <c r="O125" s="67"/>
      <c r="P125" s="141">
        <f>P126</f>
        <v>0</v>
      </c>
      <c r="Q125" s="67"/>
      <c r="R125" s="141">
        <f>R126</f>
        <v>148.16455960000002</v>
      </c>
      <c r="S125" s="67"/>
      <c r="T125" s="142">
        <f>T126</f>
        <v>0</v>
      </c>
      <c r="U125" s="30"/>
      <c r="V125" s="30"/>
      <c r="W125" s="30"/>
      <c r="X125" s="30"/>
      <c r="Y125" s="30"/>
      <c r="Z125" s="30"/>
      <c r="AA125" s="30"/>
      <c r="AB125" s="30"/>
      <c r="AC125" s="30"/>
      <c r="AD125" s="30"/>
      <c r="AE125" s="30"/>
      <c r="AT125" s="14" t="s">
        <v>74</v>
      </c>
      <c r="AU125" s="14" t="s">
        <v>120</v>
      </c>
      <c r="BK125" s="143">
        <f>BK126</f>
        <v>0</v>
      </c>
    </row>
    <row r="126" spans="1:65" s="12" customFormat="1" ht="25.95" customHeight="1">
      <c r="B126" s="144"/>
      <c r="D126" s="145" t="s">
        <v>74</v>
      </c>
      <c r="E126" s="146" t="s">
        <v>147</v>
      </c>
      <c r="F126" s="146" t="s">
        <v>148</v>
      </c>
      <c r="I126" s="147"/>
      <c r="J126" s="148">
        <f>BK126</f>
        <v>0</v>
      </c>
      <c r="L126" s="144"/>
      <c r="M126" s="149"/>
      <c r="N126" s="150"/>
      <c r="O126" s="150"/>
      <c r="P126" s="151">
        <f>P127+P130+P134+P139+P148+P151</f>
        <v>0</v>
      </c>
      <c r="Q126" s="150"/>
      <c r="R126" s="151">
        <f>R127+R130+R134+R139+R148+R151</f>
        <v>148.16455960000002</v>
      </c>
      <c r="S126" s="150"/>
      <c r="T126" s="152">
        <f>T127+T130+T134+T139+T148+T151</f>
        <v>0</v>
      </c>
      <c r="AR126" s="145" t="s">
        <v>83</v>
      </c>
      <c r="AT126" s="153" t="s">
        <v>74</v>
      </c>
      <c r="AU126" s="153" t="s">
        <v>75</v>
      </c>
      <c r="AY126" s="145" t="s">
        <v>149</v>
      </c>
      <c r="BK126" s="154">
        <f>BK127+BK130+BK134+BK139+BK148+BK151</f>
        <v>0</v>
      </c>
    </row>
    <row r="127" spans="1:65" s="12" customFormat="1" ht="22.8" customHeight="1">
      <c r="B127" s="144"/>
      <c r="D127" s="145" t="s">
        <v>74</v>
      </c>
      <c r="E127" s="155" t="s">
        <v>83</v>
      </c>
      <c r="F127" s="155" t="s">
        <v>150</v>
      </c>
      <c r="I127" s="147"/>
      <c r="J127" s="156">
        <f>BK127</f>
        <v>0</v>
      </c>
      <c r="L127" s="144"/>
      <c r="M127" s="149"/>
      <c r="N127" s="150"/>
      <c r="O127" s="150"/>
      <c r="P127" s="151">
        <f>SUM(P128:P129)</f>
        <v>0</v>
      </c>
      <c r="Q127" s="150"/>
      <c r="R127" s="151">
        <f>SUM(R128:R129)</f>
        <v>0</v>
      </c>
      <c r="S127" s="150"/>
      <c r="T127" s="152">
        <f>SUM(T128:T129)</f>
        <v>0</v>
      </c>
      <c r="AR127" s="145" t="s">
        <v>83</v>
      </c>
      <c r="AT127" s="153" t="s">
        <v>74</v>
      </c>
      <c r="AU127" s="153" t="s">
        <v>83</v>
      </c>
      <c r="AY127" s="145" t="s">
        <v>149</v>
      </c>
      <c r="BK127" s="154">
        <f>SUM(BK128:BK129)</f>
        <v>0</v>
      </c>
    </row>
    <row r="128" spans="1:65" s="2" customFormat="1" ht="19.8" customHeight="1">
      <c r="A128" s="30"/>
      <c r="B128" s="157"/>
      <c r="C128" s="158" t="s">
        <v>83</v>
      </c>
      <c r="D128" s="158" t="s">
        <v>151</v>
      </c>
      <c r="E128" s="159" t="s">
        <v>428</v>
      </c>
      <c r="F128" s="160" t="s">
        <v>429</v>
      </c>
      <c r="G128" s="161" t="s">
        <v>154</v>
      </c>
      <c r="H128" s="162">
        <v>6</v>
      </c>
      <c r="I128" s="163"/>
      <c r="J128" s="164">
        <f>ROUND(I128*H128,2)</f>
        <v>0</v>
      </c>
      <c r="K128" s="165"/>
      <c r="L128" s="31"/>
      <c r="M128" s="166" t="s">
        <v>1</v>
      </c>
      <c r="N128" s="167" t="s">
        <v>41</v>
      </c>
      <c r="O128" s="59"/>
      <c r="P128" s="168">
        <f>O128*H128</f>
        <v>0</v>
      </c>
      <c r="Q128" s="168">
        <v>0</v>
      </c>
      <c r="R128" s="168">
        <f>Q128*H128</f>
        <v>0</v>
      </c>
      <c r="S128" s="168">
        <v>0</v>
      </c>
      <c r="T128" s="169">
        <f>S128*H128</f>
        <v>0</v>
      </c>
      <c r="U128" s="30"/>
      <c r="V128" s="30"/>
      <c r="W128" s="30"/>
      <c r="X128" s="30"/>
      <c r="Y128" s="30"/>
      <c r="Z128" s="30"/>
      <c r="AA128" s="30"/>
      <c r="AB128" s="30"/>
      <c r="AC128" s="30"/>
      <c r="AD128" s="30"/>
      <c r="AE128" s="30"/>
      <c r="AR128" s="170" t="s">
        <v>155</v>
      </c>
      <c r="AT128" s="170" t="s">
        <v>151</v>
      </c>
      <c r="AU128" s="170" t="s">
        <v>156</v>
      </c>
      <c r="AY128" s="14" t="s">
        <v>149</v>
      </c>
      <c r="BE128" s="98">
        <f>IF(N128="základná",J128,0)</f>
        <v>0</v>
      </c>
      <c r="BF128" s="98">
        <f>IF(N128="znížená",J128,0)</f>
        <v>0</v>
      </c>
      <c r="BG128" s="98">
        <f>IF(N128="zákl. prenesená",J128,0)</f>
        <v>0</v>
      </c>
      <c r="BH128" s="98">
        <f>IF(N128="zníž. prenesená",J128,0)</f>
        <v>0</v>
      </c>
      <c r="BI128" s="98">
        <f>IF(N128="nulová",J128,0)</f>
        <v>0</v>
      </c>
      <c r="BJ128" s="14" t="s">
        <v>156</v>
      </c>
      <c r="BK128" s="98">
        <f>ROUND(I128*H128,2)</f>
        <v>0</v>
      </c>
      <c r="BL128" s="14" t="s">
        <v>155</v>
      </c>
      <c r="BM128" s="170" t="s">
        <v>156</v>
      </c>
    </row>
    <row r="129" spans="1:65" s="2" customFormat="1" ht="22.2" customHeight="1">
      <c r="A129" s="30"/>
      <c r="B129" s="157"/>
      <c r="C129" s="158" t="s">
        <v>156</v>
      </c>
      <c r="D129" s="158" t="s">
        <v>151</v>
      </c>
      <c r="E129" s="159" t="s">
        <v>446</v>
      </c>
      <c r="F129" s="160" t="s">
        <v>447</v>
      </c>
      <c r="G129" s="161" t="s">
        <v>154</v>
      </c>
      <c r="H129" s="162">
        <v>6</v>
      </c>
      <c r="I129" s="163"/>
      <c r="J129" s="164">
        <f>ROUND(I129*H129,2)</f>
        <v>0</v>
      </c>
      <c r="K129" s="165"/>
      <c r="L129" s="31"/>
      <c r="M129" s="166" t="s">
        <v>1</v>
      </c>
      <c r="N129" s="167" t="s">
        <v>41</v>
      </c>
      <c r="O129" s="59"/>
      <c r="P129" s="168">
        <f>O129*H129</f>
        <v>0</v>
      </c>
      <c r="Q129" s="168">
        <v>0</v>
      </c>
      <c r="R129" s="168">
        <f>Q129*H129</f>
        <v>0</v>
      </c>
      <c r="S129" s="168">
        <v>0</v>
      </c>
      <c r="T129" s="169">
        <f>S129*H129</f>
        <v>0</v>
      </c>
      <c r="U129" s="30"/>
      <c r="V129" s="30"/>
      <c r="W129" s="30"/>
      <c r="X129" s="30"/>
      <c r="Y129" s="30"/>
      <c r="Z129" s="30"/>
      <c r="AA129" s="30"/>
      <c r="AB129" s="30"/>
      <c r="AC129" s="30"/>
      <c r="AD129" s="30"/>
      <c r="AE129" s="30"/>
      <c r="AR129" s="170" t="s">
        <v>155</v>
      </c>
      <c r="AT129" s="170" t="s">
        <v>151</v>
      </c>
      <c r="AU129" s="170" t="s">
        <v>156</v>
      </c>
      <c r="AY129" s="14" t="s">
        <v>149</v>
      </c>
      <c r="BE129" s="98">
        <f>IF(N129="základná",J129,0)</f>
        <v>0</v>
      </c>
      <c r="BF129" s="98">
        <f>IF(N129="znížená",J129,0)</f>
        <v>0</v>
      </c>
      <c r="BG129" s="98">
        <f>IF(N129="zákl. prenesená",J129,0)</f>
        <v>0</v>
      </c>
      <c r="BH129" s="98">
        <f>IF(N129="zníž. prenesená",J129,0)</f>
        <v>0</v>
      </c>
      <c r="BI129" s="98">
        <f>IF(N129="nulová",J129,0)</f>
        <v>0</v>
      </c>
      <c r="BJ129" s="14" t="s">
        <v>156</v>
      </c>
      <c r="BK129" s="98">
        <f>ROUND(I129*H129,2)</f>
        <v>0</v>
      </c>
      <c r="BL129" s="14" t="s">
        <v>155</v>
      </c>
      <c r="BM129" s="170" t="s">
        <v>515</v>
      </c>
    </row>
    <row r="130" spans="1:65" s="12" customFormat="1" ht="22.8" customHeight="1">
      <c r="B130" s="144"/>
      <c r="D130" s="145" t="s">
        <v>74</v>
      </c>
      <c r="E130" s="155" t="s">
        <v>156</v>
      </c>
      <c r="F130" s="155" t="s">
        <v>173</v>
      </c>
      <c r="I130" s="147"/>
      <c r="J130" s="156">
        <f>BK130</f>
        <v>0</v>
      </c>
      <c r="L130" s="144"/>
      <c r="M130" s="149"/>
      <c r="N130" s="150"/>
      <c r="O130" s="150"/>
      <c r="P130" s="151">
        <f>SUM(P131:P133)</f>
        <v>0</v>
      </c>
      <c r="Q130" s="150"/>
      <c r="R130" s="151">
        <f>SUM(R131:R133)</f>
        <v>6.3081496000000001</v>
      </c>
      <c r="S130" s="150"/>
      <c r="T130" s="152">
        <f>SUM(T131:T133)</f>
        <v>0</v>
      </c>
      <c r="AR130" s="145" t="s">
        <v>83</v>
      </c>
      <c r="AT130" s="153" t="s">
        <v>74</v>
      </c>
      <c r="AU130" s="153" t="s">
        <v>83</v>
      </c>
      <c r="AY130" s="145" t="s">
        <v>149</v>
      </c>
      <c r="BK130" s="154">
        <f>SUM(BK131:BK133)</f>
        <v>0</v>
      </c>
    </row>
    <row r="131" spans="1:65" s="2" customFormat="1" ht="30" customHeight="1">
      <c r="A131" s="30"/>
      <c r="B131" s="157"/>
      <c r="C131" s="158" t="s">
        <v>159</v>
      </c>
      <c r="D131" s="158" t="s">
        <v>151</v>
      </c>
      <c r="E131" s="159" t="s">
        <v>448</v>
      </c>
      <c r="F131" s="160" t="s">
        <v>449</v>
      </c>
      <c r="G131" s="161" t="s">
        <v>180</v>
      </c>
      <c r="H131" s="162">
        <v>12.56</v>
      </c>
      <c r="I131" s="163"/>
      <c r="J131" s="164">
        <f>ROUND(I131*H131,2)</f>
        <v>0</v>
      </c>
      <c r="K131" s="165"/>
      <c r="L131" s="31"/>
      <c r="M131" s="166" t="s">
        <v>1</v>
      </c>
      <c r="N131" s="167" t="s">
        <v>41</v>
      </c>
      <c r="O131" s="59"/>
      <c r="P131" s="168">
        <f>O131*H131</f>
        <v>0</v>
      </c>
      <c r="Q131" s="168">
        <v>1.8000000000000001E-4</v>
      </c>
      <c r="R131" s="168">
        <f>Q131*H131</f>
        <v>2.2608000000000003E-3</v>
      </c>
      <c r="S131" s="168">
        <v>0</v>
      </c>
      <c r="T131" s="169">
        <f>S131*H131</f>
        <v>0</v>
      </c>
      <c r="U131" s="30"/>
      <c r="V131" s="30"/>
      <c r="W131" s="30"/>
      <c r="X131" s="30"/>
      <c r="Y131" s="30"/>
      <c r="Z131" s="30"/>
      <c r="AA131" s="30"/>
      <c r="AB131" s="30"/>
      <c r="AC131" s="30"/>
      <c r="AD131" s="30"/>
      <c r="AE131" s="30"/>
      <c r="AR131" s="170" t="s">
        <v>155</v>
      </c>
      <c r="AT131" s="170" t="s">
        <v>151</v>
      </c>
      <c r="AU131" s="170" t="s">
        <v>156</v>
      </c>
      <c r="AY131" s="14" t="s">
        <v>149</v>
      </c>
      <c r="BE131" s="98">
        <f>IF(N131="základná",J131,0)</f>
        <v>0</v>
      </c>
      <c r="BF131" s="98">
        <f>IF(N131="znížená",J131,0)</f>
        <v>0</v>
      </c>
      <c r="BG131" s="98">
        <f>IF(N131="zákl. prenesená",J131,0)</f>
        <v>0</v>
      </c>
      <c r="BH131" s="98">
        <f>IF(N131="zníž. prenesená",J131,0)</f>
        <v>0</v>
      </c>
      <c r="BI131" s="98">
        <f>IF(N131="nulová",J131,0)</f>
        <v>0</v>
      </c>
      <c r="BJ131" s="14" t="s">
        <v>156</v>
      </c>
      <c r="BK131" s="98">
        <f>ROUND(I131*H131,2)</f>
        <v>0</v>
      </c>
      <c r="BL131" s="14" t="s">
        <v>155</v>
      </c>
      <c r="BM131" s="170" t="s">
        <v>162</v>
      </c>
    </row>
    <row r="132" spans="1:65" s="2" customFormat="1" ht="14.4" customHeight="1">
      <c r="A132" s="30"/>
      <c r="B132" s="157"/>
      <c r="C132" s="171" t="s">
        <v>155</v>
      </c>
      <c r="D132" s="171" t="s">
        <v>244</v>
      </c>
      <c r="E132" s="172" t="s">
        <v>450</v>
      </c>
      <c r="F132" s="173" t="s">
        <v>451</v>
      </c>
      <c r="G132" s="174" t="s">
        <v>180</v>
      </c>
      <c r="H132" s="175">
        <v>14.444000000000001</v>
      </c>
      <c r="I132" s="176"/>
      <c r="J132" s="177">
        <f>ROUND(I132*H132,2)</f>
        <v>0</v>
      </c>
      <c r="K132" s="178"/>
      <c r="L132" s="179"/>
      <c r="M132" s="180" t="s">
        <v>1</v>
      </c>
      <c r="N132" s="181" t="s">
        <v>41</v>
      </c>
      <c r="O132" s="59"/>
      <c r="P132" s="168">
        <f>O132*H132</f>
        <v>0</v>
      </c>
      <c r="Q132" s="168">
        <v>2.0000000000000001E-4</v>
      </c>
      <c r="R132" s="168">
        <f>Q132*H132</f>
        <v>2.8888000000000004E-3</v>
      </c>
      <c r="S132" s="168">
        <v>0</v>
      </c>
      <c r="T132" s="169">
        <f>S132*H132</f>
        <v>0</v>
      </c>
      <c r="U132" s="30"/>
      <c r="V132" s="30"/>
      <c r="W132" s="30"/>
      <c r="X132" s="30"/>
      <c r="Y132" s="30"/>
      <c r="Z132" s="30"/>
      <c r="AA132" s="30"/>
      <c r="AB132" s="30"/>
      <c r="AC132" s="30"/>
      <c r="AD132" s="30"/>
      <c r="AE132" s="30"/>
      <c r="AR132" s="170" t="s">
        <v>165</v>
      </c>
      <c r="AT132" s="170" t="s">
        <v>244</v>
      </c>
      <c r="AU132" s="170" t="s">
        <v>156</v>
      </c>
      <c r="AY132" s="14" t="s">
        <v>149</v>
      </c>
      <c r="BE132" s="98">
        <f>IF(N132="základná",J132,0)</f>
        <v>0</v>
      </c>
      <c r="BF132" s="98">
        <f>IF(N132="znížená",J132,0)</f>
        <v>0</v>
      </c>
      <c r="BG132" s="98">
        <f>IF(N132="zákl. prenesená",J132,0)</f>
        <v>0</v>
      </c>
      <c r="BH132" s="98">
        <f>IF(N132="zníž. prenesená",J132,0)</f>
        <v>0</v>
      </c>
      <c r="BI132" s="98">
        <f>IF(N132="nulová",J132,0)</f>
        <v>0</v>
      </c>
      <c r="BJ132" s="14" t="s">
        <v>156</v>
      </c>
      <c r="BK132" s="98">
        <f>ROUND(I132*H132,2)</f>
        <v>0</v>
      </c>
      <c r="BL132" s="14" t="s">
        <v>155</v>
      </c>
      <c r="BM132" s="170" t="s">
        <v>165</v>
      </c>
    </row>
    <row r="133" spans="1:65" s="2" customFormat="1" ht="14.4" customHeight="1">
      <c r="A133" s="30"/>
      <c r="B133" s="157"/>
      <c r="C133" s="158" t="s">
        <v>166</v>
      </c>
      <c r="D133" s="158" t="s">
        <v>151</v>
      </c>
      <c r="E133" s="159" t="s">
        <v>452</v>
      </c>
      <c r="F133" s="160" t="s">
        <v>453</v>
      </c>
      <c r="G133" s="161" t="s">
        <v>284</v>
      </c>
      <c r="H133" s="162">
        <v>25</v>
      </c>
      <c r="I133" s="163"/>
      <c r="J133" s="164">
        <f>ROUND(I133*H133,2)</f>
        <v>0</v>
      </c>
      <c r="K133" s="165"/>
      <c r="L133" s="31"/>
      <c r="M133" s="166" t="s">
        <v>1</v>
      </c>
      <c r="N133" s="167" t="s">
        <v>41</v>
      </c>
      <c r="O133" s="59"/>
      <c r="P133" s="168">
        <f>O133*H133</f>
        <v>0</v>
      </c>
      <c r="Q133" s="168">
        <v>0.25212000000000001</v>
      </c>
      <c r="R133" s="168">
        <f>Q133*H133</f>
        <v>6.3029999999999999</v>
      </c>
      <c r="S133" s="168">
        <v>0</v>
      </c>
      <c r="T133" s="169">
        <f>S133*H133</f>
        <v>0</v>
      </c>
      <c r="U133" s="30"/>
      <c r="V133" s="30"/>
      <c r="W133" s="30"/>
      <c r="X133" s="30"/>
      <c r="Y133" s="30"/>
      <c r="Z133" s="30"/>
      <c r="AA133" s="30"/>
      <c r="AB133" s="30"/>
      <c r="AC133" s="30"/>
      <c r="AD133" s="30"/>
      <c r="AE133" s="30"/>
      <c r="AR133" s="170" t="s">
        <v>155</v>
      </c>
      <c r="AT133" s="170" t="s">
        <v>151</v>
      </c>
      <c r="AU133" s="170" t="s">
        <v>156</v>
      </c>
      <c r="AY133" s="14" t="s">
        <v>149</v>
      </c>
      <c r="BE133" s="98">
        <f>IF(N133="základná",J133,0)</f>
        <v>0</v>
      </c>
      <c r="BF133" s="98">
        <f>IF(N133="znížená",J133,0)</f>
        <v>0</v>
      </c>
      <c r="BG133" s="98">
        <f>IF(N133="zákl. prenesená",J133,0)</f>
        <v>0</v>
      </c>
      <c r="BH133" s="98">
        <f>IF(N133="zníž. prenesená",J133,0)</f>
        <v>0</v>
      </c>
      <c r="BI133" s="98">
        <f>IF(N133="nulová",J133,0)</f>
        <v>0</v>
      </c>
      <c r="BJ133" s="14" t="s">
        <v>156</v>
      </c>
      <c r="BK133" s="98">
        <f>ROUND(I133*H133,2)</f>
        <v>0</v>
      </c>
      <c r="BL133" s="14" t="s">
        <v>155</v>
      </c>
      <c r="BM133" s="170" t="s">
        <v>169</v>
      </c>
    </row>
    <row r="134" spans="1:65" s="12" customFormat="1" ht="22.8" customHeight="1">
      <c r="B134" s="144"/>
      <c r="D134" s="145" t="s">
        <v>74</v>
      </c>
      <c r="E134" s="155" t="s">
        <v>166</v>
      </c>
      <c r="F134" s="155" t="s">
        <v>454</v>
      </c>
      <c r="I134" s="147"/>
      <c r="J134" s="156">
        <f>BK134</f>
        <v>0</v>
      </c>
      <c r="L134" s="144"/>
      <c r="M134" s="149"/>
      <c r="N134" s="150"/>
      <c r="O134" s="150"/>
      <c r="P134" s="151">
        <f>SUM(P135:P138)</f>
        <v>0</v>
      </c>
      <c r="Q134" s="150"/>
      <c r="R134" s="151">
        <f>SUM(R135:R138)</f>
        <v>127.00370000000001</v>
      </c>
      <c r="S134" s="150"/>
      <c r="T134" s="152">
        <f>SUM(T135:T138)</f>
        <v>0</v>
      </c>
      <c r="AR134" s="145" t="s">
        <v>83</v>
      </c>
      <c r="AT134" s="153" t="s">
        <v>74</v>
      </c>
      <c r="AU134" s="153" t="s">
        <v>83</v>
      </c>
      <c r="AY134" s="145" t="s">
        <v>149</v>
      </c>
      <c r="BK134" s="154">
        <f>SUM(BK135:BK138)</f>
        <v>0</v>
      </c>
    </row>
    <row r="135" spans="1:65" s="2" customFormat="1" ht="22.2" customHeight="1">
      <c r="A135" s="30"/>
      <c r="B135" s="157"/>
      <c r="C135" s="158" t="s">
        <v>162</v>
      </c>
      <c r="D135" s="158" t="s">
        <v>151</v>
      </c>
      <c r="E135" s="159" t="s">
        <v>516</v>
      </c>
      <c r="F135" s="160" t="s">
        <v>517</v>
      </c>
      <c r="G135" s="161" t="s">
        <v>180</v>
      </c>
      <c r="H135" s="162">
        <v>115</v>
      </c>
      <c r="I135" s="163"/>
      <c r="J135" s="164">
        <f>ROUND(I135*H135,2)</f>
        <v>0</v>
      </c>
      <c r="K135" s="165"/>
      <c r="L135" s="31"/>
      <c r="M135" s="166" t="s">
        <v>1</v>
      </c>
      <c r="N135" s="167" t="s">
        <v>41</v>
      </c>
      <c r="O135" s="59"/>
      <c r="P135" s="168">
        <f>O135*H135</f>
        <v>0</v>
      </c>
      <c r="Q135" s="168">
        <v>0.42531999999999998</v>
      </c>
      <c r="R135" s="168">
        <f>Q135*H135</f>
        <v>48.911799999999999</v>
      </c>
      <c r="S135" s="168">
        <v>0</v>
      </c>
      <c r="T135" s="169">
        <f>S135*H135</f>
        <v>0</v>
      </c>
      <c r="U135" s="30"/>
      <c r="V135" s="30"/>
      <c r="W135" s="30"/>
      <c r="X135" s="30"/>
      <c r="Y135" s="30"/>
      <c r="Z135" s="30"/>
      <c r="AA135" s="30"/>
      <c r="AB135" s="30"/>
      <c r="AC135" s="30"/>
      <c r="AD135" s="30"/>
      <c r="AE135" s="30"/>
      <c r="AR135" s="170" t="s">
        <v>155</v>
      </c>
      <c r="AT135" s="170" t="s">
        <v>151</v>
      </c>
      <c r="AU135" s="170" t="s">
        <v>156</v>
      </c>
      <c r="AY135" s="14" t="s">
        <v>149</v>
      </c>
      <c r="BE135" s="98">
        <f>IF(N135="základná",J135,0)</f>
        <v>0</v>
      </c>
      <c r="BF135" s="98">
        <f>IF(N135="znížená",J135,0)</f>
        <v>0</v>
      </c>
      <c r="BG135" s="98">
        <f>IF(N135="zákl. prenesená",J135,0)</f>
        <v>0</v>
      </c>
      <c r="BH135" s="98">
        <f>IF(N135="zníž. prenesená",J135,0)</f>
        <v>0</v>
      </c>
      <c r="BI135" s="98">
        <f>IF(N135="nulová",J135,0)</f>
        <v>0</v>
      </c>
      <c r="BJ135" s="14" t="s">
        <v>156</v>
      </c>
      <c r="BK135" s="98">
        <f>ROUND(I135*H135,2)</f>
        <v>0</v>
      </c>
      <c r="BL135" s="14" t="s">
        <v>155</v>
      </c>
      <c r="BM135" s="170" t="s">
        <v>172</v>
      </c>
    </row>
    <row r="136" spans="1:65" s="2" customFormat="1" ht="34.799999999999997" customHeight="1">
      <c r="A136" s="30"/>
      <c r="B136" s="157"/>
      <c r="C136" s="158" t="s">
        <v>174</v>
      </c>
      <c r="D136" s="158" t="s">
        <v>151</v>
      </c>
      <c r="E136" s="159" t="s">
        <v>464</v>
      </c>
      <c r="F136" s="160" t="s">
        <v>465</v>
      </c>
      <c r="G136" s="161" t="s">
        <v>180</v>
      </c>
      <c r="H136" s="162">
        <v>115</v>
      </c>
      <c r="I136" s="163"/>
      <c r="J136" s="164">
        <f>ROUND(I136*H136,2)</f>
        <v>0</v>
      </c>
      <c r="K136" s="165"/>
      <c r="L136" s="31"/>
      <c r="M136" s="166" t="s">
        <v>1</v>
      </c>
      <c r="N136" s="167" t="s">
        <v>41</v>
      </c>
      <c r="O136" s="59"/>
      <c r="P136" s="168">
        <f>O136*H136</f>
        <v>0</v>
      </c>
      <c r="Q136" s="168">
        <v>0.35338000000000003</v>
      </c>
      <c r="R136" s="168">
        <f>Q136*H136</f>
        <v>40.6387</v>
      </c>
      <c r="S136" s="168">
        <v>0</v>
      </c>
      <c r="T136" s="169">
        <f>S136*H136</f>
        <v>0</v>
      </c>
      <c r="U136" s="30"/>
      <c r="V136" s="30"/>
      <c r="W136" s="30"/>
      <c r="X136" s="30"/>
      <c r="Y136" s="30"/>
      <c r="Z136" s="30"/>
      <c r="AA136" s="30"/>
      <c r="AB136" s="30"/>
      <c r="AC136" s="30"/>
      <c r="AD136" s="30"/>
      <c r="AE136" s="30"/>
      <c r="AR136" s="170" t="s">
        <v>155</v>
      </c>
      <c r="AT136" s="170" t="s">
        <v>151</v>
      </c>
      <c r="AU136" s="170" t="s">
        <v>156</v>
      </c>
      <c r="AY136" s="14" t="s">
        <v>149</v>
      </c>
      <c r="BE136" s="98">
        <f>IF(N136="základná",J136,0)</f>
        <v>0</v>
      </c>
      <c r="BF136" s="98">
        <f>IF(N136="znížená",J136,0)</f>
        <v>0</v>
      </c>
      <c r="BG136" s="98">
        <f>IF(N136="zákl. prenesená",J136,0)</f>
        <v>0</v>
      </c>
      <c r="BH136" s="98">
        <f>IF(N136="zníž. prenesená",J136,0)</f>
        <v>0</v>
      </c>
      <c r="BI136" s="98">
        <f>IF(N136="nulová",J136,0)</f>
        <v>0</v>
      </c>
      <c r="BJ136" s="14" t="s">
        <v>156</v>
      </c>
      <c r="BK136" s="98">
        <f>ROUND(I136*H136,2)</f>
        <v>0</v>
      </c>
      <c r="BL136" s="14" t="s">
        <v>155</v>
      </c>
      <c r="BM136" s="170" t="s">
        <v>177</v>
      </c>
    </row>
    <row r="137" spans="1:65" s="2" customFormat="1" ht="40.200000000000003" customHeight="1">
      <c r="A137" s="30"/>
      <c r="B137" s="157"/>
      <c r="C137" s="158" t="s">
        <v>165</v>
      </c>
      <c r="D137" s="158" t="s">
        <v>151</v>
      </c>
      <c r="E137" s="159" t="s">
        <v>518</v>
      </c>
      <c r="F137" s="160" t="s">
        <v>519</v>
      </c>
      <c r="G137" s="161" t="s">
        <v>180</v>
      </c>
      <c r="H137" s="162">
        <v>115</v>
      </c>
      <c r="I137" s="163"/>
      <c r="J137" s="164">
        <f>ROUND(I137*H137,2)</f>
        <v>0</v>
      </c>
      <c r="K137" s="165"/>
      <c r="L137" s="31"/>
      <c r="M137" s="166" t="s">
        <v>1</v>
      </c>
      <c r="N137" s="167" t="s">
        <v>41</v>
      </c>
      <c r="O137" s="59"/>
      <c r="P137" s="168">
        <f>O137*H137</f>
        <v>0</v>
      </c>
      <c r="Q137" s="168">
        <v>0.13800000000000001</v>
      </c>
      <c r="R137" s="168">
        <f>Q137*H137</f>
        <v>15.870000000000001</v>
      </c>
      <c r="S137" s="168">
        <v>0</v>
      </c>
      <c r="T137" s="169">
        <f>S137*H137</f>
        <v>0</v>
      </c>
      <c r="U137" s="30"/>
      <c r="V137" s="30"/>
      <c r="W137" s="30"/>
      <c r="X137" s="30"/>
      <c r="Y137" s="30"/>
      <c r="Z137" s="30"/>
      <c r="AA137" s="30"/>
      <c r="AB137" s="30"/>
      <c r="AC137" s="30"/>
      <c r="AD137" s="30"/>
      <c r="AE137" s="30"/>
      <c r="AR137" s="170" t="s">
        <v>155</v>
      </c>
      <c r="AT137" s="170" t="s">
        <v>151</v>
      </c>
      <c r="AU137" s="170" t="s">
        <v>156</v>
      </c>
      <c r="AY137" s="14" t="s">
        <v>149</v>
      </c>
      <c r="BE137" s="98">
        <f>IF(N137="základná",J137,0)</f>
        <v>0</v>
      </c>
      <c r="BF137" s="98">
        <f>IF(N137="znížená",J137,0)</f>
        <v>0</v>
      </c>
      <c r="BG137" s="98">
        <f>IF(N137="zákl. prenesená",J137,0)</f>
        <v>0</v>
      </c>
      <c r="BH137" s="98">
        <f>IF(N137="zníž. prenesená",J137,0)</f>
        <v>0</v>
      </c>
      <c r="BI137" s="98">
        <f>IF(N137="nulová",J137,0)</f>
        <v>0</v>
      </c>
      <c r="BJ137" s="14" t="s">
        <v>156</v>
      </c>
      <c r="BK137" s="98">
        <f>ROUND(I137*H137,2)</f>
        <v>0</v>
      </c>
      <c r="BL137" s="14" t="s">
        <v>155</v>
      </c>
      <c r="BM137" s="170" t="s">
        <v>520</v>
      </c>
    </row>
    <row r="138" spans="1:65" s="2" customFormat="1" ht="14.4" customHeight="1">
      <c r="A138" s="30"/>
      <c r="B138" s="157"/>
      <c r="C138" s="171" t="s">
        <v>182</v>
      </c>
      <c r="D138" s="171" t="s">
        <v>244</v>
      </c>
      <c r="E138" s="172" t="s">
        <v>521</v>
      </c>
      <c r="F138" s="173" t="s">
        <v>522</v>
      </c>
      <c r="G138" s="174" t="s">
        <v>180</v>
      </c>
      <c r="H138" s="175">
        <v>117.3</v>
      </c>
      <c r="I138" s="176"/>
      <c r="J138" s="177">
        <f>ROUND(I138*H138,2)</f>
        <v>0</v>
      </c>
      <c r="K138" s="178"/>
      <c r="L138" s="179"/>
      <c r="M138" s="180" t="s">
        <v>1</v>
      </c>
      <c r="N138" s="181" t="s">
        <v>41</v>
      </c>
      <c r="O138" s="59"/>
      <c r="P138" s="168">
        <f>O138*H138</f>
        <v>0</v>
      </c>
      <c r="Q138" s="168">
        <v>0.184</v>
      </c>
      <c r="R138" s="168">
        <f>Q138*H138</f>
        <v>21.583199999999998</v>
      </c>
      <c r="S138" s="168">
        <v>0</v>
      </c>
      <c r="T138" s="169">
        <f>S138*H138</f>
        <v>0</v>
      </c>
      <c r="U138" s="30"/>
      <c r="V138" s="30"/>
      <c r="W138" s="30"/>
      <c r="X138" s="30"/>
      <c r="Y138" s="30"/>
      <c r="Z138" s="30"/>
      <c r="AA138" s="30"/>
      <c r="AB138" s="30"/>
      <c r="AC138" s="30"/>
      <c r="AD138" s="30"/>
      <c r="AE138" s="30"/>
      <c r="AR138" s="170" t="s">
        <v>165</v>
      </c>
      <c r="AT138" s="170" t="s">
        <v>244</v>
      </c>
      <c r="AU138" s="170" t="s">
        <v>156</v>
      </c>
      <c r="AY138" s="14" t="s">
        <v>149</v>
      </c>
      <c r="BE138" s="98">
        <f>IF(N138="základná",J138,0)</f>
        <v>0</v>
      </c>
      <c r="BF138" s="98">
        <f>IF(N138="znížená",J138,0)</f>
        <v>0</v>
      </c>
      <c r="BG138" s="98">
        <f>IF(N138="zákl. prenesená",J138,0)</f>
        <v>0</v>
      </c>
      <c r="BH138" s="98">
        <f>IF(N138="zníž. prenesená",J138,0)</f>
        <v>0</v>
      </c>
      <c r="BI138" s="98">
        <f>IF(N138="nulová",J138,0)</f>
        <v>0</v>
      </c>
      <c r="BJ138" s="14" t="s">
        <v>156</v>
      </c>
      <c r="BK138" s="98">
        <f>ROUND(I138*H138,2)</f>
        <v>0</v>
      </c>
      <c r="BL138" s="14" t="s">
        <v>155</v>
      </c>
      <c r="BM138" s="170" t="s">
        <v>523</v>
      </c>
    </row>
    <row r="139" spans="1:65" s="12" customFormat="1" ht="22.8" customHeight="1">
      <c r="B139" s="144"/>
      <c r="D139" s="145" t="s">
        <v>74</v>
      </c>
      <c r="E139" s="155" t="s">
        <v>165</v>
      </c>
      <c r="F139" s="155" t="s">
        <v>472</v>
      </c>
      <c r="I139" s="147"/>
      <c r="J139" s="156">
        <f>BK139</f>
        <v>0</v>
      </c>
      <c r="L139" s="144"/>
      <c r="M139" s="149"/>
      <c r="N139" s="150"/>
      <c r="O139" s="150"/>
      <c r="P139" s="151">
        <f>SUM(P140:P147)</f>
        <v>0</v>
      </c>
      <c r="Q139" s="150"/>
      <c r="R139" s="151">
        <f>SUM(R140:R147)</f>
        <v>1.8780599999999998</v>
      </c>
      <c r="S139" s="150"/>
      <c r="T139" s="152">
        <f>SUM(T140:T147)</f>
        <v>0</v>
      </c>
      <c r="AR139" s="145" t="s">
        <v>83</v>
      </c>
      <c r="AT139" s="153" t="s">
        <v>74</v>
      </c>
      <c r="AU139" s="153" t="s">
        <v>83</v>
      </c>
      <c r="AY139" s="145" t="s">
        <v>149</v>
      </c>
      <c r="BK139" s="154">
        <f>SUM(BK140:BK147)</f>
        <v>0</v>
      </c>
    </row>
    <row r="140" spans="1:65" s="2" customFormat="1" ht="22.2" customHeight="1">
      <c r="A140" s="30"/>
      <c r="B140" s="157"/>
      <c r="C140" s="158" t="s">
        <v>169</v>
      </c>
      <c r="D140" s="158" t="s">
        <v>151</v>
      </c>
      <c r="E140" s="159" t="s">
        <v>473</v>
      </c>
      <c r="F140" s="160" t="s">
        <v>474</v>
      </c>
      <c r="G140" s="161" t="s">
        <v>344</v>
      </c>
      <c r="H140" s="162">
        <v>2</v>
      </c>
      <c r="I140" s="163"/>
      <c r="J140" s="164">
        <f t="shared" ref="J140:J147" si="0">ROUND(I140*H140,2)</f>
        <v>0</v>
      </c>
      <c r="K140" s="165"/>
      <c r="L140" s="31"/>
      <c r="M140" s="166" t="s">
        <v>1</v>
      </c>
      <c r="N140" s="167" t="s">
        <v>41</v>
      </c>
      <c r="O140" s="59"/>
      <c r="P140" s="168">
        <f t="shared" ref="P140:P147" si="1">O140*H140</f>
        <v>0</v>
      </c>
      <c r="Q140" s="168">
        <v>0.34099000000000002</v>
      </c>
      <c r="R140" s="168">
        <f t="shared" ref="R140:R147" si="2">Q140*H140</f>
        <v>0.68198000000000003</v>
      </c>
      <c r="S140" s="168">
        <v>0</v>
      </c>
      <c r="T140" s="169">
        <f t="shared" ref="T140:T147" si="3">S140*H140</f>
        <v>0</v>
      </c>
      <c r="U140" s="30"/>
      <c r="V140" s="30"/>
      <c r="W140" s="30"/>
      <c r="X140" s="30"/>
      <c r="Y140" s="30"/>
      <c r="Z140" s="30"/>
      <c r="AA140" s="30"/>
      <c r="AB140" s="30"/>
      <c r="AC140" s="30"/>
      <c r="AD140" s="30"/>
      <c r="AE140" s="30"/>
      <c r="AR140" s="170" t="s">
        <v>155</v>
      </c>
      <c r="AT140" s="170" t="s">
        <v>151</v>
      </c>
      <c r="AU140" s="170" t="s">
        <v>156</v>
      </c>
      <c r="AY140" s="14" t="s">
        <v>149</v>
      </c>
      <c r="BE140" s="98">
        <f t="shared" ref="BE140:BE147" si="4">IF(N140="základná",J140,0)</f>
        <v>0</v>
      </c>
      <c r="BF140" s="98">
        <f t="shared" ref="BF140:BF147" si="5">IF(N140="znížená",J140,0)</f>
        <v>0</v>
      </c>
      <c r="BG140" s="98">
        <f t="shared" ref="BG140:BG147" si="6">IF(N140="zákl. prenesená",J140,0)</f>
        <v>0</v>
      </c>
      <c r="BH140" s="98">
        <f t="shared" ref="BH140:BH147" si="7">IF(N140="zníž. prenesená",J140,0)</f>
        <v>0</v>
      </c>
      <c r="BI140" s="98">
        <f t="shared" ref="BI140:BI147" si="8">IF(N140="nulová",J140,0)</f>
        <v>0</v>
      </c>
      <c r="BJ140" s="14" t="s">
        <v>156</v>
      </c>
      <c r="BK140" s="98">
        <f t="shared" ref="BK140:BK147" si="9">ROUND(I140*H140,2)</f>
        <v>0</v>
      </c>
      <c r="BL140" s="14" t="s">
        <v>155</v>
      </c>
      <c r="BM140" s="170" t="s">
        <v>7</v>
      </c>
    </row>
    <row r="141" spans="1:65" s="2" customFormat="1" ht="22.2" customHeight="1">
      <c r="A141" s="30"/>
      <c r="B141" s="157"/>
      <c r="C141" s="171" t="s">
        <v>189</v>
      </c>
      <c r="D141" s="171" t="s">
        <v>244</v>
      </c>
      <c r="E141" s="172" t="s">
        <v>475</v>
      </c>
      <c r="F141" s="173" t="s">
        <v>476</v>
      </c>
      <c r="G141" s="174" t="s">
        <v>344</v>
      </c>
      <c r="H141" s="175">
        <v>2.02</v>
      </c>
      <c r="I141" s="176"/>
      <c r="J141" s="177">
        <f t="shared" si="0"/>
        <v>0</v>
      </c>
      <c r="K141" s="178"/>
      <c r="L141" s="179"/>
      <c r="M141" s="180" t="s">
        <v>1</v>
      </c>
      <c r="N141" s="181" t="s">
        <v>41</v>
      </c>
      <c r="O141" s="59"/>
      <c r="P141" s="168">
        <f t="shared" si="1"/>
        <v>0</v>
      </c>
      <c r="Q141" s="168">
        <v>0.17499999999999999</v>
      </c>
      <c r="R141" s="168">
        <f t="shared" si="2"/>
        <v>0.35349999999999998</v>
      </c>
      <c r="S141" s="168">
        <v>0</v>
      </c>
      <c r="T141" s="169">
        <f t="shared" si="3"/>
        <v>0</v>
      </c>
      <c r="U141" s="30"/>
      <c r="V141" s="30"/>
      <c r="W141" s="30"/>
      <c r="X141" s="30"/>
      <c r="Y141" s="30"/>
      <c r="Z141" s="30"/>
      <c r="AA141" s="30"/>
      <c r="AB141" s="30"/>
      <c r="AC141" s="30"/>
      <c r="AD141" s="30"/>
      <c r="AE141" s="30"/>
      <c r="AR141" s="170" t="s">
        <v>165</v>
      </c>
      <c r="AT141" s="170" t="s">
        <v>244</v>
      </c>
      <c r="AU141" s="170" t="s">
        <v>156</v>
      </c>
      <c r="AY141" s="14" t="s">
        <v>149</v>
      </c>
      <c r="BE141" s="98">
        <f t="shared" si="4"/>
        <v>0</v>
      </c>
      <c r="BF141" s="98">
        <f t="shared" si="5"/>
        <v>0</v>
      </c>
      <c r="BG141" s="98">
        <f t="shared" si="6"/>
        <v>0</v>
      </c>
      <c r="BH141" s="98">
        <f t="shared" si="7"/>
        <v>0</v>
      </c>
      <c r="BI141" s="98">
        <f t="shared" si="8"/>
        <v>0</v>
      </c>
      <c r="BJ141" s="14" t="s">
        <v>156</v>
      </c>
      <c r="BK141" s="98">
        <f t="shared" si="9"/>
        <v>0</v>
      </c>
      <c r="BL141" s="14" t="s">
        <v>155</v>
      </c>
      <c r="BM141" s="170" t="s">
        <v>524</v>
      </c>
    </row>
    <row r="142" spans="1:65" s="2" customFormat="1" ht="22.2" customHeight="1">
      <c r="A142" s="30"/>
      <c r="B142" s="157"/>
      <c r="C142" s="171" t="s">
        <v>172</v>
      </c>
      <c r="D142" s="171" t="s">
        <v>244</v>
      </c>
      <c r="E142" s="172" t="s">
        <v>478</v>
      </c>
      <c r="F142" s="173" t="s">
        <v>479</v>
      </c>
      <c r="G142" s="174" t="s">
        <v>344</v>
      </c>
      <c r="H142" s="175">
        <v>2.02</v>
      </c>
      <c r="I142" s="176"/>
      <c r="J142" s="177">
        <f t="shared" si="0"/>
        <v>0</v>
      </c>
      <c r="K142" s="178"/>
      <c r="L142" s="179"/>
      <c r="M142" s="180" t="s">
        <v>1</v>
      </c>
      <c r="N142" s="181" t="s">
        <v>41</v>
      </c>
      <c r="O142" s="59"/>
      <c r="P142" s="168">
        <f t="shared" si="1"/>
        <v>0</v>
      </c>
      <c r="Q142" s="168">
        <v>0.17</v>
      </c>
      <c r="R142" s="168">
        <f t="shared" si="2"/>
        <v>0.34340000000000004</v>
      </c>
      <c r="S142" s="168">
        <v>0</v>
      </c>
      <c r="T142" s="169">
        <f t="shared" si="3"/>
        <v>0</v>
      </c>
      <c r="U142" s="30"/>
      <c r="V142" s="30"/>
      <c r="W142" s="30"/>
      <c r="X142" s="30"/>
      <c r="Y142" s="30"/>
      <c r="Z142" s="30"/>
      <c r="AA142" s="30"/>
      <c r="AB142" s="30"/>
      <c r="AC142" s="30"/>
      <c r="AD142" s="30"/>
      <c r="AE142" s="30"/>
      <c r="AR142" s="170" t="s">
        <v>165</v>
      </c>
      <c r="AT142" s="170" t="s">
        <v>244</v>
      </c>
      <c r="AU142" s="170" t="s">
        <v>156</v>
      </c>
      <c r="AY142" s="14" t="s">
        <v>149</v>
      </c>
      <c r="BE142" s="98">
        <f t="shared" si="4"/>
        <v>0</v>
      </c>
      <c r="BF142" s="98">
        <f t="shared" si="5"/>
        <v>0</v>
      </c>
      <c r="BG142" s="98">
        <f t="shared" si="6"/>
        <v>0</v>
      </c>
      <c r="BH142" s="98">
        <f t="shared" si="7"/>
        <v>0</v>
      </c>
      <c r="BI142" s="98">
        <f t="shared" si="8"/>
        <v>0</v>
      </c>
      <c r="BJ142" s="14" t="s">
        <v>156</v>
      </c>
      <c r="BK142" s="98">
        <f t="shared" si="9"/>
        <v>0</v>
      </c>
      <c r="BL142" s="14" t="s">
        <v>155</v>
      </c>
      <c r="BM142" s="170" t="s">
        <v>195</v>
      </c>
    </row>
    <row r="143" spans="1:65" s="2" customFormat="1" ht="22.2" customHeight="1">
      <c r="A143" s="30"/>
      <c r="B143" s="157"/>
      <c r="C143" s="171" t="s">
        <v>196</v>
      </c>
      <c r="D143" s="171" t="s">
        <v>244</v>
      </c>
      <c r="E143" s="172" t="s">
        <v>480</v>
      </c>
      <c r="F143" s="173" t="s">
        <v>481</v>
      </c>
      <c r="G143" s="174" t="s">
        <v>344</v>
      </c>
      <c r="H143" s="175">
        <v>2.02</v>
      </c>
      <c r="I143" s="176"/>
      <c r="J143" s="177">
        <f t="shared" si="0"/>
        <v>0</v>
      </c>
      <c r="K143" s="178"/>
      <c r="L143" s="179"/>
      <c r="M143" s="180" t="s">
        <v>1</v>
      </c>
      <c r="N143" s="181" t="s">
        <v>41</v>
      </c>
      <c r="O143" s="59"/>
      <c r="P143" s="168">
        <f t="shared" si="1"/>
        <v>0</v>
      </c>
      <c r="Q143" s="168">
        <v>0.06</v>
      </c>
      <c r="R143" s="168">
        <f t="shared" si="2"/>
        <v>0.1212</v>
      </c>
      <c r="S143" s="168">
        <v>0</v>
      </c>
      <c r="T143" s="169">
        <f t="shared" si="3"/>
        <v>0</v>
      </c>
      <c r="U143" s="30"/>
      <c r="V143" s="30"/>
      <c r="W143" s="30"/>
      <c r="X143" s="30"/>
      <c r="Y143" s="30"/>
      <c r="Z143" s="30"/>
      <c r="AA143" s="30"/>
      <c r="AB143" s="30"/>
      <c r="AC143" s="30"/>
      <c r="AD143" s="30"/>
      <c r="AE143" s="30"/>
      <c r="AR143" s="170" t="s">
        <v>165</v>
      </c>
      <c r="AT143" s="170" t="s">
        <v>244</v>
      </c>
      <c r="AU143" s="170" t="s">
        <v>156</v>
      </c>
      <c r="AY143" s="14" t="s">
        <v>149</v>
      </c>
      <c r="BE143" s="98">
        <f t="shared" si="4"/>
        <v>0</v>
      </c>
      <c r="BF143" s="98">
        <f t="shared" si="5"/>
        <v>0</v>
      </c>
      <c r="BG143" s="98">
        <f t="shared" si="6"/>
        <v>0</v>
      </c>
      <c r="BH143" s="98">
        <f t="shared" si="7"/>
        <v>0</v>
      </c>
      <c r="BI143" s="98">
        <f t="shared" si="8"/>
        <v>0</v>
      </c>
      <c r="BJ143" s="14" t="s">
        <v>156</v>
      </c>
      <c r="BK143" s="98">
        <f t="shared" si="9"/>
        <v>0</v>
      </c>
      <c r="BL143" s="14" t="s">
        <v>155</v>
      </c>
      <c r="BM143" s="170" t="s">
        <v>525</v>
      </c>
    </row>
    <row r="144" spans="1:65" s="2" customFormat="1" ht="22.2" customHeight="1">
      <c r="A144" s="30"/>
      <c r="B144" s="157"/>
      <c r="C144" s="171" t="s">
        <v>177</v>
      </c>
      <c r="D144" s="171" t="s">
        <v>244</v>
      </c>
      <c r="E144" s="172" t="s">
        <v>483</v>
      </c>
      <c r="F144" s="173" t="s">
        <v>484</v>
      </c>
      <c r="G144" s="174" t="s">
        <v>344</v>
      </c>
      <c r="H144" s="175">
        <v>2.02</v>
      </c>
      <c r="I144" s="176"/>
      <c r="J144" s="177">
        <f t="shared" si="0"/>
        <v>0</v>
      </c>
      <c r="K144" s="178"/>
      <c r="L144" s="179"/>
      <c r="M144" s="180" t="s">
        <v>1</v>
      </c>
      <c r="N144" s="181" t="s">
        <v>41</v>
      </c>
      <c r="O144" s="59"/>
      <c r="P144" s="168">
        <f t="shared" si="1"/>
        <v>0</v>
      </c>
      <c r="Q144" s="168">
        <v>9.9000000000000005E-2</v>
      </c>
      <c r="R144" s="168">
        <f t="shared" si="2"/>
        <v>0.19998000000000002</v>
      </c>
      <c r="S144" s="168">
        <v>0</v>
      </c>
      <c r="T144" s="169">
        <f t="shared" si="3"/>
        <v>0</v>
      </c>
      <c r="U144" s="30"/>
      <c r="V144" s="30"/>
      <c r="W144" s="30"/>
      <c r="X144" s="30"/>
      <c r="Y144" s="30"/>
      <c r="Z144" s="30"/>
      <c r="AA144" s="30"/>
      <c r="AB144" s="30"/>
      <c r="AC144" s="30"/>
      <c r="AD144" s="30"/>
      <c r="AE144" s="30"/>
      <c r="AR144" s="170" t="s">
        <v>165</v>
      </c>
      <c r="AT144" s="170" t="s">
        <v>244</v>
      </c>
      <c r="AU144" s="170" t="s">
        <v>156</v>
      </c>
      <c r="AY144" s="14" t="s">
        <v>149</v>
      </c>
      <c r="BE144" s="98">
        <f t="shared" si="4"/>
        <v>0</v>
      </c>
      <c r="BF144" s="98">
        <f t="shared" si="5"/>
        <v>0</v>
      </c>
      <c r="BG144" s="98">
        <f t="shared" si="6"/>
        <v>0</v>
      </c>
      <c r="BH144" s="98">
        <f t="shared" si="7"/>
        <v>0</v>
      </c>
      <c r="BI144" s="98">
        <f t="shared" si="8"/>
        <v>0</v>
      </c>
      <c r="BJ144" s="14" t="s">
        <v>156</v>
      </c>
      <c r="BK144" s="98">
        <f t="shared" si="9"/>
        <v>0</v>
      </c>
      <c r="BL144" s="14" t="s">
        <v>155</v>
      </c>
      <c r="BM144" s="170" t="s">
        <v>526</v>
      </c>
    </row>
    <row r="145" spans="1:65" s="2" customFormat="1" ht="22.2" customHeight="1">
      <c r="A145" s="30"/>
      <c r="B145" s="157"/>
      <c r="C145" s="158" t="s">
        <v>204</v>
      </c>
      <c r="D145" s="158" t="s">
        <v>151</v>
      </c>
      <c r="E145" s="159" t="s">
        <v>486</v>
      </c>
      <c r="F145" s="160" t="s">
        <v>487</v>
      </c>
      <c r="G145" s="161" t="s">
        <v>344</v>
      </c>
      <c r="H145" s="162">
        <v>2</v>
      </c>
      <c r="I145" s="163"/>
      <c r="J145" s="164">
        <f t="shared" si="0"/>
        <v>0</v>
      </c>
      <c r="K145" s="165"/>
      <c r="L145" s="31"/>
      <c r="M145" s="166" t="s">
        <v>1</v>
      </c>
      <c r="N145" s="167" t="s">
        <v>41</v>
      </c>
      <c r="O145" s="59"/>
      <c r="P145" s="168">
        <f t="shared" si="1"/>
        <v>0</v>
      </c>
      <c r="Q145" s="168">
        <v>1.0500000000000001E-2</v>
      </c>
      <c r="R145" s="168">
        <f t="shared" si="2"/>
        <v>2.1000000000000001E-2</v>
      </c>
      <c r="S145" s="168">
        <v>0</v>
      </c>
      <c r="T145" s="169">
        <f t="shared" si="3"/>
        <v>0</v>
      </c>
      <c r="U145" s="30"/>
      <c r="V145" s="30"/>
      <c r="W145" s="30"/>
      <c r="X145" s="30"/>
      <c r="Y145" s="30"/>
      <c r="Z145" s="30"/>
      <c r="AA145" s="30"/>
      <c r="AB145" s="30"/>
      <c r="AC145" s="30"/>
      <c r="AD145" s="30"/>
      <c r="AE145" s="30"/>
      <c r="AR145" s="170" t="s">
        <v>155</v>
      </c>
      <c r="AT145" s="170" t="s">
        <v>151</v>
      </c>
      <c r="AU145" s="170" t="s">
        <v>156</v>
      </c>
      <c r="AY145" s="14" t="s">
        <v>149</v>
      </c>
      <c r="BE145" s="98">
        <f t="shared" si="4"/>
        <v>0</v>
      </c>
      <c r="BF145" s="98">
        <f t="shared" si="5"/>
        <v>0</v>
      </c>
      <c r="BG145" s="98">
        <f t="shared" si="6"/>
        <v>0</v>
      </c>
      <c r="BH145" s="98">
        <f t="shared" si="7"/>
        <v>0</v>
      </c>
      <c r="BI145" s="98">
        <f t="shared" si="8"/>
        <v>0</v>
      </c>
      <c r="BJ145" s="14" t="s">
        <v>156</v>
      </c>
      <c r="BK145" s="98">
        <f t="shared" si="9"/>
        <v>0</v>
      </c>
      <c r="BL145" s="14" t="s">
        <v>155</v>
      </c>
      <c r="BM145" s="170" t="s">
        <v>527</v>
      </c>
    </row>
    <row r="146" spans="1:65" s="2" customFormat="1" ht="22.2" customHeight="1">
      <c r="A146" s="30"/>
      <c r="B146" s="157"/>
      <c r="C146" s="171" t="s">
        <v>181</v>
      </c>
      <c r="D146" s="171" t="s">
        <v>244</v>
      </c>
      <c r="E146" s="172" t="s">
        <v>489</v>
      </c>
      <c r="F146" s="173" t="s">
        <v>490</v>
      </c>
      <c r="G146" s="174" t="s">
        <v>344</v>
      </c>
      <c r="H146" s="175">
        <v>2</v>
      </c>
      <c r="I146" s="176"/>
      <c r="J146" s="177">
        <f t="shared" si="0"/>
        <v>0</v>
      </c>
      <c r="K146" s="178"/>
      <c r="L146" s="179"/>
      <c r="M146" s="180" t="s">
        <v>1</v>
      </c>
      <c r="N146" s="181" t="s">
        <v>41</v>
      </c>
      <c r="O146" s="59"/>
      <c r="P146" s="168">
        <f t="shared" si="1"/>
        <v>0</v>
      </c>
      <c r="Q146" s="168">
        <v>7.5999999999999998E-2</v>
      </c>
      <c r="R146" s="168">
        <f t="shared" si="2"/>
        <v>0.152</v>
      </c>
      <c r="S146" s="168">
        <v>0</v>
      </c>
      <c r="T146" s="169">
        <f t="shared" si="3"/>
        <v>0</v>
      </c>
      <c r="U146" s="30"/>
      <c r="V146" s="30"/>
      <c r="W146" s="30"/>
      <c r="X146" s="30"/>
      <c r="Y146" s="30"/>
      <c r="Z146" s="30"/>
      <c r="AA146" s="30"/>
      <c r="AB146" s="30"/>
      <c r="AC146" s="30"/>
      <c r="AD146" s="30"/>
      <c r="AE146" s="30"/>
      <c r="AR146" s="170" t="s">
        <v>165</v>
      </c>
      <c r="AT146" s="170" t="s">
        <v>244</v>
      </c>
      <c r="AU146" s="170" t="s">
        <v>156</v>
      </c>
      <c r="AY146" s="14" t="s">
        <v>149</v>
      </c>
      <c r="BE146" s="98">
        <f t="shared" si="4"/>
        <v>0</v>
      </c>
      <c r="BF146" s="98">
        <f t="shared" si="5"/>
        <v>0</v>
      </c>
      <c r="BG146" s="98">
        <f t="shared" si="6"/>
        <v>0</v>
      </c>
      <c r="BH146" s="98">
        <f t="shared" si="7"/>
        <v>0</v>
      </c>
      <c r="BI146" s="98">
        <f t="shared" si="8"/>
        <v>0</v>
      </c>
      <c r="BJ146" s="14" t="s">
        <v>156</v>
      </c>
      <c r="BK146" s="98">
        <f t="shared" si="9"/>
        <v>0</v>
      </c>
      <c r="BL146" s="14" t="s">
        <v>155</v>
      </c>
      <c r="BM146" s="170" t="s">
        <v>528</v>
      </c>
    </row>
    <row r="147" spans="1:65" s="2" customFormat="1" ht="22.2" customHeight="1">
      <c r="A147" s="30"/>
      <c r="B147" s="157"/>
      <c r="C147" s="171" t="s">
        <v>212</v>
      </c>
      <c r="D147" s="171" t="s">
        <v>244</v>
      </c>
      <c r="E147" s="172" t="s">
        <v>492</v>
      </c>
      <c r="F147" s="173" t="s">
        <v>493</v>
      </c>
      <c r="G147" s="174" t="s">
        <v>344</v>
      </c>
      <c r="H147" s="175">
        <v>2</v>
      </c>
      <c r="I147" s="176"/>
      <c r="J147" s="177">
        <f t="shared" si="0"/>
        <v>0</v>
      </c>
      <c r="K147" s="178"/>
      <c r="L147" s="179"/>
      <c r="M147" s="180" t="s">
        <v>1</v>
      </c>
      <c r="N147" s="181" t="s">
        <v>41</v>
      </c>
      <c r="O147" s="59"/>
      <c r="P147" s="168">
        <f t="shared" si="1"/>
        <v>0</v>
      </c>
      <c r="Q147" s="168">
        <v>2.5000000000000001E-3</v>
      </c>
      <c r="R147" s="168">
        <f t="shared" si="2"/>
        <v>5.0000000000000001E-3</v>
      </c>
      <c r="S147" s="168">
        <v>0</v>
      </c>
      <c r="T147" s="169">
        <f t="shared" si="3"/>
        <v>0</v>
      </c>
      <c r="U147" s="30"/>
      <c r="V147" s="30"/>
      <c r="W147" s="30"/>
      <c r="X147" s="30"/>
      <c r="Y147" s="30"/>
      <c r="Z147" s="30"/>
      <c r="AA147" s="30"/>
      <c r="AB147" s="30"/>
      <c r="AC147" s="30"/>
      <c r="AD147" s="30"/>
      <c r="AE147" s="30"/>
      <c r="AR147" s="170" t="s">
        <v>165</v>
      </c>
      <c r="AT147" s="170" t="s">
        <v>244</v>
      </c>
      <c r="AU147" s="170" t="s">
        <v>156</v>
      </c>
      <c r="AY147" s="14" t="s">
        <v>149</v>
      </c>
      <c r="BE147" s="98">
        <f t="shared" si="4"/>
        <v>0</v>
      </c>
      <c r="BF147" s="98">
        <f t="shared" si="5"/>
        <v>0</v>
      </c>
      <c r="BG147" s="98">
        <f t="shared" si="6"/>
        <v>0</v>
      </c>
      <c r="BH147" s="98">
        <f t="shared" si="7"/>
        <v>0</v>
      </c>
      <c r="BI147" s="98">
        <f t="shared" si="8"/>
        <v>0</v>
      </c>
      <c r="BJ147" s="14" t="s">
        <v>156</v>
      </c>
      <c r="BK147" s="98">
        <f t="shared" si="9"/>
        <v>0</v>
      </c>
      <c r="BL147" s="14" t="s">
        <v>155</v>
      </c>
      <c r="BM147" s="170" t="s">
        <v>529</v>
      </c>
    </row>
    <row r="148" spans="1:65" s="12" customFormat="1" ht="22.8" customHeight="1">
      <c r="B148" s="144"/>
      <c r="D148" s="145" t="s">
        <v>74</v>
      </c>
      <c r="E148" s="155" t="s">
        <v>182</v>
      </c>
      <c r="F148" s="155" t="s">
        <v>223</v>
      </c>
      <c r="I148" s="147"/>
      <c r="J148" s="156">
        <f>BK148</f>
        <v>0</v>
      </c>
      <c r="L148" s="144"/>
      <c r="M148" s="149"/>
      <c r="N148" s="150"/>
      <c r="O148" s="150"/>
      <c r="P148" s="151">
        <f>SUM(P149:P150)</f>
        <v>0</v>
      </c>
      <c r="Q148" s="150"/>
      <c r="R148" s="151">
        <f>SUM(R149:R150)</f>
        <v>12.97465</v>
      </c>
      <c r="S148" s="150"/>
      <c r="T148" s="152">
        <f>SUM(T149:T150)</f>
        <v>0</v>
      </c>
      <c r="AR148" s="145" t="s">
        <v>83</v>
      </c>
      <c r="AT148" s="153" t="s">
        <v>74</v>
      </c>
      <c r="AU148" s="153" t="s">
        <v>83</v>
      </c>
      <c r="AY148" s="145" t="s">
        <v>149</v>
      </c>
      <c r="BK148" s="154">
        <f>SUM(BK149:BK150)</f>
        <v>0</v>
      </c>
    </row>
    <row r="149" spans="1:65" s="2" customFormat="1" ht="30" customHeight="1">
      <c r="A149" s="30"/>
      <c r="B149" s="157"/>
      <c r="C149" s="158" t="s">
        <v>185</v>
      </c>
      <c r="D149" s="158" t="s">
        <v>151</v>
      </c>
      <c r="E149" s="159" t="s">
        <v>495</v>
      </c>
      <c r="F149" s="160" t="s">
        <v>496</v>
      </c>
      <c r="G149" s="161" t="s">
        <v>284</v>
      </c>
      <c r="H149" s="162">
        <v>65</v>
      </c>
      <c r="I149" s="163"/>
      <c r="J149" s="164">
        <f>ROUND(I149*H149,2)</f>
        <v>0</v>
      </c>
      <c r="K149" s="165"/>
      <c r="L149" s="31"/>
      <c r="M149" s="166" t="s">
        <v>1</v>
      </c>
      <c r="N149" s="167" t="s">
        <v>41</v>
      </c>
      <c r="O149" s="59"/>
      <c r="P149" s="168">
        <f>O149*H149</f>
        <v>0</v>
      </c>
      <c r="Q149" s="168">
        <v>0.15112999999999999</v>
      </c>
      <c r="R149" s="168">
        <f>Q149*H149</f>
        <v>9.8234499999999993</v>
      </c>
      <c r="S149" s="168">
        <v>0</v>
      </c>
      <c r="T149" s="169">
        <f>S149*H149</f>
        <v>0</v>
      </c>
      <c r="U149" s="30"/>
      <c r="V149" s="30"/>
      <c r="W149" s="30"/>
      <c r="X149" s="30"/>
      <c r="Y149" s="30"/>
      <c r="Z149" s="30"/>
      <c r="AA149" s="30"/>
      <c r="AB149" s="30"/>
      <c r="AC149" s="30"/>
      <c r="AD149" s="30"/>
      <c r="AE149" s="30"/>
      <c r="AR149" s="170" t="s">
        <v>155</v>
      </c>
      <c r="AT149" s="170" t="s">
        <v>151</v>
      </c>
      <c r="AU149" s="170" t="s">
        <v>156</v>
      </c>
      <c r="AY149" s="14" t="s">
        <v>149</v>
      </c>
      <c r="BE149" s="98">
        <f>IF(N149="základná",J149,0)</f>
        <v>0</v>
      </c>
      <c r="BF149" s="98">
        <f>IF(N149="znížená",J149,0)</f>
        <v>0</v>
      </c>
      <c r="BG149" s="98">
        <f>IF(N149="zákl. prenesená",J149,0)</f>
        <v>0</v>
      </c>
      <c r="BH149" s="98">
        <f>IF(N149="zníž. prenesená",J149,0)</f>
        <v>0</v>
      </c>
      <c r="BI149" s="98">
        <f>IF(N149="nulová",J149,0)</f>
        <v>0</v>
      </c>
      <c r="BJ149" s="14" t="s">
        <v>156</v>
      </c>
      <c r="BK149" s="98">
        <f>ROUND(I149*H149,2)</f>
        <v>0</v>
      </c>
      <c r="BL149" s="14" t="s">
        <v>155</v>
      </c>
      <c r="BM149" s="170" t="s">
        <v>218</v>
      </c>
    </row>
    <row r="150" spans="1:65" s="2" customFormat="1" ht="14.4" customHeight="1">
      <c r="A150" s="30"/>
      <c r="B150" s="157"/>
      <c r="C150" s="171" t="s">
        <v>219</v>
      </c>
      <c r="D150" s="171" t="s">
        <v>244</v>
      </c>
      <c r="E150" s="172" t="s">
        <v>497</v>
      </c>
      <c r="F150" s="173" t="s">
        <v>498</v>
      </c>
      <c r="G150" s="174" t="s">
        <v>344</v>
      </c>
      <c r="H150" s="175">
        <v>65.650000000000006</v>
      </c>
      <c r="I150" s="176"/>
      <c r="J150" s="177">
        <f>ROUND(I150*H150,2)</f>
        <v>0</v>
      </c>
      <c r="K150" s="178"/>
      <c r="L150" s="179"/>
      <c r="M150" s="180" t="s">
        <v>1</v>
      </c>
      <c r="N150" s="181" t="s">
        <v>41</v>
      </c>
      <c r="O150" s="59"/>
      <c r="P150" s="168">
        <f>O150*H150</f>
        <v>0</v>
      </c>
      <c r="Q150" s="168">
        <v>4.8000000000000001E-2</v>
      </c>
      <c r="R150" s="168">
        <f>Q150*H150</f>
        <v>3.1512000000000002</v>
      </c>
      <c r="S150" s="168">
        <v>0</v>
      </c>
      <c r="T150" s="169">
        <f>S150*H150</f>
        <v>0</v>
      </c>
      <c r="U150" s="30"/>
      <c r="V150" s="30"/>
      <c r="W150" s="30"/>
      <c r="X150" s="30"/>
      <c r="Y150" s="30"/>
      <c r="Z150" s="30"/>
      <c r="AA150" s="30"/>
      <c r="AB150" s="30"/>
      <c r="AC150" s="30"/>
      <c r="AD150" s="30"/>
      <c r="AE150" s="30"/>
      <c r="AR150" s="170" t="s">
        <v>165</v>
      </c>
      <c r="AT150" s="170" t="s">
        <v>244</v>
      </c>
      <c r="AU150" s="170" t="s">
        <v>156</v>
      </c>
      <c r="AY150" s="14" t="s">
        <v>149</v>
      </c>
      <c r="BE150" s="98">
        <f>IF(N150="základná",J150,0)</f>
        <v>0</v>
      </c>
      <c r="BF150" s="98">
        <f>IF(N150="znížená",J150,0)</f>
        <v>0</v>
      </c>
      <c r="BG150" s="98">
        <f>IF(N150="zákl. prenesená",J150,0)</f>
        <v>0</v>
      </c>
      <c r="BH150" s="98">
        <f>IF(N150="zníž. prenesená",J150,0)</f>
        <v>0</v>
      </c>
      <c r="BI150" s="98">
        <f>IF(N150="nulová",J150,0)</f>
        <v>0</v>
      </c>
      <c r="BJ150" s="14" t="s">
        <v>156</v>
      </c>
      <c r="BK150" s="98">
        <f>ROUND(I150*H150,2)</f>
        <v>0</v>
      </c>
      <c r="BL150" s="14" t="s">
        <v>155</v>
      </c>
      <c r="BM150" s="170" t="s">
        <v>530</v>
      </c>
    </row>
    <row r="151" spans="1:65" s="12" customFormat="1" ht="22.8" customHeight="1">
      <c r="B151" s="144"/>
      <c r="D151" s="145" t="s">
        <v>74</v>
      </c>
      <c r="E151" s="155" t="s">
        <v>231</v>
      </c>
      <c r="F151" s="155" t="s">
        <v>232</v>
      </c>
      <c r="I151" s="147"/>
      <c r="J151" s="156">
        <f>BK151</f>
        <v>0</v>
      </c>
      <c r="L151" s="144"/>
      <c r="M151" s="149"/>
      <c r="N151" s="150"/>
      <c r="O151" s="150"/>
      <c r="P151" s="151">
        <f>P152</f>
        <v>0</v>
      </c>
      <c r="Q151" s="150"/>
      <c r="R151" s="151">
        <f>R152</f>
        <v>0</v>
      </c>
      <c r="S151" s="150"/>
      <c r="T151" s="152">
        <f>T152</f>
        <v>0</v>
      </c>
      <c r="AR151" s="145" t="s">
        <v>83</v>
      </c>
      <c r="AT151" s="153" t="s">
        <v>74</v>
      </c>
      <c r="AU151" s="153" t="s">
        <v>83</v>
      </c>
      <c r="AY151" s="145" t="s">
        <v>149</v>
      </c>
      <c r="BK151" s="154">
        <f>BK152</f>
        <v>0</v>
      </c>
    </row>
    <row r="152" spans="1:65" s="2" customFormat="1" ht="30" customHeight="1">
      <c r="A152" s="30"/>
      <c r="B152" s="157"/>
      <c r="C152" s="158" t="s">
        <v>7</v>
      </c>
      <c r="D152" s="158" t="s">
        <v>151</v>
      </c>
      <c r="E152" s="159" t="s">
        <v>531</v>
      </c>
      <c r="F152" s="160" t="s">
        <v>532</v>
      </c>
      <c r="G152" s="161" t="s">
        <v>188</v>
      </c>
      <c r="H152" s="162">
        <v>148.46299999999999</v>
      </c>
      <c r="I152" s="163"/>
      <c r="J152" s="164">
        <f>ROUND(I152*H152,2)</f>
        <v>0</v>
      </c>
      <c r="K152" s="165"/>
      <c r="L152" s="31"/>
      <c r="M152" s="183" t="s">
        <v>1</v>
      </c>
      <c r="N152" s="184" t="s">
        <v>41</v>
      </c>
      <c r="O152" s="185"/>
      <c r="P152" s="186">
        <f>O152*H152</f>
        <v>0</v>
      </c>
      <c r="Q152" s="186">
        <v>0</v>
      </c>
      <c r="R152" s="186">
        <f>Q152*H152</f>
        <v>0</v>
      </c>
      <c r="S152" s="186">
        <v>0</v>
      </c>
      <c r="T152" s="187">
        <f>S152*H152</f>
        <v>0</v>
      </c>
      <c r="U152" s="30"/>
      <c r="V152" s="30"/>
      <c r="W152" s="30"/>
      <c r="X152" s="30"/>
      <c r="Y152" s="30"/>
      <c r="Z152" s="30"/>
      <c r="AA152" s="30"/>
      <c r="AB152" s="30"/>
      <c r="AC152" s="30"/>
      <c r="AD152" s="30"/>
      <c r="AE152" s="30"/>
      <c r="AR152" s="170" t="s">
        <v>155</v>
      </c>
      <c r="AT152" s="170" t="s">
        <v>151</v>
      </c>
      <c r="AU152" s="170" t="s">
        <v>156</v>
      </c>
      <c r="AY152" s="14" t="s">
        <v>149</v>
      </c>
      <c r="BE152" s="98">
        <f>IF(N152="základná",J152,0)</f>
        <v>0</v>
      </c>
      <c r="BF152" s="98">
        <f>IF(N152="znížená",J152,0)</f>
        <v>0</v>
      </c>
      <c r="BG152" s="98">
        <f>IF(N152="zákl. prenesená",J152,0)</f>
        <v>0</v>
      </c>
      <c r="BH152" s="98">
        <f>IF(N152="zníž. prenesená",J152,0)</f>
        <v>0</v>
      </c>
      <c r="BI152" s="98">
        <f>IF(N152="nulová",J152,0)</f>
        <v>0</v>
      </c>
      <c r="BJ152" s="14" t="s">
        <v>156</v>
      </c>
      <c r="BK152" s="98">
        <f>ROUND(I152*H152,2)</f>
        <v>0</v>
      </c>
      <c r="BL152" s="14" t="s">
        <v>155</v>
      </c>
      <c r="BM152" s="170" t="s">
        <v>226</v>
      </c>
    </row>
    <row r="153" spans="1:65" s="2" customFormat="1" ht="6.9" customHeight="1">
      <c r="A153" s="30"/>
      <c r="B153" s="48"/>
      <c r="C153" s="49"/>
      <c r="D153" s="49"/>
      <c r="E153" s="49"/>
      <c r="F153" s="49"/>
      <c r="G153" s="49"/>
      <c r="H153" s="49"/>
      <c r="I153" s="49"/>
      <c r="J153" s="49"/>
      <c r="K153" s="49"/>
      <c r="L153" s="31"/>
      <c r="M153" s="30"/>
      <c r="O153" s="30"/>
      <c r="P153" s="30"/>
      <c r="Q153" s="30"/>
      <c r="R153" s="30"/>
      <c r="S153" s="30"/>
      <c r="T153" s="30"/>
      <c r="U153" s="30"/>
      <c r="V153" s="30"/>
      <c r="W153" s="30"/>
      <c r="X153" s="30"/>
      <c r="Y153" s="30"/>
      <c r="Z153" s="30"/>
      <c r="AA153" s="30"/>
      <c r="AB153" s="30"/>
      <c r="AC153" s="30"/>
      <c r="AD153" s="30"/>
      <c r="AE153" s="30"/>
    </row>
  </sheetData>
  <autoFilter ref="C124:K152" xr:uid="{00000000-0009-0000-0000-000005000000}"/>
  <mergeCells count="9">
    <mergeCell ref="E89:H89"/>
    <mergeCell ref="E115:H115"/>
    <mergeCell ref="E117:H117"/>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221"/>
  <sheetViews>
    <sheetView showGridLines="0"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99</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533</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ROUND(J125,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ROUND((SUM(BE125:BE220)),  2)</f>
        <v>0</v>
      </c>
      <c r="G33" s="111"/>
      <c r="H33" s="111"/>
      <c r="I33" s="112">
        <v>0.2</v>
      </c>
      <c r="J33" s="110">
        <f>ROUND(((SUM(BE125:BE220))*I33),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ROUND((SUM(BF125:BF220)),  2)</f>
        <v>0</v>
      </c>
      <c r="G34" s="111"/>
      <c r="H34" s="111"/>
      <c r="I34" s="112">
        <v>0.2</v>
      </c>
      <c r="J34" s="110">
        <f>ROUND(((SUM(BF125:BF220))*I34),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ROUND((SUM(BG125:BG220)),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ROUND((SUM(BH125:BH220)),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ROUND((SUM(BI125:BI220)),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03 - Verejné osvetlenie</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J125</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J126</f>
        <v>0</v>
      </c>
      <c r="L99" s="125"/>
    </row>
    <row r="100" spans="1:47" s="10" customFormat="1" ht="19.95" customHeight="1">
      <c r="B100" s="129"/>
      <c r="D100" s="130" t="s">
        <v>122</v>
      </c>
      <c r="E100" s="131"/>
      <c r="F100" s="131"/>
      <c r="G100" s="131"/>
      <c r="H100" s="131"/>
      <c r="I100" s="131"/>
      <c r="J100" s="132">
        <f>J127</f>
        <v>0</v>
      </c>
      <c r="L100" s="129"/>
    </row>
    <row r="101" spans="1:47" s="10" customFormat="1" ht="19.95" customHeight="1">
      <c r="B101" s="129"/>
      <c r="D101" s="130" t="s">
        <v>416</v>
      </c>
      <c r="E101" s="131"/>
      <c r="F101" s="131"/>
      <c r="G101" s="131"/>
      <c r="H101" s="131"/>
      <c r="I101" s="131"/>
      <c r="J101" s="132">
        <f>J138</f>
        <v>0</v>
      </c>
      <c r="L101" s="129"/>
    </row>
    <row r="102" spans="1:47" s="10" customFormat="1" ht="19.95" customHeight="1">
      <c r="B102" s="129"/>
      <c r="D102" s="130" t="s">
        <v>126</v>
      </c>
      <c r="E102" s="131"/>
      <c r="F102" s="131"/>
      <c r="G102" s="131"/>
      <c r="H102" s="131"/>
      <c r="I102" s="131"/>
      <c r="J102" s="132">
        <f>J143</f>
        <v>0</v>
      </c>
      <c r="L102" s="129"/>
    </row>
    <row r="103" spans="1:47" s="9" customFormat="1" ht="24.9" customHeight="1">
      <c r="B103" s="125"/>
      <c r="D103" s="126" t="s">
        <v>534</v>
      </c>
      <c r="E103" s="127"/>
      <c r="F103" s="127"/>
      <c r="G103" s="127"/>
      <c r="H103" s="127"/>
      <c r="I103" s="127"/>
      <c r="J103" s="128">
        <f>J151</f>
        <v>0</v>
      </c>
      <c r="L103" s="125"/>
    </row>
    <row r="104" spans="1:47" s="10" customFormat="1" ht="19.95" customHeight="1">
      <c r="B104" s="129"/>
      <c r="D104" s="130" t="s">
        <v>535</v>
      </c>
      <c r="E104" s="131"/>
      <c r="F104" s="131"/>
      <c r="G104" s="131"/>
      <c r="H104" s="131"/>
      <c r="I104" s="131"/>
      <c r="J104" s="132">
        <f>J152</f>
        <v>0</v>
      </c>
      <c r="L104" s="129"/>
    </row>
    <row r="105" spans="1:47" s="10" customFormat="1" ht="19.95" customHeight="1">
      <c r="B105" s="129"/>
      <c r="D105" s="130" t="s">
        <v>536</v>
      </c>
      <c r="E105" s="131"/>
      <c r="F105" s="131"/>
      <c r="G105" s="131"/>
      <c r="H105" s="131"/>
      <c r="I105" s="131"/>
      <c r="J105" s="132">
        <f>J207</f>
        <v>0</v>
      </c>
      <c r="L105" s="129"/>
    </row>
    <row r="106" spans="1:47" s="2" customFormat="1" ht="21.75" customHeight="1">
      <c r="A106" s="30"/>
      <c r="B106" s="31"/>
      <c r="C106" s="30"/>
      <c r="D106" s="30"/>
      <c r="E106" s="30"/>
      <c r="F106" s="30"/>
      <c r="G106" s="30"/>
      <c r="H106" s="30"/>
      <c r="I106" s="30"/>
      <c r="J106" s="30"/>
      <c r="K106" s="30"/>
      <c r="L106" s="43"/>
      <c r="S106" s="30"/>
      <c r="T106" s="30"/>
      <c r="U106" s="30"/>
      <c r="V106" s="30"/>
      <c r="W106" s="30"/>
      <c r="X106" s="30"/>
      <c r="Y106" s="30"/>
      <c r="Z106" s="30"/>
      <c r="AA106" s="30"/>
      <c r="AB106" s="30"/>
      <c r="AC106" s="30"/>
      <c r="AD106" s="30"/>
      <c r="AE106" s="30"/>
    </row>
    <row r="107" spans="1:47" s="2" customFormat="1" ht="6.9" customHeight="1">
      <c r="A107" s="30"/>
      <c r="B107" s="48"/>
      <c r="C107" s="49"/>
      <c r="D107" s="49"/>
      <c r="E107" s="49"/>
      <c r="F107" s="49"/>
      <c r="G107" s="49"/>
      <c r="H107" s="49"/>
      <c r="I107" s="49"/>
      <c r="J107" s="49"/>
      <c r="K107" s="49"/>
      <c r="L107" s="43"/>
      <c r="S107" s="30"/>
      <c r="T107" s="30"/>
      <c r="U107" s="30"/>
      <c r="V107" s="30"/>
      <c r="W107" s="30"/>
      <c r="X107" s="30"/>
      <c r="Y107" s="30"/>
      <c r="Z107" s="30"/>
      <c r="AA107" s="30"/>
      <c r="AB107" s="30"/>
      <c r="AC107" s="30"/>
      <c r="AD107" s="30"/>
      <c r="AE107" s="30"/>
    </row>
    <row r="111" spans="1:47" s="2" customFormat="1" ht="6.9" customHeight="1">
      <c r="A111" s="30"/>
      <c r="B111" s="50"/>
      <c r="C111" s="51"/>
      <c r="D111" s="51"/>
      <c r="E111" s="51"/>
      <c r="F111" s="51"/>
      <c r="G111" s="51"/>
      <c r="H111" s="51"/>
      <c r="I111" s="51"/>
      <c r="J111" s="51"/>
      <c r="K111" s="51"/>
      <c r="L111" s="43"/>
      <c r="S111" s="30"/>
      <c r="T111" s="30"/>
      <c r="U111" s="30"/>
      <c r="V111" s="30"/>
      <c r="W111" s="30"/>
      <c r="X111" s="30"/>
      <c r="Y111" s="30"/>
      <c r="Z111" s="30"/>
      <c r="AA111" s="30"/>
      <c r="AB111" s="30"/>
      <c r="AC111" s="30"/>
      <c r="AD111" s="30"/>
      <c r="AE111" s="30"/>
    </row>
    <row r="112" spans="1:47" s="2" customFormat="1" ht="24.9" customHeight="1">
      <c r="A112" s="30"/>
      <c r="B112" s="31"/>
      <c r="C112" s="18" t="s">
        <v>135</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6.9" customHeight="1">
      <c r="A113" s="30"/>
      <c r="B113" s="31"/>
      <c r="C113" s="30"/>
      <c r="D113" s="30"/>
      <c r="E113" s="30"/>
      <c r="F113" s="30"/>
      <c r="G113" s="30"/>
      <c r="H113" s="30"/>
      <c r="I113" s="30"/>
      <c r="J113" s="30"/>
      <c r="K113" s="30"/>
      <c r="L113" s="43"/>
      <c r="S113" s="30"/>
      <c r="T113" s="30"/>
      <c r="U113" s="30"/>
      <c r="V113" s="30"/>
      <c r="W113" s="30"/>
      <c r="X113" s="30"/>
      <c r="Y113" s="30"/>
      <c r="Z113" s="30"/>
      <c r="AA113" s="30"/>
      <c r="AB113" s="30"/>
      <c r="AC113" s="30"/>
      <c r="AD113" s="30"/>
      <c r="AE113" s="30"/>
    </row>
    <row r="114" spans="1:65" s="2" customFormat="1" ht="12" customHeight="1">
      <c r="A114" s="30"/>
      <c r="B114" s="31"/>
      <c r="C114" s="24" t="s">
        <v>15</v>
      </c>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27" customHeight="1">
      <c r="A115" s="30"/>
      <c r="B115" s="31"/>
      <c r="C115" s="30"/>
      <c r="D115" s="30"/>
      <c r="E115" s="239" t="str">
        <f>E7</f>
        <v>Projektová dokumentácia pre realizáciu zámeru revitalizácie dvorovej časti nehnuteľnosti na Štúrovej ul. 17-21, parc. čí</v>
      </c>
      <c r="F115" s="240"/>
      <c r="G115" s="240"/>
      <c r="H115" s="240"/>
      <c r="I115" s="30"/>
      <c r="J115" s="30"/>
      <c r="K115" s="30"/>
      <c r="L115" s="43"/>
      <c r="S115" s="30"/>
      <c r="T115" s="30"/>
      <c r="U115" s="30"/>
      <c r="V115" s="30"/>
      <c r="W115" s="30"/>
      <c r="X115" s="30"/>
      <c r="Y115" s="30"/>
      <c r="Z115" s="30"/>
      <c r="AA115" s="30"/>
      <c r="AB115" s="30"/>
      <c r="AC115" s="30"/>
      <c r="AD115" s="30"/>
      <c r="AE115" s="30"/>
    </row>
    <row r="116" spans="1:65" s="2" customFormat="1" ht="12" customHeight="1">
      <c r="A116" s="30"/>
      <c r="B116" s="31"/>
      <c r="C116" s="24" t="s">
        <v>114</v>
      </c>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15.6" customHeight="1">
      <c r="A117" s="30"/>
      <c r="B117" s="31"/>
      <c r="C117" s="30"/>
      <c r="D117" s="30"/>
      <c r="E117" s="190" t="str">
        <f>E9</f>
        <v>SO 03 - Verejné osvetlenie</v>
      </c>
      <c r="F117" s="238"/>
      <c r="G117" s="238"/>
      <c r="H117" s="238"/>
      <c r="I117" s="30"/>
      <c r="J117" s="30"/>
      <c r="K117" s="30"/>
      <c r="L117" s="43"/>
      <c r="S117" s="30"/>
      <c r="T117" s="30"/>
      <c r="U117" s="30"/>
      <c r="V117" s="30"/>
      <c r="W117" s="30"/>
      <c r="X117" s="30"/>
      <c r="Y117" s="30"/>
      <c r="Z117" s="30"/>
      <c r="AA117" s="30"/>
      <c r="AB117" s="30"/>
      <c r="AC117" s="30"/>
      <c r="AD117" s="30"/>
      <c r="AE117" s="30"/>
    </row>
    <row r="118" spans="1:65" s="2" customFormat="1" ht="6.9" customHeight="1">
      <c r="A118" s="30"/>
      <c r="B118" s="31"/>
      <c r="C118" s="30"/>
      <c r="D118" s="30"/>
      <c r="E118" s="30"/>
      <c r="F118" s="30"/>
      <c r="G118" s="30"/>
      <c r="H118" s="30"/>
      <c r="I118" s="30"/>
      <c r="J118" s="30"/>
      <c r="K118" s="30"/>
      <c r="L118" s="43"/>
      <c r="S118" s="30"/>
      <c r="T118" s="30"/>
      <c r="U118" s="30"/>
      <c r="V118" s="30"/>
      <c r="W118" s="30"/>
      <c r="X118" s="30"/>
      <c r="Y118" s="30"/>
      <c r="Z118" s="30"/>
      <c r="AA118" s="30"/>
      <c r="AB118" s="30"/>
      <c r="AC118" s="30"/>
      <c r="AD118" s="30"/>
      <c r="AE118" s="30"/>
    </row>
    <row r="119" spans="1:65" s="2" customFormat="1" ht="12" customHeight="1">
      <c r="A119" s="30"/>
      <c r="B119" s="31"/>
      <c r="C119" s="24" t="s">
        <v>19</v>
      </c>
      <c r="D119" s="30"/>
      <c r="E119" s="30"/>
      <c r="F119" s="22" t="str">
        <f>F12</f>
        <v>Nitra</v>
      </c>
      <c r="G119" s="30"/>
      <c r="H119" s="30"/>
      <c r="I119" s="24" t="s">
        <v>21</v>
      </c>
      <c r="J119" s="56" t="str">
        <f>IF(J12="","",J12)</f>
        <v/>
      </c>
      <c r="K119" s="30"/>
      <c r="L119" s="43"/>
      <c r="S119" s="30"/>
      <c r="T119" s="30"/>
      <c r="U119" s="30"/>
      <c r="V119" s="30"/>
      <c r="W119" s="30"/>
      <c r="X119" s="30"/>
      <c r="Y119" s="30"/>
      <c r="Z119" s="30"/>
      <c r="AA119" s="30"/>
      <c r="AB119" s="30"/>
      <c r="AC119" s="30"/>
      <c r="AD119" s="30"/>
      <c r="AE119" s="30"/>
    </row>
    <row r="120" spans="1:65" s="2" customFormat="1" ht="6.9" customHeight="1">
      <c r="A120" s="30"/>
      <c r="B120" s="31"/>
      <c r="C120" s="30"/>
      <c r="D120" s="30"/>
      <c r="E120" s="30"/>
      <c r="F120" s="30"/>
      <c r="G120" s="30"/>
      <c r="H120" s="30"/>
      <c r="I120" s="30"/>
      <c r="J120" s="30"/>
      <c r="K120" s="30"/>
      <c r="L120" s="43"/>
      <c r="S120" s="30"/>
      <c r="T120" s="30"/>
      <c r="U120" s="30"/>
      <c r="V120" s="30"/>
      <c r="W120" s="30"/>
      <c r="X120" s="30"/>
      <c r="Y120" s="30"/>
      <c r="Z120" s="30"/>
      <c r="AA120" s="30"/>
      <c r="AB120" s="30"/>
      <c r="AC120" s="30"/>
      <c r="AD120" s="30"/>
      <c r="AE120" s="30"/>
    </row>
    <row r="121" spans="1:65" s="2" customFormat="1" ht="26.4" customHeight="1">
      <c r="A121" s="30"/>
      <c r="B121" s="31"/>
      <c r="C121" s="24" t="s">
        <v>22</v>
      </c>
      <c r="D121" s="30"/>
      <c r="E121" s="30"/>
      <c r="F121" s="22" t="str">
        <f>E15</f>
        <v>Mesto Nitra</v>
      </c>
      <c r="G121" s="30"/>
      <c r="H121" s="30"/>
      <c r="I121" s="24" t="s">
        <v>29</v>
      </c>
      <c r="J121" s="27">
        <f>E21</f>
        <v>0</v>
      </c>
      <c r="K121" s="30"/>
      <c r="L121" s="43"/>
      <c r="S121" s="30"/>
      <c r="T121" s="30"/>
      <c r="U121" s="30"/>
      <c r="V121" s="30"/>
      <c r="W121" s="30"/>
      <c r="X121" s="30"/>
      <c r="Y121" s="30"/>
      <c r="Z121" s="30"/>
      <c r="AA121" s="30"/>
      <c r="AB121" s="30"/>
      <c r="AC121" s="30"/>
      <c r="AD121" s="30"/>
      <c r="AE121" s="30"/>
    </row>
    <row r="122" spans="1:65" s="2" customFormat="1" ht="26.4" customHeight="1">
      <c r="A122" s="30"/>
      <c r="B122" s="31"/>
      <c r="C122" s="24" t="s">
        <v>26</v>
      </c>
      <c r="D122" s="30"/>
      <c r="E122" s="30"/>
      <c r="F122" s="22" t="str">
        <f>IF(E18="","",E18)</f>
        <v>Vyplň údaj</v>
      </c>
      <c r="G122" s="30"/>
      <c r="H122" s="30"/>
      <c r="I122" s="24" t="s">
        <v>30</v>
      </c>
      <c r="J122" s="27">
        <f>E24</f>
        <v>0</v>
      </c>
      <c r="K122" s="30"/>
      <c r="L122" s="43"/>
      <c r="S122" s="30"/>
      <c r="T122" s="30"/>
      <c r="U122" s="30"/>
      <c r="V122" s="30"/>
      <c r="W122" s="30"/>
      <c r="X122" s="30"/>
      <c r="Y122" s="30"/>
      <c r="Z122" s="30"/>
      <c r="AA122" s="30"/>
      <c r="AB122" s="30"/>
      <c r="AC122" s="30"/>
      <c r="AD122" s="30"/>
      <c r="AE122" s="30"/>
    </row>
    <row r="123" spans="1:65" s="2" customFormat="1" ht="10.35" customHeight="1">
      <c r="A123" s="30"/>
      <c r="B123" s="31"/>
      <c r="C123" s="30"/>
      <c r="D123" s="30"/>
      <c r="E123" s="30"/>
      <c r="F123" s="30"/>
      <c r="G123" s="30"/>
      <c r="H123" s="30"/>
      <c r="I123" s="30"/>
      <c r="J123" s="30"/>
      <c r="K123" s="30"/>
      <c r="L123" s="43"/>
      <c r="S123" s="30"/>
      <c r="T123" s="30"/>
      <c r="U123" s="30"/>
      <c r="V123" s="30"/>
      <c r="W123" s="30"/>
      <c r="X123" s="30"/>
      <c r="Y123" s="30"/>
      <c r="Z123" s="30"/>
      <c r="AA123" s="30"/>
      <c r="AB123" s="30"/>
      <c r="AC123" s="30"/>
      <c r="AD123" s="30"/>
      <c r="AE123" s="30"/>
    </row>
    <row r="124" spans="1:65" s="11" customFormat="1" ht="29.25" customHeight="1">
      <c r="A124" s="133"/>
      <c r="B124" s="134"/>
      <c r="C124" s="135" t="s">
        <v>136</v>
      </c>
      <c r="D124" s="136" t="s">
        <v>60</v>
      </c>
      <c r="E124" s="136" t="s">
        <v>56</v>
      </c>
      <c r="F124" s="136" t="s">
        <v>57</v>
      </c>
      <c r="G124" s="136" t="s">
        <v>137</v>
      </c>
      <c r="H124" s="136" t="s">
        <v>138</v>
      </c>
      <c r="I124" s="136" t="s">
        <v>139</v>
      </c>
      <c r="J124" s="137" t="s">
        <v>118</v>
      </c>
      <c r="K124" s="138" t="s">
        <v>140</v>
      </c>
      <c r="L124" s="139"/>
      <c r="M124" s="63" t="s">
        <v>1</v>
      </c>
      <c r="N124" s="64" t="s">
        <v>39</v>
      </c>
      <c r="O124" s="64" t="s">
        <v>141</v>
      </c>
      <c r="P124" s="64" t="s">
        <v>142</v>
      </c>
      <c r="Q124" s="64" t="s">
        <v>143</v>
      </c>
      <c r="R124" s="64" t="s">
        <v>144</v>
      </c>
      <c r="S124" s="64" t="s">
        <v>145</v>
      </c>
      <c r="T124" s="65" t="s">
        <v>146</v>
      </c>
      <c r="U124" s="133"/>
      <c r="V124" s="133"/>
      <c r="W124" s="133"/>
      <c r="X124" s="133"/>
      <c r="Y124" s="133"/>
      <c r="Z124" s="133"/>
      <c r="AA124" s="133"/>
      <c r="AB124" s="133"/>
      <c r="AC124" s="133"/>
      <c r="AD124" s="133"/>
      <c r="AE124" s="133"/>
    </row>
    <row r="125" spans="1:65" s="2" customFormat="1" ht="22.8" customHeight="1">
      <c r="A125" s="30"/>
      <c r="B125" s="31"/>
      <c r="C125" s="70" t="s">
        <v>119</v>
      </c>
      <c r="D125" s="30"/>
      <c r="E125" s="30"/>
      <c r="F125" s="30"/>
      <c r="G125" s="30"/>
      <c r="H125" s="30"/>
      <c r="I125" s="30"/>
      <c r="J125" s="140">
        <f>BK125</f>
        <v>0</v>
      </c>
      <c r="K125" s="30"/>
      <c r="L125" s="31"/>
      <c r="M125" s="66"/>
      <c r="N125" s="57"/>
      <c r="O125" s="67"/>
      <c r="P125" s="141">
        <f>P126+P151</f>
        <v>0</v>
      </c>
      <c r="Q125" s="67"/>
      <c r="R125" s="141">
        <f>R126+R151</f>
        <v>12.990684999999999</v>
      </c>
      <c r="S125" s="67"/>
      <c r="T125" s="142">
        <f>T126+T151</f>
        <v>7.9290000000000003</v>
      </c>
      <c r="U125" s="30"/>
      <c r="V125" s="30"/>
      <c r="W125" s="30"/>
      <c r="X125" s="30"/>
      <c r="Y125" s="30"/>
      <c r="Z125" s="30"/>
      <c r="AA125" s="30"/>
      <c r="AB125" s="30"/>
      <c r="AC125" s="30"/>
      <c r="AD125" s="30"/>
      <c r="AE125" s="30"/>
      <c r="AT125" s="14" t="s">
        <v>74</v>
      </c>
      <c r="AU125" s="14" t="s">
        <v>120</v>
      </c>
      <c r="BK125" s="143">
        <f>BK126+BK151</f>
        <v>0</v>
      </c>
    </row>
    <row r="126" spans="1:65" s="12" customFormat="1" ht="25.95" customHeight="1">
      <c r="B126" s="144"/>
      <c r="D126" s="145" t="s">
        <v>74</v>
      </c>
      <c r="E126" s="146" t="s">
        <v>147</v>
      </c>
      <c r="F126" s="146" t="s">
        <v>148</v>
      </c>
      <c r="I126" s="147"/>
      <c r="J126" s="148">
        <f>BK126</f>
        <v>0</v>
      </c>
      <c r="L126" s="144"/>
      <c r="M126" s="149"/>
      <c r="N126" s="150"/>
      <c r="O126" s="150"/>
      <c r="P126" s="151">
        <f>P127+P138+P143</f>
        <v>0</v>
      </c>
      <c r="Q126" s="150"/>
      <c r="R126" s="151">
        <f>R127+R138+R143</f>
        <v>9.19116</v>
      </c>
      <c r="S126" s="150"/>
      <c r="T126" s="152">
        <f>T127+T138+T143</f>
        <v>7.9290000000000003</v>
      </c>
      <c r="AR126" s="145" t="s">
        <v>83</v>
      </c>
      <c r="AT126" s="153" t="s">
        <v>74</v>
      </c>
      <c r="AU126" s="153" t="s">
        <v>75</v>
      </c>
      <c r="AY126" s="145" t="s">
        <v>149</v>
      </c>
      <c r="BK126" s="154">
        <f>BK127+BK138+BK143</f>
        <v>0</v>
      </c>
    </row>
    <row r="127" spans="1:65" s="12" customFormat="1" ht="22.8" customHeight="1">
      <c r="B127" s="144"/>
      <c r="D127" s="145" t="s">
        <v>74</v>
      </c>
      <c r="E127" s="155" t="s">
        <v>83</v>
      </c>
      <c r="F127" s="155" t="s">
        <v>150</v>
      </c>
      <c r="I127" s="147"/>
      <c r="J127" s="156">
        <f>BK127</f>
        <v>0</v>
      </c>
      <c r="L127" s="144"/>
      <c r="M127" s="149"/>
      <c r="N127" s="150"/>
      <c r="O127" s="150"/>
      <c r="P127" s="151">
        <f>SUM(P128:P137)</f>
        <v>0</v>
      </c>
      <c r="Q127" s="150"/>
      <c r="R127" s="151">
        <f>SUM(R128:R137)</f>
        <v>0</v>
      </c>
      <c r="S127" s="150"/>
      <c r="T127" s="152">
        <f>SUM(T128:T137)</f>
        <v>7.9290000000000003</v>
      </c>
      <c r="AR127" s="145" t="s">
        <v>83</v>
      </c>
      <c r="AT127" s="153" t="s">
        <v>74</v>
      </c>
      <c r="AU127" s="153" t="s">
        <v>83</v>
      </c>
      <c r="AY127" s="145" t="s">
        <v>149</v>
      </c>
      <c r="BK127" s="154">
        <f>SUM(BK128:BK137)</f>
        <v>0</v>
      </c>
    </row>
    <row r="128" spans="1:65" s="2" customFormat="1" ht="30" customHeight="1">
      <c r="A128" s="30"/>
      <c r="B128" s="157"/>
      <c r="C128" s="158" t="s">
        <v>83</v>
      </c>
      <c r="D128" s="158" t="s">
        <v>151</v>
      </c>
      <c r="E128" s="159" t="s">
        <v>537</v>
      </c>
      <c r="F128" s="160" t="s">
        <v>538</v>
      </c>
      <c r="G128" s="161" t="s">
        <v>180</v>
      </c>
      <c r="H128" s="162">
        <v>9</v>
      </c>
      <c r="I128" s="163"/>
      <c r="J128" s="164">
        <f t="shared" ref="J128:J137" si="0">ROUND(I128*H128,2)</f>
        <v>0</v>
      </c>
      <c r="K128" s="165"/>
      <c r="L128" s="31"/>
      <c r="M128" s="166" t="s">
        <v>1</v>
      </c>
      <c r="N128" s="167" t="s">
        <v>41</v>
      </c>
      <c r="O128" s="59"/>
      <c r="P128" s="168">
        <f t="shared" ref="P128:P137" si="1">O128*H128</f>
        <v>0</v>
      </c>
      <c r="Q128" s="168">
        <v>0</v>
      </c>
      <c r="R128" s="168">
        <f t="shared" ref="R128:R137" si="2">Q128*H128</f>
        <v>0</v>
      </c>
      <c r="S128" s="168">
        <v>0.24</v>
      </c>
      <c r="T128" s="169">
        <f t="shared" ref="T128:T137" si="3">S128*H128</f>
        <v>2.16</v>
      </c>
      <c r="U128" s="30"/>
      <c r="V128" s="30"/>
      <c r="W128" s="30"/>
      <c r="X128" s="30"/>
      <c r="Y128" s="30"/>
      <c r="Z128" s="30"/>
      <c r="AA128" s="30"/>
      <c r="AB128" s="30"/>
      <c r="AC128" s="30"/>
      <c r="AD128" s="30"/>
      <c r="AE128" s="30"/>
      <c r="AR128" s="170" t="s">
        <v>155</v>
      </c>
      <c r="AT128" s="170" t="s">
        <v>151</v>
      </c>
      <c r="AU128" s="170" t="s">
        <v>156</v>
      </c>
      <c r="AY128" s="14" t="s">
        <v>149</v>
      </c>
      <c r="BE128" s="98">
        <f t="shared" ref="BE128:BE137" si="4">IF(N128="základná",J128,0)</f>
        <v>0</v>
      </c>
      <c r="BF128" s="98">
        <f t="shared" ref="BF128:BF137" si="5">IF(N128="znížená",J128,0)</f>
        <v>0</v>
      </c>
      <c r="BG128" s="98">
        <f t="shared" ref="BG128:BG137" si="6">IF(N128="zákl. prenesená",J128,0)</f>
        <v>0</v>
      </c>
      <c r="BH128" s="98">
        <f t="shared" ref="BH128:BH137" si="7">IF(N128="zníž. prenesená",J128,0)</f>
        <v>0</v>
      </c>
      <c r="BI128" s="98">
        <f t="shared" ref="BI128:BI137" si="8">IF(N128="nulová",J128,0)</f>
        <v>0</v>
      </c>
      <c r="BJ128" s="14" t="s">
        <v>156</v>
      </c>
      <c r="BK128" s="98">
        <f t="shared" ref="BK128:BK137" si="9">ROUND(I128*H128,2)</f>
        <v>0</v>
      </c>
      <c r="BL128" s="14" t="s">
        <v>155</v>
      </c>
      <c r="BM128" s="170" t="s">
        <v>539</v>
      </c>
    </row>
    <row r="129" spans="1:65" s="2" customFormat="1" ht="30" customHeight="1">
      <c r="A129" s="30"/>
      <c r="B129" s="157"/>
      <c r="C129" s="158" t="s">
        <v>156</v>
      </c>
      <c r="D129" s="158" t="s">
        <v>151</v>
      </c>
      <c r="E129" s="159" t="s">
        <v>540</v>
      </c>
      <c r="F129" s="160" t="s">
        <v>541</v>
      </c>
      <c r="G129" s="161" t="s">
        <v>180</v>
      </c>
      <c r="H129" s="162">
        <v>9</v>
      </c>
      <c r="I129" s="163"/>
      <c r="J129" s="164">
        <f t="shared" si="0"/>
        <v>0</v>
      </c>
      <c r="K129" s="165"/>
      <c r="L129" s="31"/>
      <c r="M129" s="166" t="s">
        <v>1</v>
      </c>
      <c r="N129" s="167" t="s">
        <v>41</v>
      </c>
      <c r="O129" s="59"/>
      <c r="P129" s="168">
        <f t="shared" si="1"/>
        <v>0</v>
      </c>
      <c r="Q129" s="168">
        <v>0</v>
      </c>
      <c r="R129" s="168">
        <f t="shared" si="2"/>
        <v>0</v>
      </c>
      <c r="S129" s="168">
        <v>0.23499999999999999</v>
      </c>
      <c r="T129" s="169">
        <f t="shared" si="3"/>
        <v>2.1149999999999998</v>
      </c>
      <c r="U129" s="30"/>
      <c r="V129" s="30"/>
      <c r="W129" s="30"/>
      <c r="X129" s="30"/>
      <c r="Y129" s="30"/>
      <c r="Z129" s="30"/>
      <c r="AA129" s="30"/>
      <c r="AB129" s="30"/>
      <c r="AC129" s="30"/>
      <c r="AD129" s="30"/>
      <c r="AE129" s="30"/>
      <c r="AR129" s="170" t="s">
        <v>155</v>
      </c>
      <c r="AT129" s="170" t="s">
        <v>151</v>
      </c>
      <c r="AU129" s="170" t="s">
        <v>156</v>
      </c>
      <c r="AY129" s="14" t="s">
        <v>149</v>
      </c>
      <c r="BE129" s="98">
        <f t="shared" si="4"/>
        <v>0</v>
      </c>
      <c r="BF129" s="98">
        <f t="shared" si="5"/>
        <v>0</v>
      </c>
      <c r="BG129" s="98">
        <f t="shared" si="6"/>
        <v>0</v>
      </c>
      <c r="BH129" s="98">
        <f t="shared" si="7"/>
        <v>0</v>
      </c>
      <c r="BI129" s="98">
        <f t="shared" si="8"/>
        <v>0</v>
      </c>
      <c r="BJ129" s="14" t="s">
        <v>156</v>
      </c>
      <c r="BK129" s="98">
        <f t="shared" si="9"/>
        <v>0</v>
      </c>
      <c r="BL129" s="14" t="s">
        <v>155</v>
      </c>
      <c r="BM129" s="170" t="s">
        <v>542</v>
      </c>
    </row>
    <row r="130" spans="1:65" s="2" customFormat="1" ht="22.2" customHeight="1">
      <c r="A130" s="30"/>
      <c r="B130" s="157"/>
      <c r="C130" s="158" t="s">
        <v>159</v>
      </c>
      <c r="D130" s="158" t="s">
        <v>151</v>
      </c>
      <c r="E130" s="159" t="s">
        <v>543</v>
      </c>
      <c r="F130" s="160" t="s">
        <v>544</v>
      </c>
      <c r="G130" s="161" t="s">
        <v>180</v>
      </c>
      <c r="H130" s="162">
        <v>9</v>
      </c>
      <c r="I130" s="163"/>
      <c r="J130" s="164">
        <f t="shared" si="0"/>
        <v>0</v>
      </c>
      <c r="K130" s="165"/>
      <c r="L130" s="31"/>
      <c r="M130" s="166" t="s">
        <v>1</v>
      </c>
      <c r="N130" s="167" t="s">
        <v>41</v>
      </c>
      <c r="O130" s="59"/>
      <c r="P130" s="168">
        <f t="shared" si="1"/>
        <v>0</v>
      </c>
      <c r="Q130" s="168">
        <v>0</v>
      </c>
      <c r="R130" s="168">
        <f t="shared" si="2"/>
        <v>0</v>
      </c>
      <c r="S130" s="168">
        <v>0.22500000000000001</v>
      </c>
      <c r="T130" s="169">
        <f t="shared" si="3"/>
        <v>2.0249999999999999</v>
      </c>
      <c r="U130" s="30"/>
      <c r="V130" s="30"/>
      <c r="W130" s="30"/>
      <c r="X130" s="30"/>
      <c r="Y130" s="30"/>
      <c r="Z130" s="30"/>
      <c r="AA130" s="30"/>
      <c r="AB130" s="30"/>
      <c r="AC130" s="30"/>
      <c r="AD130" s="30"/>
      <c r="AE130" s="30"/>
      <c r="AR130" s="170" t="s">
        <v>155</v>
      </c>
      <c r="AT130" s="170" t="s">
        <v>151</v>
      </c>
      <c r="AU130" s="170" t="s">
        <v>156</v>
      </c>
      <c r="AY130" s="14" t="s">
        <v>149</v>
      </c>
      <c r="BE130" s="98">
        <f t="shared" si="4"/>
        <v>0</v>
      </c>
      <c r="BF130" s="98">
        <f t="shared" si="5"/>
        <v>0</v>
      </c>
      <c r="BG130" s="98">
        <f t="shared" si="6"/>
        <v>0</v>
      </c>
      <c r="BH130" s="98">
        <f t="shared" si="7"/>
        <v>0</v>
      </c>
      <c r="BI130" s="98">
        <f t="shared" si="8"/>
        <v>0</v>
      </c>
      <c r="BJ130" s="14" t="s">
        <v>156</v>
      </c>
      <c r="BK130" s="98">
        <f t="shared" si="9"/>
        <v>0</v>
      </c>
      <c r="BL130" s="14" t="s">
        <v>155</v>
      </c>
      <c r="BM130" s="170" t="s">
        <v>545</v>
      </c>
    </row>
    <row r="131" spans="1:65" s="2" customFormat="1" ht="22.2" customHeight="1">
      <c r="A131" s="30"/>
      <c r="B131" s="157"/>
      <c r="C131" s="158" t="s">
        <v>155</v>
      </c>
      <c r="D131" s="158" t="s">
        <v>151</v>
      </c>
      <c r="E131" s="159" t="s">
        <v>546</v>
      </c>
      <c r="F131" s="160" t="s">
        <v>547</v>
      </c>
      <c r="G131" s="161" t="s">
        <v>180</v>
      </c>
      <c r="H131" s="162">
        <v>9</v>
      </c>
      <c r="I131" s="163"/>
      <c r="J131" s="164">
        <f t="shared" si="0"/>
        <v>0</v>
      </c>
      <c r="K131" s="165"/>
      <c r="L131" s="31"/>
      <c r="M131" s="166" t="s">
        <v>1</v>
      </c>
      <c r="N131" s="167" t="s">
        <v>41</v>
      </c>
      <c r="O131" s="59"/>
      <c r="P131" s="168">
        <f t="shared" si="1"/>
        <v>0</v>
      </c>
      <c r="Q131" s="168">
        <v>0</v>
      </c>
      <c r="R131" s="168">
        <f t="shared" si="2"/>
        <v>0</v>
      </c>
      <c r="S131" s="168">
        <v>0.18099999999999999</v>
      </c>
      <c r="T131" s="169">
        <f t="shared" si="3"/>
        <v>1.629</v>
      </c>
      <c r="U131" s="30"/>
      <c r="V131" s="30"/>
      <c r="W131" s="30"/>
      <c r="X131" s="30"/>
      <c r="Y131" s="30"/>
      <c r="Z131" s="30"/>
      <c r="AA131" s="30"/>
      <c r="AB131" s="30"/>
      <c r="AC131" s="30"/>
      <c r="AD131" s="30"/>
      <c r="AE131" s="30"/>
      <c r="AR131" s="170" t="s">
        <v>155</v>
      </c>
      <c r="AT131" s="170" t="s">
        <v>151</v>
      </c>
      <c r="AU131" s="170" t="s">
        <v>156</v>
      </c>
      <c r="AY131" s="14" t="s">
        <v>149</v>
      </c>
      <c r="BE131" s="98">
        <f t="shared" si="4"/>
        <v>0</v>
      </c>
      <c r="BF131" s="98">
        <f t="shared" si="5"/>
        <v>0</v>
      </c>
      <c r="BG131" s="98">
        <f t="shared" si="6"/>
        <v>0</v>
      </c>
      <c r="BH131" s="98">
        <f t="shared" si="7"/>
        <v>0</v>
      </c>
      <c r="BI131" s="98">
        <f t="shared" si="8"/>
        <v>0</v>
      </c>
      <c r="BJ131" s="14" t="s">
        <v>156</v>
      </c>
      <c r="BK131" s="98">
        <f t="shared" si="9"/>
        <v>0</v>
      </c>
      <c r="BL131" s="14" t="s">
        <v>155</v>
      </c>
      <c r="BM131" s="170" t="s">
        <v>548</v>
      </c>
    </row>
    <row r="132" spans="1:65" s="2" customFormat="1" ht="34.799999999999997" customHeight="1">
      <c r="A132" s="30"/>
      <c r="B132" s="157"/>
      <c r="C132" s="158" t="s">
        <v>166</v>
      </c>
      <c r="D132" s="158" t="s">
        <v>151</v>
      </c>
      <c r="E132" s="159" t="s">
        <v>549</v>
      </c>
      <c r="F132" s="160" t="s">
        <v>550</v>
      </c>
      <c r="G132" s="161" t="s">
        <v>154</v>
      </c>
      <c r="H132" s="162">
        <v>9.8699999999999992</v>
      </c>
      <c r="I132" s="163"/>
      <c r="J132" s="164">
        <f t="shared" si="0"/>
        <v>0</v>
      </c>
      <c r="K132" s="165"/>
      <c r="L132" s="31"/>
      <c r="M132" s="166" t="s">
        <v>1</v>
      </c>
      <c r="N132" s="167" t="s">
        <v>41</v>
      </c>
      <c r="O132" s="59"/>
      <c r="P132" s="168">
        <f t="shared" si="1"/>
        <v>0</v>
      </c>
      <c r="Q132" s="168">
        <v>0</v>
      </c>
      <c r="R132" s="168">
        <f t="shared" si="2"/>
        <v>0</v>
      </c>
      <c r="S132" s="168">
        <v>0</v>
      </c>
      <c r="T132" s="169">
        <f t="shared" si="3"/>
        <v>0</v>
      </c>
      <c r="U132" s="30"/>
      <c r="V132" s="30"/>
      <c r="W132" s="30"/>
      <c r="X132" s="30"/>
      <c r="Y132" s="30"/>
      <c r="Z132" s="30"/>
      <c r="AA132" s="30"/>
      <c r="AB132" s="30"/>
      <c r="AC132" s="30"/>
      <c r="AD132" s="30"/>
      <c r="AE132" s="30"/>
      <c r="AR132" s="170" t="s">
        <v>155</v>
      </c>
      <c r="AT132" s="170" t="s">
        <v>151</v>
      </c>
      <c r="AU132" s="170" t="s">
        <v>156</v>
      </c>
      <c r="AY132" s="14" t="s">
        <v>149</v>
      </c>
      <c r="BE132" s="98">
        <f t="shared" si="4"/>
        <v>0</v>
      </c>
      <c r="BF132" s="98">
        <f t="shared" si="5"/>
        <v>0</v>
      </c>
      <c r="BG132" s="98">
        <f t="shared" si="6"/>
        <v>0</v>
      </c>
      <c r="BH132" s="98">
        <f t="shared" si="7"/>
        <v>0</v>
      </c>
      <c r="BI132" s="98">
        <f t="shared" si="8"/>
        <v>0</v>
      </c>
      <c r="BJ132" s="14" t="s">
        <v>156</v>
      </c>
      <c r="BK132" s="98">
        <f t="shared" si="9"/>
        <v>0</v>
      </c>
      <c r="BL132" s="14" t="s">
        <v>155</v>
      </c>
      <c r="BM132" s="170" t="s">
        <v>551</v>
      </c>
    </row>
    <row r="133" spans="1:65" s="2" customFormat="1" ht="22.2" customHeight="1">
      <c r="A133" s="30"/>
      <c r="B133" s="157"/>
      <c r="C133" s="158" t="s">
        <v>162</v>
      </c>
      <c r="D133" s="158" t="s">
        <v>151</v>
      </c>
      <c r="E133" s="159" t="s">
        <v>437</v>
      </c>
      <c r="F133" s="160" t="s">
        <v>438</v>
      </c>
      <c r="G133" s="161" t="s">
        <v>154</v>
      </c>
      <c r="H133" s="162">
        <v>9.8699999999999992</v>
      </c>
      <c r="I133" s="163"/>
      <c r="J133" s="164">
        <f t="shared" si="0"/>
        <v>0</v>
      </c>
      <c r="K133" s="165"/>
      <c r="L133" s="31"/>
      <c r="M133" s="166" t="s">
        <v>1</v>
      </c>
      <c r="N133" s="167" t="s">
        <v>41</v>
      </c>
      <c r="O133" s="59"/>
      <c r="P133" s="168">
        <f t="shared" si="1"/>
        <v>0</v>
      </c>
      <c r="Q133" s="168">
        <v>0</v>
      </c>
      <c r="R133" s="168">
        <f t="shared" si="2"/>
        <v>0</v>
      </c>
      <c r="S133" s="168">
        <v>0</v>
      </c>
      <c r="T133" s="169">
        <f t="shared" si="3"/>
        <v>0</v>
      </c>
      <c r="U133" s="30"/>
      <c r="V133" s="30"/>
      <c r="W133" s="30"/>
      <c r="X133" s="30"/>
      <c r="Y133" s="30"/>
      <c r="Z133" s="30"/>
      <c r="AA133" s="30"/>
      <c r="AB133" s="30"/>
      <c r="AC133" s="30"/>
      <c r="AD133" s="30"/>
      <c r="AE133" s="30"/>
      <c r="AR133" s="170" t="s">
        <v>155</v>
      </c>
      <c r="AT133" s="170" t="s">
        <v>151</v>
      </c>
      <c r="AU133" s="170" t="s">
        <v>156</v>
      </c>
      <c r="AY133" s="14" t="s">
        <v>149</v>
      </c>
      <c r="BE133" s="98">
        <f t="shared" si="4"/>
        <v>0</v>
      </c>
      <c r="BF133" s="98">
        <f t="shared" si="5"/>
        <v>0</v>
      </c>
      <c r="BG133" s="98">
        <f t="shared" si="6"/>
        <v>0</v>
      </c>
      <c r="BH133" s="98">
        <f t="shared" si="7"/>
        <v>0</v>
      </c>
      <c r="BI133" s="98">
        <f t="shared" si="8"/>
        <v>0</v>
      </c>
      <c r="BJ133" s="14" t="s">
        <v>156</v>
      </c>
      <c r="BK133" s="98">
        <f t="shared" si="9"/>
        <v>0</v>
      </c>
      <c r="BL133" s="14" t="s">
        <v>155</v>
      </c>
      <c r="BM133" s="170" t="s">
        <v>552</v>
      </c>
    </row>
    <row r="134" spans="1:65" s="2" customFormat="1" ht="14.4" customHeight="1">
      <c r="A134" s="30"/>
      <c r="B134" s="157"/>
      <c r="C134" s="158" t="s">
        <v>174</v>
      </c>
      <c r="D134" s="158" t="s">
        <v>151</v>
      </c>
      <c r="E134" s="159" t="s">
        <v>389</v>
      </c>
      <c r="F134" s="160" t="s">
        <v>553</v>
      </c>
      <c r="G134" s="161" t="s">
        <v>188</v>
      </c>
      <c r="H134" s="162">
        <v>17.760000000000002</v>
      </c>
      <c r="I134" s="163"/>
      <c r="J134" s="164">
        <f t="shared" si="0"/>
        <v>0</v>
      </c>
      <c r="K134" s="165"/>
      <c r="L134" s="31"/>
      <c r="M134" s="166" t="s">
        <v>1</v>
      </c>
      <c r="N134" s="167" t="s">
        <v>41</v>
      </c>
      <c r="O134" s="59"/>
      <c r="P134" s="168">
        <f t="shared" si="1"/>
        <v>0</v>
      </c>
      <c r="Q134" s="168">
        <v>0</v>
      </c>
      <c r="R134" s="168">
        <f t="shared" si="2"/>
        <v>0</v>
      </c>
      <c r="S134" s="168">
        <v>0</v>
      </c>
      <c r="T134" s="169">
        <f t="shared" si="3"/>
        <v>0</v>
      </c>
      <c r="U134" s="30"/>
      <c r="V134" s="30"/>
      <c r="W134" s="30"/>
      <c r="X134" s="30"/>
      <c r="Y134" s="30"/>
      <c r="Z134" s="30"/>
      <c r="AA134" s="30"/>
      <c r="AB134" s="30"/>
      <c r="AC134" s="30"/>
      <c r="AD134" s="30"/>
      <c r="AE134" s="30"/>
      <c r="AR134" s="170" t="s">
        <v>155</v>
      </c>
      <c r="AT134" s="170" t="s">
        <v>151</v>
      </c>
      <c r="AU134" s="170" t="s">
        <v>156</v>
      </c>
      <c r="AY134" s="14" t="s">
        <v>149</v>
      </c>
      <c r="BE134" s="98">
        <f t="shared" si="4"/>
        <v>0</v>
      </c>
      <c r="BF134" s="98">
        <f t="shared" si="5"/>
        <v>0</v>
      </c>
      <c r="BG134" s="98">
        <f t="shared" si="6"/>
        <v>0</v>
      </c>
      <c r="BH134" s="98">
        <f t="shared" si="7"/>
        <v>0</v>
      </c>
      <c r="BI134" s="98">
        <f t="shared" si="8"/>
        <v>0</v>
      </c>
      <c r="BJ134" s="14" t="s">
        <v>156</v>
      </c>
      <c r="BK134" s="98">
        <f t="shared" si="9"/>
        <v>0</v>
      </c>
      <c r="BL134" s="14" t="s">
        <v>155</v>
      </c>
      <c r="BM134" s="170" t="s">
        <v>554</v>
      </c>
    </row>
    <row r="135" spans="1:65" s="2" customFormat="1" ht="22.2" customHeight="1">
      <c r="A135" s="30"/>
      <c r="B135" s="157"/>
      <c r="C135" s="158" t="s">
        <v>165</v>
      </c>
      <c r="D135" s="158" t="s">
        <v>151</v>
      </c>
      <c r="E135" s="159" t="s">
        <v>391</v>
      </c>
      <c r="F135" s="160" t="s">
        <v>392</v>
      </c>
      <c r="G135" s="161" t="s">
        <v>188</v>
      </c>
      <c r="H135" s="162">
        <v>337.44</v>
      </c>
      <c r="I135" s="163"/>
      <c r="J135" s="164">
        <f t="shared" si="0"/>
        <v>0</v>
      </c>
      <c r="K135" s="165"/>
      <c r="L135" s="31"/>
      <c r="M135" s="166" t="s">
        <v>1</v>
      </c>
      <c r="N135" s="167" t="s">
        <v>41</v>
      </c>
      <c r="O135" s="59"/>
      <c r="P135" s="168">
        <f t="shared" si="1"/>
        <v>0</v>
      </c>
      <c r="Q135" s="168">
        <v>0</v>
      </c>
      <c r="R135" s="168">
        <f t="shared" si="2"/>
        <v>0</v>
      </c>
      <c r="S135" s="168">
        <v>0</v>
      </c>
      <c r="T135" s="169">
        <f t="shared" si="3"/>
        <v>0</v>
      </c>
      <c r="U135" s="30"/>
      <c r="V135" s="30"/>
      <c r="W135" s="30"/>
      <c r="X135" s="30"/>
      <c r="Y135" s="30"/>
      <c r="Z135" s="30"/>
      <c r="AA135" s="30"/>
      <c r="AB135" s="30"/>
      <c r="AC135" s="30"/>
      <c r="AD135" s="30"/>
      <c r="AE135" s="30"/>
      <c r="AR135" s="170" t="s">
        <v>155</v>
      </c>
      <c r="AT135" s="170" t="s">
        <v>151</v>
      </c>
      <c r="AU135" s="170" t="s">
        <v>156</v>
      </c>
      <c r="AY135" s="14" t="s">
        <v>149</v>
      </c>
      <c r="BE135" s="98">
        <f t="shared" si="4"/>
        <v>0</v>
      </c>
      <c r="BF135" s="98">
        <f t="shared" si="5"/>
        <v>0</v>
      </c>
      <c r="BG135" s="98">
        <f t="shared" si="6"/>
        <v>0</v>
      </c>
      <c r="BH135" s="98">
        <f t="shared" si="7"/>
        <v>0</v>
      </c>
      <c r="BI135" s="98">
        <f t="shared" si="8"/>
        <v>0</v>
      </c>
      <c r="BJ135" s="14" t="s">
        <v>156</v>
      </c>
      <c r="BK135" s="98">
        <f t="shared" si="9"/>
        <v>0</v>
      </c>
      <c r="BL135" s="14" t="s">
        <v>155</v>
      </c>
      <c r="BM135" s="170" t="s">
        <v>555</v>
      </c>
    </row>
    <row r="136" spans="1:65" s="2" customFormat="1" ht="14.4" customHeight="1">
      <c r="A136" s="30"/>
      <c r="B136" s="157"/>
      <c r="C136" s="158" t="s">
        <v>182</v>
      </c>
      <c r="D136" s="158" t="s">
        <v>151</v>
      </c>
      <c r="E136" s="159" t="s">
        <v>439</v>
      </c>
      <c r="F136" s="160" t="s">
        <v>440</v>
      </c>
      <c r="G136" s="161" t="s">
        <v>154</v>
      </c>
      <c r="H136" s="162">
        <v>9.8699999999999992</v>
      </c>
      <c r="I136" s="163"/>
      <c r="J136" s="164">
        <f t="shared" si="0"/>
        <v>0</v>
      </c>
      <c r="K136" s="165"/>
      <c r="L136" s="31"/>
      <c r="M136" s="166" t="s">
        <v>1</v>
      </c>
      <c r="N136" s="167" t="s">
        <v>41</v>
      </c>
      <c r="O136" s="59"/>
      <c r="P136" s="168">
        <f t="shared" si="1"/>
        <v>0</v>
      </c>
      <c r="Q136" s="168">
        <v>0</v>
      </c>
      <c r="R136" s="168">
        <f t="shared" si="2"/>
        <v>0</v>
      </c>
      <c r="S136" s="168">
        <v>0</v>
      </c>
      <c r="T136" s="169">
        <f t="shared" si="3"/>
        <v>0</v>
      </c>
      <c r="U136" s="30"/>
      <c r="V136" s="30"/>
      <c r="W136" s="30"/>
      <c r="X136" s="30"/>
      <c r="Y136" s="30"/>
      <c r="Z136" s="30"/>
      <c r="AA136" s="30"/>
      <c r="AB136" s="30"/>
      <c r="AC136" s="30"/>
      <c r="AD136" s="30"/>
      <c r="AE136" s="30"/>
      <c r="AR136" s="170" t="s">
        <v>155</v>
      </c>
      <c r="AT136" s="170" t="s">
        <v>151</v>
      </c>
      <c r="AU136" s="170" t="s">
        <v>156</v>
      </c>
      <c r="AY136" s="14" t="s">
        <v>149</v>
      </c>
      <c r="BE136" s="98">
        <f t="shared" si="4"/>
        <v>0</v>
      </c>
      <c r="BF136" s="98">
        <f t="shared" si="5"/>
        <v>0</v>
      </c>
      <c r="BG136" s="98">
        <f t="shared" si="6"/>
        <v>0</v>
      </c>
      <c r="BH136" s="98">
        <f t="shared" si="7"/>
        <v>0</v>
      </c>
      <c r="BI136" s="98">
        <f t="shared" si="8"/>
        <v>0</v>
      </c>
      <c r="BJ136" s="14" t="s">
        <v>156</v>
      </c>
      <c r="BK136" s="98">
        <f t="shared" si="9"/>
        <v>0</v>
      </c>
      <c r="BL136" s="14" t="s">
        <v>155</v>
      </c>
      <c r="BM136" s="170" t="s">
        <v>556</v>
      </c>
    </row>
    <row r="137" spans="1:65" s="2" customFormat="1" ht="22.2" customHeight="1">
      <c r="A137" s="30"/>
      <c r="B137" s="157"/>
      <c r="C137" s="158" t="s">
        <v>169</v>
      </c>
      <c r="D137" s="158" t="s">
        <v>151</v>
      </c>
      <c r="E137" s="159" t="s">
        <v>444</v>
      </c>
      <c r="F137" s="160" t="s">
        <v>445</v>
      </c>
      <c r="G137" s="161" t="s">
        <v>188</v>
      </c>
      <c r="H137" s="162">
        <v>17.760000000000002</v>
      </c>
      <c r="I137" s="163"/>
      <c r="J137" s="164">
        <f t="shared" si="0"/>
        <v>0</v>
      </c>
      <c r="K137" s="165"/>
      <c r="L137" s="31"/>
      <c r="M137" s="166" t="s">
        <v>1</v>
      </c>
      <c r="N137" s="167" t="s">
        <v>41</v>
      </c>
      <c r="O137" s="59"/>
      <c r="P137" s="168">
        <f t="shared" si="1"/>
        <v>0</v>
      </c>
      <c r="Q137" s="168">
        <v>0</v>
      </c>
      <c r="R137" s="168">
        <f t="shared" si="2"/>
        <v>0</v>
      </c>
      <c r="S137" s="168">
        <v>0</v>
      </c>
      <c r="T137" s="169">
        <f t="shared" si="3"/>
        <v>0</v>
      </c>
      <c r="U137" s="30"/>
      <c r="V137" s="30"/>
      <c r="W137" s="30"/>
      <c r="X137" s="30"/>
      <c r="Y137" s="30"/>
      <c r="Z137" s="30"/>
      <c r="AA137" s="30"/>
      <c r="AB137" s="30"/>
      <c r="AC137" s="30"/>
      <c r="AD137" s="30"/>
      <c r="AE137" s="30"/>
      <c r="AR137" s="170" t="s">
        <v>155</v>
      </c>
      <c r="AT137" s="170" t="s">
        <v>151</v>
      </c>
      <c r="AU137" s="170" t="s">
        <v>156</v>
      </c>
      <c r="AY137" s="14" t="s">
        <v>149</v>
      </c>
      <c r="BE137" s="98">
        <f t="shared" si="4"/>
        <v>0</v>
      </c>
      <c r="BF137" s="98">
        <f t="shared" si="5"/>
        <v>0</v>
      </c>
      <c r="BG137" s="98">
        <f t="shared" si="6"/>
        <v>0</v>
      </c>
      <c r="BH137" s="98">
        <f t="shared" si="7"/>
        <v>0</v>
      </c>
      <c r="BI137" s="98">
        <f t="shared" si="8"/>
        <v>0</v>
      </c>
      <c r="BJ137" s="14" t="s">
        <v>156</v>
      </c>
      <c r="BK137" s="98">
        <f t="shared" si="9"/>
        <v>0</v>
      </c>
      <c r="BL137" s="14" t="s">
        <v>155</v>
      </c>
      <c r="BM137" s="170" t="s">
        <v>557</v>
      </c>
    </row>
    <row r="138" spans="1:65" s="12" customFormat="1" ht="22.8" customHeight="1">
      <c r="B138" s="144"/>
      <c r="D138" s="145" t="s">
        <v>74</v>
      </c>
      <c r="E138" s="155" t="s">
        <v>166</v>
      </c>
      <c r="F138" s="155" t="s">
        <v>454</v>
      </c>
      <c r="I138" s="147"/>
      <c r="J138" s="156">
        <f>BK138</f>
        <v>0</v>
      </c>
      <c r="L138" s="144"/>
      <c r="M138" s="149"/>
      <c r="N138" s="150"/>
      <c r="O138" s="150"/>
      <c r="P138" s="151">
        <f>SUM(P139:P142)</f>
        <v>0</v>
      </c>
      <c r="Q138" s="150"/>
      <c r="R138" s="151">
        <f>SUM(R139:R142)</f>
        <v>9.19116</v>
      </c>
      <c r="S138" s="150"/>
      <c r="T138" s="152">
        <f>SUM(T139:T142)</f>
        <v>0</v>
      </c>
      <c r="AR138" s="145" t="s">
        <v>83</v>
      </c>
      <c r="AT138" s="153" t="s">
        <v>74</v>
      </c>
      <c r="AU138" s="153" t="s">
        <v>83</v>
      </c>
      <c r="AY138" s="145" t="s">
        <v>149</v>
      </c>
      <c r="BK138" s="154">
        <f>SUM(BK139:BK142)</f>
        <v>0</v>
      </c>
    </row>
    <row r="139" spans="1:65" s="2" customFormat="1" ht="30" customHeight="1">
      <c r="A139" s="30"/>
      <c r="B139" s="157"/>
      <c r="C139" s="158" t="s">
        <v>189</v>
      </c>
      <c r="D139" s="158" t="s">
        <v>151</v>
      </c>
      <c r="E139" s="159" t="s">
        <v>558</v>
      </c>
      <c r="F139" s="160" t="s">
        <v>559</v>
      </c>
      <c r="G139" s="161" t="s">
        <v>180</v>
      </c>
      <c r="H139" s="162">
        <v>9</v>
      </c>
      <c r="I139" s="163"/>
      <c r="J139" s="164">
        <f>ROUND(I139*H139,2)</f>
        <v>0</v>
      </c>
      <c r="K139" s="165"/>
      <c r="L139" s="31"/>
      <c r="M139" s="166" t="s">
        <v>1</v>
      </c>
      <c r="N139" s="167" t="s">
        <v>41</v>
      </c>
      <c r="O139" s="59"/>
      <c r="P139" s="168">
        <f>O139*H139</f>
        <v>0</v>
      </c>
      <c r="Q139" s="168">
        <v>0.2024</v>
      </c>
      <c r="R139" s="168">
        <f>Q139*H139</f>
        <v>1.8215999999999999</v>
      </c>
      <c r="S139" s="168">
        <v>0</v>
      </c>
      <c r="T139" s="169">
        <f>S139*H139</f>
        <v>0</v>
      </c>
      <c r="U139" s="30"/>
      <c r="V139" s="30"/>
      <c r="W139" s="30"/>
      <c r="X139" s="30"/>
      <c r="Y139" s="30"/>
      <c r="Z139" s="30"/>
      <c r="AA139" s="30"/>
      <c r="AB139" s="30"/>
      <c r="AC139" s="30"/>
      <c r="AD139" s="30"/>
      <c r="AE139" s="30"/>
      <c r="AR139" s="170" t="s">
        <v>155</v>
      </c>
      <c r="AT139" s="170" t="s">
        <v>151</v>
      </c>
      <c r="AU139" s="170" t="s">
        <v>156</v>
      </c>
      <c r="AY139" s="14" t="s">
        <v>149</v>
      </c>
      <c r="BE139" s="98">
        <f>IF(N139="základná",J139,0)</f>
        <v>0</v>
      </c>
      <c r="BF139" s="98">
        <f>IF(N139="znížená",J139,0)</f>
        <v>0</v>
      </c>
      <c r="BG139" s="98">
        <f>IF(N139="zákl. prenesená",J139,0)</f>
        <v>0</v>
      </c>
      <c r="BH139" s="98">
        <f>IF(N139="zníž. prenesená",J139,0)</f>
        <v>0</v>
      </c>
      <c r="BI139" s="98">
        <f>IF(N139="nulová",J139,0)</f>
        <v>0</v>
      </c>
      <c r="BJ139" s="14" t="s">
        <v>156</v>
      </c>
      <c r="BK139" s="98">
        <f>ROUND(I139*H139,2)</f>
        <v>0</v>
      </c>
      <c r="BL139" s="14" t="s">
        <v>155</v>
      </c>
      <c r="BM139" s="170" t="s">
        <v>560</v>
      </c>
    </row>
    <row r="140" spans="1:65" s="2" customFormat="1" ht="34.799999999999997" customHeight="1">
      <c r="A140" s="30"/>
      <c r="B140" s="157"/>
      <c r="C140" s="158" t="s">
        <v>172</v>
      </c>
      <c r="D140" s="158" t="s">
        <v>151</v>
      </c>
      <c r="E140" s="159" t="s">
        <v>561</v>
      </c>
      <c r="F140" s="160" t="s">
        <v>562</v>
      </c>
      <c r="G140" s="161" t="s">
        <v>180</v>
      </c>
      <c r="H140" s="162">
        <v>9</v>
      </c>
      <c r="I140" s="163"/>
      <c r="J140" s="164">
        <f>ROUND(I140*H140,2)</f>
        <v>0</v>
      </c>
      <c r="K140" s="165"/>
      <c r="L140" s="31"/>
      <c r="M140" s="166" t="s">
        <v>1</v>
      </c>
      <c r="N140" s="167" t="s">
        <v>41</v>
      </c>
      <c r="O140" s="59"/>
      <c r="P140" s="168">
        <f>O140*H140</f>
        <v>0</v>
      </c>
      <c r="Q140" s="168">
        <v>0.34762999999999999</v>
      </c>
      <c r="R140" s="168">
        <f>Q140*H140</f>
        <v>3.1286700000000001</v>
      </c>
      <c r="S140" s="168">
        <v>0</v>
      </c>
      <c r="T140" s="169">
        <f>S140*H140</f>
        <v>0</v>
      </c>
      <c r="U140" s="30"/>
      <c r="V140" s="30"/>
      <c r="W140" s="30"/>
      <c r="X140" s="30"/>
      <c r="Y140" s="30"/>
      <c r="Z140" s="30"/>
      <c r="AA140" s="30"/>
      <c r="AB140" s="30"/>
      <c r="AC140" s="30"/>
      <c r="AD140" s="30"/>
      <c r="AE140" s="30"/>
      <c r="AR140" s="170" t="s">
        <v>155</v>
      </c>
      <c r="AT140" s="170" t="s">
        <v>151</v>
      </c>
      <c r="AU140" s="170" t="s">
        <v>156</v>
      </c>
      <c r="AY140" s="14" t="s">
        <v>149</v>
      </c>
      <c r="BE140" s="98">
        <f>IF(N140="základná",J140,0)</f>
        <v>0</v>
      </c>
      <c r="BF140" s="98">
        <f>IF(N140="znížená",J140,0)</f>
        <v>0</v>
      </c>
      <c r="BG140" s="98">
        <f>IF(N140="zákl. prenesená",J140,0)</f>
        <v>0</v>
      </c>
      <c r="BH140" s="98">
        <f>IF(N140="zníž. prenesená",J140,0)</f>
        <v>0</v>
      </c>
      <c r="BI140" s="98">
        <f>IF(N140="nulová",J140,0)</f>
        <v>0</v>
      </c>
      <c r="BJ140" s="14" t="s">
        <v>156</v>
      </c>
      <c r="BK140" s="98">
        <f>ROUND(I140*H140,2)</f>
        <v>0</v>
      </c>
      <c r="BL140" s="14" t="s">
        <v>155</v>
      </c>
      <c r="BM140" s="170" t="s">
        <v>563</v>
      </c>
    </row>
    <row r="141" spans="1:65" s="2" customFormat="1" ht="34.799999999999997" customHeight="1">
      <c r="A141" s="30"/>
      <c r="B141" s="157"/>
      <c r="C141" s="158" t="s">
        <v>196</v>
      </c>
      <c r="D141" s="158" t="s">
        <v>151</v>
      </c>
      <c r="E141" s="159" t="s">
        <v>564</v>
      </c>
      <c r="F141" s="160" t="s">
        <v>565</v>
      </c>
      <c r="G141" s="161" t="s">
        <v>180</v>
      </c>
      <c r="H141" s="162">
        <v>9</v>
      </c>
      <c r="I141" s="163"/>
      <c r="J141" s="164">
        <f>ROUND(I141*H141,2)</f>
        <v>0</v>
      </c>
      <c r="K141" s="165"/>
      <c r="L141" s="31"/>
      <c r="M141" s="166" t="s">
        <v>1</v>
      </c>
      <c r="N141" s="167" t="s">
        <v>41</v>
      </c>
      <c r="O141" s="59"/>
      <c r="P141" s="168">
        <f>O141*H141</f>
        <v>0</v>
      </c>
      <c r="Q141" s="168">
        <v>0.26375999999999999</v>
      </c>
      <c r="R141" s="168">
        <f>Q141*H141</f>
        <v>2.37384</v>
      </c>
      <c r="S141" s="168">
        <v>0</v>
      </c>
      <c r="T141" s="169">
        <f>S141*H141</f>
        <v>0</v>
      </c>
      <c r="U141" s="30"/>
      <c r="V141" s="30"/>
      <c r="W141" s="30"/>
      <c r="X141" s="30"/>
      <c r="Y141" s="30"/>
      <c r="Z141" s="30"/>
      <c r="AA141" s="30"/>
      <c r="AB141" s="30"/>
      <c r="AC141" s="30"/>
      <c r="AD141" s="30"/>
      <c r="AE141" s="30"/>
      <c r="AR141" s="170" t="s">
        <v>155</v>
      </c>
      <c r="AT141" s="170" t="s">
        <v>151</v>
      </c>
      <c r="AU141" s="170" t="s">
        <v>156</v>
      </c>
      <c r="AY141" s="14" t="s">
        <v>149</v>
      </c>
      <c r="BE141" s="98">
        <f>IF(N141="základná",J141,0)</f>
        <v>0</v>
      </c>
      <c r="BF141" s="98">
        <f>IF(N141="znížená",J141,0)</f>
        <v>0</v>
      </c>
      <c r="BG141" s="98">
        <f>IF(N141="zákl. prenesená",J141,0)</f>
        <v>0</v>
      </c>
      <c r="BH141" s="98">
        <f>IF(N141="zníž. prenesená",J141,0)</f>
        <v>0</v>
      </c>
      <c r="BI141" s="98">
        <f>IF(N141="nulová",J141,0)</f>
        <v>0</v>
      </c>
      <c r="BJ141" s="14" t="s">
        <v>156</v>
      </c>
      <c r="BK141" s="98">
        <f>ROUND(I141*H141,2)</f>
        <v>0</v>
      </c>
      <c r="BL141" s="14" t="s">
        <v>155</v>
      </c>
      <c r="BM141" s="170" t="s">
        <v>566</v>
      </c>
    </row>
    <row r="142" spans="1:65" s="2" customFormat="1" ht="34.799999999999997" customHeight="1">
      <c r="A142" s="30"/>
      <c r="B142" s="157"/>
      <c r="C142" s="158" t="s">
        <v>177</v>
      </c>
      <c r="D142" s="158" t="s">
        <v>151</v>
      </c>
      <c r="E142" s="159" t="s">
        <v>567</v>
      </c>
      <c r="F142" s="160" t="s">
        <v>568</v>
      </c>
      <c r="G142" s="161" t="s">
        <v>180</v>
      </c>
      <c r="H142" s="162">
        <v>9</v>
      </c>
      <c r="I142" s="163"/>
      <c r="J142" s="164">
        <f>ROUND(I142*H142,2)</f>
        <v>0</v>
      </c>
      <c r="K142" s="165"/>
      <c r="L142" s="31"/>
      <c r="M142" s="166" t="s">
        <v>1</v>
      </c>
      <c r="N142" s="167" t="s">
        <v>41</v>
      </c>
      <c r="O142" s="59"/>
      <c r="P142" s="168">
        <f>O142*H142</f>
        <v>0</v>
      </c>
      <c r="Q142" s="168">
        <v>0.20745</v>
      </c>
      <c r="R142" s="168">
        <f>Q142*H142</f>
        <v>1.8670499999999999</v>
      </c>
      <c r="S142" s="168">
        <v>0</v>
      </c>
      <c r="T142" s="169">
        <f>S142*H142</f>
        <v>0</v>
      </c>
      <c r="U142" s="30"/>
      <c r="V142" s="30"/>
      <c r="W142" s="30"/>
      <c r="X142" s="30"/>
      <c r="Y142" s="30"/>
      <c r="Z142" s="30"/>
      <c r="AA142" s="30"/>
      <c r="AB142" s="30"/>
      <c r="AC142" s="30"/>
      <c r="AD142" s="30"/>
      <c r="AE142" s="30"/>
      <c r="AR142" s="170" t="s">
        <v>155</v>
      </c>
      <c r="AT142" s="170" t="s">
        <v>151</v>
      </c>
      <c r="AU142" s="170" t="s">
        <v>156</v>
      </c>
      <c r="AY142" s="14" t="s">
        <v>149</v>
      </c>
      <c r="BE142" s="98">
        <f>IF(N142="základná",J142,0)</f>
        <v>0</v>
      </c>
      <c r="BF142" s="98">
        <f>IF(N142="znížená",J142,0)</f>
        <v>0</v>
      </c>
      <c r="BG142" s="98">
        <f>IF(N142="zákl. prenesená",J142,0)</f>
        <v>0</v>
      </c>
      <c r="BH142" s="98">
        <f>IF(N142="zníž. prenesená",J142,0)</f>
        <v>0</v>
      </c>
      <c r="BI142" s="98">
        <f>IF(N142="nulová",J142,0)</f>
        <v>0</v>
      </c>
      <c r="BJ142" s="14" t="s">
        <v>156</v>
      </c>
      <c r="BK142" s="98">
        <f>ROUND(I142*H142,2)</f>
        <v>0</v>
      </c>
      <c r="BL142" s="14" t="s">
        <v>155</v>
      </c>
      <c r="BM142" s="170" t="s">
        <v>569</v>
      </c>
    </row>
    <row r="143" spans="1:65" s="12" customFormat="1" ht="22.8" customHeight="1">
      <c r="B143" s="144"/>
      <c r="D143" s="145" t="s">
        <v>74</v>
      </c>
      <c r="E143" s="155" t="s">
        <v>182</v>
      </c>
      <c r="F143" s="155" t="s">
        <v>223</v>
      </c>
      <c r="I143" s="147"/>
      <c r="J143" s="156">
        <f>BK143</f>
        <v>0</v>
      </c>
      <c r="L143" s="144"/>
      <c r="M143" s="149"/>
      <c r="N143" s="150"/>
      <c r="O143" s="150"/>
      <c r="P143" s="151">
        <f>SUM(P144:P150)</f>
        <v>0</v>
      </c>
      <c r="Q143" s="150"/>
      <c r="R143" s="151">
        <f>SUM(R144:R150)</f>
        <v>0</v>
      </c>
      <c r="S143" s="150"/>
      <c r="T143" s="152">
        <f>SUM(T144:T150)</f>
        <v>0</v>
      </c>
      <c r="AR143" s="145" t="s">
        <v>83</v>
      </c>
      <c r="AT143" s="153" t="s">
        <v>74</v>
      </c>
      <c r="AU143" s="153" t="s">
        <v>83</v>
      </c>
      <c r="AY143" s="145" t="s">
        <v>149</v>
      </c>
      <c r="BK143" s="154">
        <f>SUM(BK144:BK150)</f>
        <v>0</v>
      </c>
    </row>
    <row r="144" spans="1:65" s="2" customFormat="1" ht="22.2" customHeight="1">
      <c r="A144" s="30"/>
      <c r="B144" s="157"/>
      <c r="C144" s="158" t="s">
        <v>204</v>
      </c>
      <c r="D144" s="158" t="s">
        <v>151</v>
      </c>
      <c r="E144" s="159" t="s">
        <v>570</v>
      </c>
      <c r="F144" s="160" t="s">
        <v>571</v>
      </c>
      <c r="G144" s="161" t="s">
        <v>284</v>
      </c>
      <c r="H144" s="162">
        <v>36</v>
      </c>
      <c r="I144" s="163"/>
      <c r="J144" s="164">
        <f t="shared" ref="J144:J150" si="10">ROUND(I144*H144,2)</f>
        <v>0</v>
      </c>
      <c r="K144" s="165"/>
      <c r="L144" s="31"/>
      <c r="M144" s="166" t="s">
        <v>1</v>
      </c>
      <c r="N144" s="167" t="s">
        <v>41</v>
      </c>
      <c r="O144" s="59"/>
      <c r="P144" s="168">
        <f t="shared" ref="P144:P150" si="11">O144*H144</f>
        <v>0</v>
      </c>
      <c r="Q144" s="168">
        <v>0</v>
      </c>
      <c r="R144" s="168">
        <f t="shared" ref="R144:R150" si="12">Q144*H144</f>
        <v>0</v>
      </c>
      <c r="S144" s="168">
        <v>0</v>
      </c>
      <c r="T144" s="169">
        <f t="shared" ref="T144:T150" si="13">S144*H144</f>
        <v>0</v>
      </c>
      <c r="U144" s="30"/>
      <c r="V144" s="30"/>
      <c r="W144" s="30"/>
      <c r="X144" s="30"/>
      <c r="Y144" s="30"/>
      <c r="Z144" s="30"/>
      <c r="AA144" s="30"/>
      <c r="AB144" s="30"/>
      <c r="AC144" s="30"/>
      <c r="AD144" s="30"/>
      <c r="AE144" s="30"/>
      <c r="AR144" s="170" t="s">
        <v>155</v>
      </c>
      <c r="AT144" s="170" t="s">
        <v>151</v>
      </c>
      <c r="AU144" s="170" t="s">
        <v>156</v>
      </c>
      <c r="AY144" s="14" t="s">
        <v>149</v>
      </c>
      <c r="BE144" s="98">
        <f t="shared" ref="BE144:BE150" si="14">IF(N144="základná",J144,0)</f>
        <v>0</v>
      </c>
      <c r="BF144" s="98">
        <f t="shared" ref="BF144:BF150" si="15">IF(N144="znížená",J144,0)</f>
        <v>0</v>
      </c>
      <c r="BG144" s="98">
        <f t="shared" ref="BG144:BG150" si="16">IF(N144="zákl. prenesená",J144,0)</f>
        <v>0</v>
      </c>
      <c r="BH144" s="98">
        <f t="shared" ref="BH144:BH150" si="17">IF(N144="zníž. prenesená",J144,0)</f>
        <v>0</v>
      </c>
      <c r="BI144" s="98">
        <f t="shared" ref="BI144:BI150" si="18">IF(N144="nulová",J144,0)</f>
        <v>0</v>
      </c>
      <c r="BJ144" s="14" t="s">
        <v>156</v>
      </c>
      <c r="BK144" s="98">
        <f t="shared" ref="BK144:BK150" si="19">ROUND(I144*H144,2)</f>
        <v>0</v>
      </c>
      <c r="BL144" s="14" t="s">
        <v>155</v>
      </c>
      <c r="BM144" s="170" t="s">
        <v>572</v>
      </c>
    </row>
    <row r="145" spans="1:65" s="2" customFormat="1" ht="22.2" customHeight="1">
      <c r="A145" s="30"/>
      <c r="B145" s="157"/>
      <c r="C145" s="158" t="s">
        <v>181</v>
      </c>
      <c r="D145" s="158" t="s">
        <v>151</v>
      </c>
      <c r="E145" s="159" t="s">
        <v>393</v>
      </c>
      <c r="F145" s="160" t="s">
        <v>394</v>
      </c>
      <c r="G145" s="161" t="s">
        <v>188</v>
      </c>
      <c r="H145" s="162">
        <v>7.9290000000000003</v>
      </c>
      <c r="I145" s="163"/>
      <c r="J145" s="164">
        <f t="shared" si="10"/>
        <v>0</v>
      </c>
      <c r="K145" s="165"/>
      <c r="L145" s="31"/>
      <c r="M145" s="166" t="s">
        <v>1</v>
      </c>
      <c r="N145" s="167" t="s">
        <v>41</v>
      </c>
      <c r="O145" s="59"/>
      <c r="P145" s="168">
        <f t="shared" si="11"/>
        <v>0</v>
      </c>
      <c r="Q145" s="168">
        <v>0</v>
      </c>
      <c r="R145" s="168">
        <f t="shared" si="12"/>
        <v>0</v>
      </c>
      <c r="S145" s="168">
        <v>0</v>
      </c>
      <c r="T145" s="169">
        <f t="shared" si="13"/>
        <v>0</v>
      </c>
      <c r="U145" s="30"/>
      <c r="V145" s="30"/>
      <c r="W145" s="30"/>
      <c r="X145" s="30"/>
      <c r="Y145" s="30"/>
      <c r="Z145" s="30"/>
      <c r="AA145" s="30"/>
      <c r="AB145" s="30"/>
      <c r="AC145" s="30"/>
      <c r="AD145" s="30"/>
      <c r="AE145" s="30"/>
      <c r="AR145" s="170" t="s">
        <v>155</v>
      </c>
      <c r="AT145" s="170" t="s">
        <v>151</v>
      </c>
      <c r="AU145" s="170" t="s">
        <v>156</v>
      </c>
      <c r="AY145" s="14" t="s">
        <v>149</v>
      </c>
      <c r="BE145" s="98">
        <f t="shared" si="14"/>
        <v>0</v>
      </c>
      <c r="BF145" s="98">
        <f t="shared" si="15"/>
        <v>0</v>
      </c>
      <c r="BG145" s="98">
        <f t="shared" si="16"/>
        <v>0</v>
      </c>
      <c r="BH145" s="98">
        <f t="shared" si="17"/>
        <v>0</v>
      </c>
      <c r="BI145" s="98">
        <f t="shared" si="18"/>
        <v>0</v>
      </c>
      <c r="BJ145" s="14" t="s">
        <v>156</v>
      </c>
      <c r="BK145" s="98">
        <f t="shared" si="19"/>
        <v>0</v>
      </c>
      <c r="BL145" s="14" t="s">
        <v>155</v>
      </c>
      <c r="BM145" s="170" t="s">
        <v>573</v>
      </c>
    </row>
    <row r="146" spans="1:65" s="2" customFormat="1" ht="22.2" customHeight="1">
      <c r="A146" s="30"/>
      <c r="B146" s="157"/>
      <c r="C146" s="158" t="s">
        <v>212</v>
      </c>
      <c r="D146" s="158" t="s">
        <v>151</v>
      </c>
      <c r="E146" s="159" t="s">
        <v>500</v>
      </c>
      <c r="F146" s="160" t="s">
        <v>501</v>
      </c>
      <c r="G146" s="161" t="s">
        <v>188</v>
      </c>
      <c r="H146" s="162">
        <v>7.9290000000000003</v>
      </c>
      <c r="I146" s="163"/>
      <c r="J146" s="164">
        <f t="shared" si="10"/>
        <v>0</v>
      </c>
      <c r="K146" s="165"/>
      <c r="L146" s="31"/>
      <c r="M146" s="166" t="s">
        <v>1</v>
      </c>
      <c r="N146" s="167" t="s">
        <v>41</v>
      </c>
      <c r="O146" s="59"/>
      <c r="P146" s="168">
        <f t="shared" si="11"/>
        <v>0</v>
      </c>
      <c r="Q146" s="168">
        <v>0</v>
      </c>
      <c r="R146" s="168">
        <f t="shared" si="12"/>
        <v>0</v>
      </c>
      <c r="S146" s="168">
        <v>0</v>
      </c>
      <c r="T146" s="169">
        <f t="shared" si="13"/>
        <v>0</v>
      </c>
      <c r="U146" s="30"/>
      <c r="V146" s="30"/>
      <c r="W146" s="30"/>
      <c r="X146" s="30"/>
      <c r="Y146" s="30"/>
      <c r="Z146" s="30"/>
      <c r="AA146" s="30"/>
      <c r="AB146" s="30"/>
      <c r="AC146" s="30"/>
      <c r="AD146" s="30"/>
      <c r="AE146" s="30"/>
      <c r="AR146" s="170" t="s">
        <v>155</v>
      </c>
      <c r="AT146" s="170" t="s">
        <v>151</v>
      </c>
      <c r="AU146" s="170" t="s">
        <v>156</v>
      </c>
      <c r="AY146" s="14" t="s">
        <v>149</v>
      </c>
      <c r="BE146" s="98">
        <f t="shared" si="14"/>
        <v>0</v>
      </c>
      <c r="BF146" s="98">
        <f t="shared" si="15"/>
        <v>0</v>
      </c>
      <c r="BG146" s="98">
        <f t="shared" si="16"/>
        <v>0</v>
      </c>
      <c r="BH146" s="98">
        <f t="shared" si="17"/>
        <v>0</v>
      </c>
      <c r="BI146" s="98">
        <f t="shared" si="18"/>
        <v>0</v>
      </c>
      <c r="BJ146" s="14" t="s">
        <v>156</v>
      </c>
      <c r="BK146" s="98">
        <f t="shared" si="19"/>
        <v>0</v>
      </c>
      <c r="BL146" s="14" t="s">
        <v>155</v>
      </c>
      <c r="BM146" s="170" t="s">
        <v>574</v>
      </c>
    </row>
    <row r="147" spans="1:65" s="2" customFormat="1" ht="22.2" customHeight="1">
      <c r="A147" s="30"/>
      <c r="B147" s="157"/>
      <c r="C147" s="158" t="s">
        <v>185</v>
      </c>
      <c r="D147" s="158" t="s">
        <v>151</v>
      </c>
      <c r="E147" s="159" t="s">
        <v>502</v>
      </c>
      <c r="F147" s="160" t="s">
        <v>503</v>
      </c>
      <c r="G147" s="161" t="s">
        <v>188</v>
      </c>
      <c r="H147" s="162">
        <v>7.9290000000000003</v>
      </c>
      <c r="I147" s="163"/>
      <c r="J147" s="164">
        <f t="shared" si="10"/>
        <v>0</v>
      </c>
      <c r="K147" s="165"/>
      <c r="L147" s="31"/>
      <c r="M147" s="166" t="s">
        <v>1</v>
      </c>
      <c r="N147" s="167" t="s">
        <v>41</v>
      </c>
      <c r="O147" s="59"/>
      <c r="P147" s="168">
        <f t="shared" si="11"/>
        <v>0</v>
      </c>
      <c r="Q147" s="168">
        <v>0</v>
      </c>
      <c r="R147" s="168">
        <f t="shared" si="12"/>
        <v>0</v>
      </c>
      <c r="S147" s="168">
        <v>0</v>
      </c>
      <c r="T147" s="169">
        <f t="shared" si="13"/>
        <v>0</v>
      </c>
      <c r="U147" s="30"/>
      <c r="V147" s="30"/>
      <c r="W147" s="30"/>
      <c r="X147" s="30"/>
      <c r="Y147" s="30"/>
      <c r="Z147" s="30"/>
      <c r="AA147" s="30"/>
      <c r="AB147" s="30"/>
      <c r="AC147" s="30"/>
      <c r="AD147" s="30"/>
      <c r="AE147" s="30"/>
      <c r="AR147" s="170" t="s">
        <v>155</v>
      </c>
      <c r="AT147" s="170" t="s">
        <v>151</v>
      </c>
      <c r="AU147" s="170" t="s">
        <v>156</v>
      </c>
      <c r="AY147" s="14" t="s">
        <v>149</v>
      </c>
      <c r="BE147" s="98">
        <f t="shared" si="14"/>
        <v>0</v>
      </c>
      <c r="BF147" s="98">
        <f t="shared" si="15"/>
        <v>0</v>
      </c>
      <c r="BG147" s="98">
        <f t="shared" si="16"/>
        <v>0</v>
      </c>
      <c r="BH147" s="98">
        <f t="shared" si="17"/>
        <v>0</v>
      </c>
      <c r="BI147" s="98">
        <f t="shared" si="18"/>
        <v>0</v>
      </c>
      <c r="BJ147" s="14" t="s">
        <v>156</v>
      </c>
      <c r="BK147" s="98">
        <f t="shared" si="19"/>
        <v>0</v>
      </c>
      <c r="BL147" s="14" t="s">
        <v>155</v>
      </c>
      <c r="BM147" s="170" t="s">
        <v>575</v>
      </c>
    </row>
    <row r="148" spans="1:65" s="2" customFormat="1" ht="22.2" customHeight="1">
      <c r="A148" s="30"/>
      <c r="B148" s="157"/>
      <c r="C148" s="158" t="s">
        <v>219</v>
      </c>
      <c r="D148" s="158" t="s">
        <v>151</v>
      </c>
      <c r="E148" s="159" t="s">
        <v>509</v>
      </c>
      <c r="F148" s="160" t="s">
        <v>510</v>
      </c>
      <c r="G148" s="161" t="s">
        <v>188</v>
      </c>
      <c r="H148" s="162">
        <v>7.9290000000000003</v>
      </c>
      <c r="I148" s="163"/>
      <c r="J148" s="164">
        <f t="shared" si="10"/>
        <v>0</v>
      </c>
      <c r="K148" s="165"/>
      <c r="L148" s="31"/>
      <c r="M148" s="166" t="s">
        <v>1</v>
      </c>
      <c r="N148" s="167" t="s">
        <v>41</v>
      </c>
      <c r="O148" s="59"/>
      <c r="P148" s="168">
        <f t="shared" si="11"/>
        <v>0</v>
      </c>
      <c r="Q148" s="168">
        <v>0</v>
      </c>
      <c r="R148" s="168">
        <f t="shared" si="12"/>
        <v>0</v>
      </c>
      <c r="S148" s="168">
        <v>0</v>
      </c>
      <c r="T148" s="169">
        <f t="shared" si="13"/>
        <v>0</v>
      </c>
      <c r="U148" s="30"/>
      <c r="V148" s="30"/>
      <c r="W148" s="30"/>
      <c r="X148" s="30"/>
      <c r="Y148" s="30"/>
      <c r="Z148" s="30"/>
      <c r="AA148" s="30"/>
      <c r="AB148" s="30"/>
      <c r="AC148" s="30"/>
      <c r="AD148" s="30"/>
      <c r="AE148" s="30"/>
      <c r="AR148" s="170" t="s">
        <v>155</v>
      </c>
      <c r="AT148" s="170" t="s">
        <v>151</v>
      </c>
      <c r="AU148" s="170" t="s">
        <v>156</v>
      </c>
      <c r="AY148" s="14" t="s">
        <v>149</v>
      </c>
      <c r="BE148" s="98">
        <f t="shared" si="14"/>
        <v>0</v>
      </c>
      <c r="BF148" s="98">
        <f t="shared" si="15"/>
        <v>0</v>
      </c>
      <c r="BG148" s="98">
        <f t="shared" si="16"/>
        <v>0</v>
      </c>
      <c r="BH148" s="98">
        <f t="shared" si="17"/>
        <v>0</v>
      </c>
      <c r="BI148" s="98">
        <f t="shared" si="18"/>
        <v>0</v>
      </c>
      <c r="BJ148" s="14" t="s">
        <v>156</v>
      </c>
      <c r="BK148" s="98">
        <f t="shared" si="19"/>
        <v>0</v>
      </c>
      <c r="BL148" s="14" t="s">
        <v>155</v>
      </c>
      <c r="BM148" s="170" t="s">
        <v>576</v>
      </c>
    </row>
    <row r="149" spans="1:65" s="2" customFormat="1" ht="22.2" customHeight="1">
      <c r="A149" s="30"/>
      <c r="B149" s="157"/>
      <c r="C149" s="158" t="s">
        <v>7</v>
      </c>
      <c r="D149" s="158" t="s">
        <v>151</v>
      </c>
      <c r="E149" s="159" t="s">
        <v>577</v>
      </c>
      <c r="F149" s="160" t="s">
        <v>578</v>
      </c>
      <c r="G149" s="161" t="s">
        <v>188</v>
      </c>
      <c r="H149" s="162">
        <v>7.9290000000000003</v>
      </c>
      <c r="I149" s="163"/>
      <c r="J149" s="164">
        <f t="shared" si="10"/>
        <v>0</v>
      </c>
      <c r="K149" s="165"/>
      <c r="L149" s="31"/>
      <c r="M149" s="166" t="s">
        <v>1</v>
      </c>
      <c r="N149" s="167" t="s">
        <v>41</v>
      </c>
      <c r="O149" s="59"/>
      <c r="P149" s="168">
        <f t="shared" si="11"/>
        <v>0</v>
      </c>
      <c r="Q149" s="168">
        <v>0</v>
      </c>
      <c r="R149" s="168">
        <f t="shared" si="12"/>
        <v>0</v>
      </c>
      <c r="S149" s="168">
        <v>0</v>
      </c>
      <c r="T149" s="169">
        <f t="shared" si="13"/>
        <v>0</v>
      </c>
      <c r="U149" s="30"/>
      <c r="V149" s="30"/>
      <c r="W149" s="30"/>
      <c r="X149" s="30"/>
      <c r="Y149" s="30"/>
      <c r="Z149" s="30"/>
      <c r="AA149" s="30"/>
      <c r="AB149" s="30"/>
      <c r="AC149" s="30"/>
      <c r="AD149" s="30"/>
      <c r="AE149" s="30"/>
      <c r="AR149" s="170" t="s">
        <v>155</v>
      </c>
      <c r="AT149" s="170" t="s">
        <v>151</v>
      </c>
      <c r="AU149" s="170" t="s">
        <v>156</v>
      </c>
      <c r="AY149" s="14" t="s">
        <v>149</v>
      </c>
      <c r="BE149" s="98">
        <f t="shared" si="14"/>
        <v>0</v>
      </c>
      <c r="BF149" s="98">
        <f t="shared" si="15"/>
        <v>0</v>
      </c>
      <c r="BG149" s="98">
        <f t="shared" si="16"/>
        <v>0</v>
      </c>
      <c r="BH149" s="98">
        <f t="shared" si="17"/>
        <v>0</v>
      </c>
      <c r="BI149" s="98">
        <f t="shared" si="18"/>
        <v>0</v>
      </c>
      <c r="BJ149" s="14" t="s">
        <v>156</v>
      </c>
      <c r="BK149" s="98">
        <f t="shared" si="19"/>
        <v>0</v>
      </c>
      <c r="BL149" s="14" t="s">
        <v>155</v>
      </c>
      <c r="BM149" s="170" t="s">
        <v>579</v>
      </c>
    </row>
    <row r="150" spans="1:65" s="2" customFormat="1" ht="22.2" customHeight="1">
      <c r="A150" s="30"/>
      <c r="B150" s="157"/>
      <c r="C150" s="158" t="s">
        <v>227</v>
      </c>
      <c r="D150" s="158" t="s">
        <v>151</v>
      </c>
      <c r="E150" s="159" t="s">
        <v>442</v>
      </c>
      <c r="F150" s="160" t="s">
        <v>443</v>
      </c>
      <c r="G150" s="161" t="s">
        <v>188</v>
      </c>
      <c r="H150" s="162">
        <v>7.9290000000000003</v>
      </c>
      <c r="I150" s="163"/>
      <c r="J150" s="164">
        <f t="shared" si="10"/>
        <v>0</v>
      </c>
      <c r="K150" s="165"/>
      <c r="L150" s="31"/>
      <c r="M150" s="166" t="s">
        <v>1</v>
      </c>
      <c r="N150" s="167" t="s">
        <v>41</v>
      </c>
      <c r="O150" s="59"/>
      <c r="P150" s="168">
        <f t="shared" si="11"/>
        <v>0</v>
      </c>
      <c r="Q150" s="168">
        <v>0</v>
      </c>
      <c r="R150" s="168">
        <f t="shared" si="12"/>
        <v>0</v>
      </c>
      <c r="S150" s="168">
        <v>0</v>
      </c>
      <c r="T150" s="169">
        <f t="shared" si="13"/>
        <v>0</v>
      </c>
      <c r="U150" s="30"/>
      <c r="V150" s="30"/>
      <c r="W150" s="30"/>
      <c r="X150" s="30"/>
      <c r="Y150" s="30"/>
      <c r="Z150" s="30"/>
      <c r="AA150" s="30"/>
      <c r="AB150" s="30"/>
      <c r="AC150" s="30"/>
      <c r="AD150" s="30"/>
      <c r="AE150" s="30"/>
      <c r="AR150" s="170" t="s">
        <v>155</v>
      </c>
      <c r="AT150" s="170" t="s">
        <v>151</v>
      </c>
      <c r="AU150" s="170" t="s">
        <v>156</v>
      </c>
      <c r="AY150" s="14" t="s">
        <v>149</v>
      </c>
      <c r="BE150" s="98">
        <f t="shared" si="14"/>
        <v>0</v>
      </c>
      <c r="BF150" s="98">
        <f t="shared" si="15"/>
        <v>0</v>
      </c>
      <c r="BG150" s="98">
        <f t="shared" si="16"/>
        <v>0</v>
      </c>
      <c r="BH150" s="98">
        <f t="shared" si="17"/>
        <v>0</v>
      </c>
      <c r="BI150" s="98">
        <f t="shared" si="18"/>
        <v>0</v>
      </c>
      <c r="BJ150" s="14" t="s">
        <v>156</v>
      </c>
      <c r="BK150" s="98">
        <f t="shared" si="19"/>
        <v>0</v>
      </c>
      <c r="BL150" s="14" t="s">
        <v>155</v>
      </c>
      <c r="BM150" s="170" t="s">
        <v>580</v>
      </c>
    </row>
    <row r="151" spans="1:65" s="12" customFormat="1" ht="25.95" customHeight="1">
      <c r="B151" s="144"/>
      <c r="D151" s="145" t="s">
        <v>74</v>
      </c>
      <c r="E151" s="146" t="s">
        <v>244</v>
      </c>
      <c r="F151" s="146" t="s">
        <v>581</v>
      </c>
      <c r="I151" s="147"/>
      <c r="J151" s="148">
        <f>BK151</f>
        <v>0</v>
      </c>
      <c r="L151" s="144"/>
      <c r="M151" s="149"/>
      <c r="N151" s="150"/>
      <c r="O151" s="150"/>
      <c r="P151" s="151">
        <f>P152+P207</f>
        <v>0</v>
      </c>
      <c r="Q151" s="150"/>
      <c r="R151" s="151">
        <f>R152+R207</f>
        <v>3.799525</v>
      </c>
      <c r="S151" s="150"/>
      <c r="T151" s="152">
        <f>T152+T207</f>
        <v>0</v>
      </c>
      <c r="AR151" s="145" t="s">
        <v>159</v>
      </c>
      <c r="AT151" s="153" t="s">
        <v>74</v>
      </c>
      <c r="AU151" s="153" t="s">
        <v>75</v>
      </c>
      <c r="AY151" s="145" t="s">
        <v>149</v>
      </c>
      <c r="BK151" s="154">
        <f>BK152+BK207</f>
        <v>0</v>
      </c>
    </row>
    <row r="152" spans="1:65" s="12" customFormat="1" ht="22.8" customHeight="1">
      <c r="B152" s="144"/>
      <c r="D152" s="145" t="s">
        <v>74</v>
      </c>
      <c r="E152" s="155" t="s">
        <v>582</v>
      </c>
      <c r="F152" s="155" t="s">
        <v>583</v>
      </c>
      <c r="I152" s="147"/>
      <c r="J152" s="156">
        <f>BK152</f>
        <v>0</v>
      </c>
      <c r="L152" s="144"/>
      <c r="M152" s="149"/>
      <c r="N152" s="150"/>
      <c r="O152" s="150"/>
      <c r="P152" s="151">
        <f>SUM(P153:P206)</f>
        <v>0</v>
      </c>
      <c r="Q152" s="150"/>
      <c r="R152" s="151">
        <f>SUM(R153:R206)</f>
        <v>0.27852499999999997</v>
      </c>
      <c r="S152" s="150"/>
      <c r="T152" s="152">
        <f>SUM(T153:T206)</f>
        <v>0</v>
      </c>
      <c r="AR152" s="145" t="s">
        <v>159</v>
      </c>
      <c r="AT152" s="153" t="s">
        <v>74</v>
      </c>
      <c r="AU152" s="153" t="s">
        <v>83</v>
      </c>
      <c r="AY152" s="145" t="s">
        <v>149</v>
      </c>
      <c r="BK152" s="154">
        <f>SUM(BK153:BK206)</f>
        <v>0</v>
      </c>
    </row>
    <row r="153" spans="1:65" s="2" customFormat="1" ht="14.4" customHeight="1">
      <c r="A153" s="30"/>
      <c r="B153" s="157"/>
      <c r="C153" s="158" t="s">
        <v>192</v>
      </c>
      <c r="D153" s="158" t="s">
        <v>151</v>
      </c>
      <c r="E153" s="159" t="s">
        <v>584</v>
      </c>
      <c r="F153" s="160" t="s">
        <v>585</v>
      </c>
      <c r="G153" s="161" t="s">
        <v>344</v>
      </c>
      <c r="H153" s="162">
        <v>4</v>
      </c>
      <c r="I153" s="163"/>
      <c r="J153" s="164">
        <f t="shared" ref="J153:J184" si="20">ROUND(I153*H153,2)</f>
        <v>0</v>
      </c>
      <c r="K153" s="165"/>
      <c r="L153" s="31"/>
      <c r="M153" s="166" t="s">
        <v>1</v>
      </c>
      <c r="N153" s="167" t="s">
        <v>41</v>
      </c>
      <c r="O153" s="59"/>
      <c r="P153" s="168">
        <f t="shared" ref="P153:P184" si="21">O153*H153</f>
        <v>0</v>
      </c>
      <c r="Q153" s="168">
        <v>0</v>
      </c>
      <c r="R153" s="168">
        <f t="shared" ref="R153:R184" si="22">Q153*H153</f>
        <v>0</v>
      </c>
      <c r="S153" s="168">
        <v>0</v>
      </c>
      <c r="T153" s="169">
        <f t="shared" ref="T153:T184" si="23">S153*H153</f>
        <v>0</v>
      </c>
      <c r="U153" s="30"/>
      <c r="V153" s="30"/>
      <c r="W153" s="30"/>
      <c r="X153" s="30"/>
      <c r="Y153" s="30"/>
      <c r="Z153" s="30"/>
      <c r="AA153" s="30"/>
      <c r="AB153" s="30"/>
      <c r="AC153" s="30"/>
      <c r="AD153" s="30"/>
      <c r="AE153" s="30"/>
      <c r="AR153" s="170" t="s">
        <v>285</v>
      </c>
      <c r="AT153" s="170" t="s">
        <v>151</v>
      </c>
      <c r="AU153" s="170" t="s">
        <v>156</v>
      </c>
      <c r="AY153" s="14" t="s">
        <v>149</v>
      </c>
      <c r="BE153" s="98">
        <f t="shared" ref="BE153:BE184" si="24">IF(N153="základná",J153,0)</f>
        <v>0</v>
      </c>
      <c r="BF153" s="98">
        <f t="shared" ref="BF153:BF184" si="25">IF(N153="znížená",J153,0)</f>
        <v>0</v>
      </c>
      <c r="BG153" s="98">
        <f t="shared" ref="BG153:BG184" si="26">IF(N153="zákl. prenesená",J153,0)</f>
        <v>0</v>
      </c>
      <c r="BH153" s="98">
        <f t="shared" ref="BH153:BH184" si="27">IF(N153="zníž. prenesená",J153,0)</f>
        <v>0</v>
      </c>
      <c r="BI153" s="98">
        <f t="shared" ref="BI153:BI184" si="28">IF(N153="nulová",J153,0)</f>
        <v>0</v>
      </c>
      <c r="BJ153" s="14" t="s">
        <v>156</v>
      </c>
      <c r="BK153" s="98">
        <f t="shared" ref="BK153:BK184" si="29">ROUND(I153*H153,2)</f>
        <v>0</v>
      </c>
      <c r="BL153" s="14" t="s">
        <v>285</v>
      </c>
      <c r="BM153" s="170" t="s">
        <v>156</v>
      </c>
    </row>
    <row r="154" spans="1:65" s="2" customFormat="1" ht="14.4" customHeight="1">
      <c r="A154" s="30"/>
      <c r="B154" s="157"/>
      <c r="C154" s="171" t="s">
        <v>240</v>
      </c>
      <c r="D154" s="171" t="s">
        <v>244</v>
      </c>
      <c r="E154" s="172" t="s">
        <v>586</v>
      </c>
      <c r="F154" s="173" t="s">
        <v>587</v>
      </c>
      <c r="G154" s="174" t="s">
        <v>344</v>
      </c>
      <c r="H154" s="175">
        <v>4</v>
      </c>
      <c r="I154" s="176"/>
      <c r="J154" s="177">
        <f t="shared" si="20"/>
        <v>0</v>
      </c>
      <c r="K154" s="178"/>
      <c r="L154" s="179"/>
      <c r="M154" s="180" t="s">
        <v>1</v>
      </c>
      <c r="N154" s="181" t="s">
        <v>41</v>
      </c>
      <c r="O154" s="59"/>
      <c r="P154" s="168">
        <f t="shared" si="21"/>
        <v>0</v>
      </c>
      <c r="Q154" s="168">
        <v>0</v>
      </c>
      <c r="R154" s="168">
        <f t="shared" si="22"/>
        <v>0</v>
      </c>
      <c r="S154" s="168">
        <v>0</v>
      </c>
      <c r="T154" s="169">
        <f t="shared" si="23"/>
        <v>0</v>
      </c>
      <c r="U154" s="30"/>
      <c r="V154" s="30"/>
      <c r="W154" s="30"/>
      <c r="X154" s="30"/>
      <c r="Y154" s="30"/>
      <c r="Z154" s="30"/>
      <c r="AA154" s="30"/>
      <c r="AB154" s="30"/>
      <c r="AC154" s="30"/>
      <c r="AD154" s="30"/>
      <c r="AE154" s="30"/>
      <c r="AR154" s="170" t="s">
        <v>588</v>
      </c>
      <c r="AT154" s="170" t="s">
        <v>244</v>
      </c>
      <c r="AU154" s="170" t="s">
        <v>156</v>
      </c>
      <c r="AY154" s="14" t="s">
        <v>149</v>
      </c>
      <c r="BE154" s="98">
        <f t="shared" si="24"/>
        <v>0</v>
      </c>
      <c r="BF154" s="98">
        <f t="shared" si="25"/>
        <v>0</v>
      </c>
      <c r="BG154" s="98">
        <f t="shared" si="26"/>
        <v>0</v>
      </c>
      <c r="BH154" s="98">
        <f t="shared" si="27"/>
        <v>0</v>
      </c>
      <c r="BI154" s="98">
        <f t="shared" si="28"/>
        <v>0</v>
      </c>
      <c r="BJ154" s="14" t="s">
        <v>156</v>
      </c>
      <c r="BK154" s="98">
        <f t="shared" si="29"/>
        <v>0</v>
      </c>
      <c r="BL154" s="14" t="s">
        <v>285</v>
      </c>
      <c r="BM154" s="170" t="s">
        <v>589</v>
      </c>
    </row>
    <row r="155" spans="1:65" s="2" customFormat="1" ht="14.4" customHeight="1">
      <c r="A155" s="30"/>
      <c r="B155" s="157"/>
      <c r="C155" s="158" t="s">
        <v>195</v>
      </c>
      <c r="D155" s="158" t="s">
        <v>151</v>
      </c>
      <c r="E155" s="159" t="s">
        <v>590</v>
      </c>
      <c r="F155" s="160" t="s">
        <v>591</v>
      </c>
      <c r="G155" s="161" t="s">
        <v>344</v>
      </c>
      <c r="H155" s="162">
        <v>4</v>
      </c>
      <c r="I155" s="163"/>
      <c r="J155" s="164">
        <f t="shared" si="20"/>
        <v>0</v>
      </c>
      <c r="K155" s="165"/>
      <c r="L155" s="31"/>
      <c r="M155" s="166" t="s">
        <v>1</v>
      </c>
      <c r="N155" s="167" t="s">
        <v>41</v>
      </c>
      <c r="O155" s="59"/>
      <c r="P155" s="168">
        <f t="shared" si="21"/>
        <v>0</v>
      </c>
      <c r="Q155" s="168">
        <v>0</v>
      </c>
      <c r="R155" s="168">
        <f t="shared" si="22"/>
        <v>0</v>
      </c>
      <c r="S155" s="168">
        <v>0</v>
      </c>
      <c r="T155" s="169">
        <f t="shared" si="23"/>
        <v>0</v>
      </c>
      <c r="U155" s="30"/>
      <c r="V155" s="30"/>
      <c r="W155" s="30"/>
      <c r="X155" s="30"/>
      <c r="Y155" s="30"/>
      <c r="Z155" s="30"/>
      <c r="AA155" s="30"/>
      <c r="AB155" s="30"/>
      <c r="AC155" s="30"/>
      <c r="AD155" s="30"/>
      <c r="AE155" s="30"/>
      <c r="AR155" s="170" t="s">
        <v>285</v>
      </c>
      <c r="AT155" s="170" t="s">
        <v>151</v>
      </c>
      <c r="AU155" s="170" t="s">
        <v>156</v>
      </c>
      <c r="AY155" s="14" t="s">
        <v>149</v>
      </c>
      <c r="BE155" s="98">
        <f t="shared" si="24"/>
        <v>0</v>
      </c>
      <c r="BF155" s="98">
        <f t="shared" si="25"/>
        <v>0</v>
      </c>
      <c r="BG155" s="98">
        <f t="shared" si="26"/>
        <v>0</v>
      </c>
      <c r="BH155" s="98">
        <f t="shared" si="27"/>
        <v>0</v>
      </c>
      <c r="BI155" s="98">
        <f t="shared" si="28"/>
        <v>0</v>
      </c>
      <c r="BJ155" s="14" t="s">
        <v>156</v>
      </c>
      <c r="BK155" s="98">
        <f t="shared" si="29"/>
        <v>0</v>
      </c>
      <c r="BL155" s="14" t="s">
        <v>285</v>
      </c>
      <c r="BM155" s="170" t="s">
        <v>162</v>
      </c>
    </row>
    <row r="156" spans="1:65" s="2" customFormat="1" ht="14.4" customHeight="1">
      <c r="A156" s="30"/>
      <c r="B156" s="157"/>
      <c r="C156" s="171" t="s">
        <v>248</v>
      </c>
      <c r="D156" s="171" t="s">
        <v>244</v>
      </c>
      <c r="E156" s="172" t="s">
        <v>592</v>
      </c>
      <c r="F156" s="173" t="s">
        <v>591</v>
      </c>
      <c r="G156" s="174" t="s">
        <v>344</v>
      </c>
      <c r="H156" s="175">
        <v>4</v>
      </c>
      <c r="I156" s="176"/>
      <c r="J156" s="177">
        <f t="shared" si="20"/>
        <v>0</v>
      </c>
      <c r="K156" s="178"/>
      <c r="L156" s="179"/>
      <c r="M156" s="180" t="s">
        <v>1</v>
      </c>
      <c r="N156" s="181" t="s">
        <v>41</v>
      </c>
      <c r="O156" s="59"/>
      <c r="P156" s="168">
        <f t="shared" si="21"/>
        <v>0</v>
      </c>
      <c r="Q156" s="168">
        <v>0</v>
      </c>
      <c r="R156" s="168">
        <f t="shared" si="22"/>
        <v>0</v>
      </c>
      <c r="S156" s="168">
        <v>0</v>
      </c>
      <c r="T156" s="169">
        <f t="shared" si="23"/>
        <v>0</v>
      </c>
      <c r="U156" s="30"/>
      <c r="V156" s="30"/>
      <c r="W156" s="30"/>
      <c r="X156" s="30"/>
      <c r="Y156" s="30"/>
      <c r="Z156" s="30"/>
      <c r="AA156" s="30"/>
      <c r="AB156" s="30"/>
      <c r="AC156" s="30"/>
      <c r="AD156" s="30"/>
      <c r="AE156" s="30"/>
      <c r="AR156" s="170" t="s">
        <v>588</v>
      </c>
      <c r="AT156" s="170" t="s">
        <v>244</v>
      </c>
      <c r="AU156" s="170" t="s">
        <v>156</v>
      </c>
      <c r="AY156" s="14" t="s">
        <v>149</v>
      </c>
      <c r="BE156" s="98">
        <f t="shared" si="24"/>
        <v>0</v>
      </c>
      <c r="BF156" s="98">
        <f t="shared" si="25"/>
        <v>0</v>
      </c>
      <c r="BG156" s="98">
        <f t="shared" si="26"/>
        <v>0</v>
      </c>
      <c r="BH156" s="98">
        <f t="shared" si="27"/>
        <v>0</v>
      </c>
      <c r="BI156" s="98">
        <f t="shared" si="28"/>
        <v>0</v>
      </c>
      <c r="BJ156" s="14" t="s">
        <v>156</v>
      </c>
      <c r="BK156" s="98">
        <f t="shared" si="29"/>
        <v>0</v>
      </c>
      <c r="BL156" s="14" t="s">
        <v>285</v>
      </c>
      <c r="BM156" s="170" t="s">
        <v>593</v>
      </c>
    </row>
    <row r="157" spans="1:65" s="2" customFormat="1" ht="14.4" customHeight="1">
      <c r="A157" s="30"/>
      <c r="B157" s="157"/>
      <c r="C157" s="158" t="s">
        <v>199</v>
      </c>
      <c r="D157" s="158" t="s">
        <v>151</v>
      </c>
      <c r="E157" s="159" t="s">
        <v>594</v>
      </c>
      <c r="F157" s="160" t="s">
        <v>595</v>
      </c>
      <c r="G157" s="161" t="s">
        <v>344</v>
      </c>
      <c r="H157" s="162">
        <v>4</v>
      </c>
      <c r="I157" s="163"/>
      <c r="J157" s="164">
        <f t="shared" si="20"/>
        <v>0</v>
      </c>
      <c r="K157" s="165"/>
      <c r="L157" s="31"/>
      <c r="M157" s="166" t="s">
        <v>1</v>
      </c>
      <c r="N157" s="167" t="s">
        <v>41</v>
      </c>
      <c r="O157" s="59"/>
      <c r="P157" s="168">
        <f t="shared" si="21"/>
        <v>0</v>
      </c>
      <c r="Q157" s="168">
        <v>0</v>
      </c>
      <c r="R157" s="168">
        <f t="shared" si="22"/>
        <v>0</v>
      </c>
      <c r="S157" s="168">
        <v>0</v>
      </c>
      <c r="T157" s="169">
        <f t="shared" si="23"/>
        <v>0</v>
      </c>
      <c r="U157" s="30"/>
      <c r="V157" s="30"/>
      <c r="W157" s="30"/>
      <c r="X157" s="30"/>
      <c r="Y157" s="30"/>
      <c r="Z157" s="30"/>
      <c r="AA157" s="30"/>
      <c r="AB157" s="30"/>
      <c r="AC157" s="30"/>
      <c r="AD157" s="30"/>
      <c r="AE157" s="30"/>
      <c r="AR157" s="170" t="s">
        <v>285</v>
      </c>
      <c r="AT157" s="170" t="s">
        <v>151</v>
      </c>
      <c r="AU157" s="170" t="s">
        <v>156</v>
      </c>
      <c r="AY157" s="14" t="s">
        <v>149</v>
      </c>
      <c r="BE157" s="98">
        <f t="shared" si="24"/>
        <v>0</v>
      </c>
      <c r="BF157" s="98">
        <f t="shared" si="25"/>
        <v>0</v>
      </c>
      <c r="BG157" s="98">
        <f t="shared" si="26"/>
        <v>0</v>
      </c>
      <c r="BH157" s="98">
        <f t="shared" si="27"/>
        <v>0</v>
      </c>
      <c r="BI157" s="98">
        <f t="shared" si="28"/>
        <v>0</v>
      </c>
      <c r="BJ157" s="14" t="s">
        <v>156</v>
      </c>
      <c r="BK157" s="98">
        <f t="shared" si="29"/>
        <v>0</v>
      </c>
      <c r="BL157" s="14" t="s">
        <v>285</v>
      </c>
      <c r="BM157" s="170" t="s">
        <v>169</v>
      </c>
    </row>
    <row r="158" spans="1:65" s="2" customFormat="1" ht="14.4" customHeight="1">
      <c r="A158" s="30"/>
      <c r="B158" s="157"/>
      <c r="C158" s="158" t="s">
        <v>258</v>
      </c>
      <c r="D158" s="158" t="s">
        <v>151</v>
      </c>
      <c r="E158" s="159" t="s">
        <v>596</v>
      </c>
      <c r="F158" s="160" t="s">
        <v>597</v>
      </c>
      <c r="G158" s="161" t="s">
        <v>344</v>
      </c>
      <c r="H158" s="162">
        <v>4</v>
      </c>
      <c r="I158" s="163"/>
      <c r="J158" s="164">
        <f t="shared" si="20"/>
        <v>0</v>
      </c>
      <c r="K158" s="165"/>
      <c r="L158" s="31"/>
      <c r="M158" s="166" t="s">
        <v>1</v>
      </c>
      <c r="N158" s="167" t="s">
        <v>41</v>
      </c>
      <c r="O158" s="59"/>
      <c r="P158" s="168">
        <f t="shared" si="21"/>
        <v>0</v>
      </c>
      <c r="Q158" s="168">
        <v>0</v>
      </c>
      <c r="R158" s="168">
        <f t="shared" si="22"/>
        <v>0</v>
      </c>
      <c r="S158" s="168">
        <v>0</v>
      </c>
      <c r="T158" s="169">
        <f t="shared" si="23"/>
        <v>0</v>
      </c>
      <c r="U158" s="30"/>
      <c r="V158" s="30"/>
      <c r="W158" s="30"/>
      <c r="X158" s="30"/>
      <c r="Y158" s="30"/>
      <c r="Z158" s="30"/>
      <c r="AA158" s="30"/>
      <c r="AB158" s="30"/>
      <c r="AC158" s="30"/>
      <c r="AD158" s="30"/>
      <c r="AE158" s="30"/>
      <c r="AR158" s="170" t="s">
        <v>285</v>
      </c>
      <c r="AT158" s="170" t="s">
        <v>151</v>
      </c>
      <c r="AU158" s="170" t="s">
        <v>156</v>
      </c>
      <c r="AY158" s="14" t="s">
        <v>149</v>
      </c>
      <c r="BE158" s="98">
        <f t="shared" si="24"/>
        <v>0</v>
      </c>
      <c r="BF158" s="98">
        <f t="shared" si="25"/>
        <v>0</v>
      </c>
      <c r="BG158" s="98">
        <f t="shared" si="26"/>
        <v>0</v>
      </c>
      <c r="BH158" s="98">
        <f t="shared" si="27"/>
        <v>0</v>
      </c>
      <c r="BI158" s="98">
        <f t="shared" si="28"/>
        <v>0</v>
      </c>
      <c r="BJ158" s="14" t="s">
        <v>156</v>
      </c>
      <c r="BK158" s="98">
        <f t="shared" si="29"/>
        <v>0</v>
      </c>
      <c r="BL158" s="14" t="s">
        <v>285</v>
      </c>
      <c r="BM158" s="170" t="s">
        <v>172</v>
      </c>
    </row>
    <row r="159" spans="1:65" s="2" customFormat="1" ht="22.2" customHeight="1">
      <c r="A159" s="30"/>
      <c r="B159" s="157"/>
      <c r="C159" s="158" t="s">
        <v>202</v>
      </c>
      <c r="D159" s="158" t="s">
        <v>151</v>
      </c>
      <c r="E159" s="159" t="s">
        <v>598</v>
      </c>
      <c r="F159" s="160" t="s">
        <v>599</v>
      </c>
      <c r="G159" s="161" t="s">
        <v>344</v>
      </c>
      <c r="H159" s="162">
        <v>4</v>
      </c>
      <c r="I159" s="163"/>
      <c r="J159" s="164">
        <f t="shared" si="20"/>
        <v>0</v>
      </c>
      <c r="K159" s="165"/>
      <c r="L159" s="31"/>
      <c r="M159" s="166" t="s">
        <v>1</v>
      </c>
      <c r="N159" s="167" t="s">
        <v>41</v>
      </c>
      <c r="O159" s="59"/>
      <c r="P159" s="168">
        <f t="shared" si="21"/>
        <v>0</v>
      </c>
      <c r="Q159" s="168">
        <v>0</v>
      </c>
      <c r="R159" s="168">
        <f t="shared" si="22"/>
        <v>0</v>
      </c>
      <c r="S159" s="168">
        <v>0</v>
      </c>
      <c r="T159" s="169">
        <f t="shared" si="23"/>
        <v>0</v>
      </c>
      <c r="U159" s="30"/>
      <c r="V159" s="30"/>
      <c r="W159" s="30"/>
      <c r="X159" s="30"/>
      <c r="Y159" s="30"/>
      <c r="Z159" s="30"/>
      <c r="AA159" s="30"/>
      <c r="AB159" s="30"/>
      <c r="AC159" s="30"/>
      <c r="AD159" s="30"/>
      <c r="AE159" s="30"/>
      <c r="AR159" s="170" t="s">
        <v>285</v>
      </c>
      <c r="AT159" s="170" t="s">
        <v>151</v>
      </c>
      <c r="AU159" s="170" t="s">
        <v>156</v>
      </c>
      <c r="AY159" s="14" t="s">
        <v>149</v>
      </c>
      <c r="BE159" s="98">
        <f t="shared" si="24"/>
        <v>0</v>
      </c>
      <c r="BF159" s="98">
        <f t="shared" si="25"/>
        <v>0</v>
      </c>
      <c r="BG159" s="98">
        <f t="shared" si="26"/>
        <v>0</v>
      </c>
      <c r="BH159" s="98">
        <f t="shared" si="27"/>
        <v>0</v>
      </c>
      <c r="BI159" s="98">
        <f t="shared" si="28"/>
        <v>0</v>
      </c>
      <c r="BJ159" s="14" t="s">
        <v>156</v>
      </c>
      <c r="BK159" s="98">
        <f t="shared" si="29"/>
        <v>0</v>
      </c>
      <c r="BL159" s="14" t="s">
        <v>285</v>
      </c>
      <c r="BM159" s="170" t="s">
        <v>177</v>
      </c>
    </row>
    <row r="160" spans="1:65" s="2" customFormat="1" ht="22.2" customHeight="1">
      <c r="A160" s="30"/>
      <c r="B160" s="157"/>
      <c r="C160" s="171" t="s">
        <v>265</v>
      </c>
      <c r="D160" s="171" t="s">
        <v>244</v>
      </c>
      <c r="E160" s="172" t="s">
        <v>600</v>
      </c>
      <c r="F160" s="173" t="s">
        <v>601</v>
      </c>
      <c r="G160" s="174" t="s">
        <v>344</v>
      </c>
      <c r="H160" s="175">
        <v>4</v>
      </c>
      <c r="I160" s="176"/>
      <c r="J160" s="177">
        <f t="shared" si="20"/>
        <v>0</v>
      </c>
      <c r="K160" s="178"/>
      <c r="L160" s="179"/>
      <c r="M160" s="180" t="s">
        <v>1</v>
      </c>
      <c r="N160" s="181" t="s">
        <v>41</v>
      </c>
      <c r="O160" s="59"/>
      <c r="P160" s="168">
        <f t="shared" si="21"/>
        <v>0</v>
      </c>
      <c r="Q160" s="168">
        <v>6.8999999999999999E-3</v>
      </c>
      <c r="R160" s="168">
        <f t="shared" si="22"/>
        <v>2.76E-2</v>
      </c>
      <c r="S160" s="168">
        <v>0</v>
      </c>
      <c r="T160" s="169">
        <f t="shared" si="23"/>
        <v>0</v>
      </c>
      <c r="U160" s="30"/>
      <c r="V160" s="30"/>
      <c r="W160" s="30"/>
      <c r="X160" s="30"/>
      <c r="Y160" s="30"/>
      <c r="Z160" s="30"/>
      <c r="AA160" s="30"/>
      <c r="AB160" s="30"/>
      <c r="AC160" s="30"/>
      <c r="AD160" s="30"/>
      <c r="AE160" s="30"/>
      <c r="AR160" s="170" t="s">
        <v>588</v>
      </c>
      <c r="AT160" s="170" t="s">
        <v>244</v>
      </c>
      <c r="AU160" s="170" t="s">
        <v>156</v>
      </c>
      <c r="AY160" s="14" t="s">
        <v>149</v>
      </c>
      <c r="BE160" s="98">
        <f t="shared" si="24"/>
        <v>0</v>
      </c>
      <c r="BF160" s="98">
        <f t="shared" si="25"/>
        <v>0</v>
      </c>
      <c r="BG160" s="98">
        <f t="shared" si="26"/>
        <v>0</v>
      </c>
      <c r="BH160" s="98">
        <f t="shared" si="27"/>
        <v>0</v>
      </c>
      <c r="BI160" s="98">
        <f t="shared" si="28"/>
        <v>0</v>
      </c>
      <c r="BJ160" s="14" t="s">
        <v>156</v>
      </c>
      <c r="BK160" s="98">
        <f t="shared" si="29"/>
        <v>0</v>
      </c>
      <c r="BL160" s="14" t="s">
        <v>285</v>
      </c>
      <c r="BM160" s="170" t="s">
        <v>602</v>
      </c>
    </row>
    <row r="161" spans="1:65" s="2" customFormat="1" ht="14.4" customHeight="1">
      <c r="A161" s="30"/>
      <c r="B161" s="157"/>
      <c r="C161" s="158" t="s">
        <v>207</v>
      </c>
      <c r="D161" s="158" t="s">
        <v>151</v>
      </c>
      <c r="E161" s="159" t="s">
        <v>603</v>
      </c>
      <c r="F161" s="160" t="s">
        <v>604</v>
      </c>
      <c r="G161" s="161" t="s">
        <v>344</v>
      </c>
      <c r="H161" s="162">
        <v>1</v>
      </c>
      <c r="I161" s="163"/>
      <c r="J161" s="164">
        <f t="shared" si="20"/>
        <v>0</v>
      </c>
      <c r="K161" s="165"/>
      <c r="L161" s="31"/>
      <c r="M161" s="166" t="s">
        <v>1</v>
      </c>
      <c r="N161" s="167" t="s">
        <v>41</v>
      </c>
      <c r="O161" s="59"/>
      <c r="P161" s="168">
        <f t="shared" si="21"/>
        <v>0</v>
      </c>
      <c r="Q161" s="168">
        <v>0</v>
      </c>
      <c r="R161" s="168">
        <f t="shared" si="22"/>
        <v>0</v>
      </c>
      <c r="S161" s="168">
        <v>0</v>
      </c>
      <c r="T161" s="169">
        <f t="shared" si="23"/>
        <v>0</v>
      </c>
      <c r="U161" s="30"/>
      <c r="V161" s="30"/>
      <c r="W161" s="30"/>
      <c r="X161" s="30"/>
      <c r="Y161" s="30"/>
      <c r="Z161" s="30"/>
      <c r="AA161" s="30"/>
      <c r="AB161" s="30"/>
      <c r="AC161" s="30"/>
      <c r="AD161" s="30"/>
      <c r="AE161" s="30"/>
      <c r="AR161" s="170" t="s">
        <v>285</v>
      </c>
      <c r="AT161" s="170" t="s">
        <v>151</v>
      </c>
      <c r="AU161" s="170" t="s">
        <v>156</v>
      </c>
      <c r="AY161" s="14" t="s">
        <v>149</v>
      </c>
      <c r="BE161" s="98">
        <f t="shared" si="24"/>
        <v>0</v>
      </c>
      <c r="BF161" s="98">
        <f t="shared" si="25"/>
        <v>0</v>
      </c>
      <c r="BG161" s="98">
        <f t="shared" si="26"/>
        <v>0</v>
      </c>
      <c r="BH161" s="98">
        <f t="shared" si="27"/>
        <v>0</v>
      </c>
      <c r="BI161" s="98">
        <f t="shared" si="28"/>
        <v>0</v>
      </c>
      <c r="BJ161" s="14" t="s">
        <v>156</v>
      </c>
      <c r="BK161" s="98">
        <f t="shared" si="29"/>
        <v>0</v>
      </c>
      <c r="BL161" s="14" t="s">
        <v>285</v>
      </c>
      <c r="BM161" s="170" t="s">
        <v>185</v>
      </c>
    </row>
    <row r="162" spans="1:65" s="2" customFormat="1" ht="19.8" customHeight="1">
      <c r="A162" s="30"/>
      <c r="B162" s="157"/>
      <c r="C162" s="171" t="s">
        <v>272</v>
      </c>
      <c r="D162" s="171" t="s">
        <v>244</v>
      </c>
      <c r="E162" s="172" t="s">
        <v>605</v>
      </c>
      <c r="F162" s="173" t="s">
        <v>606</v>
      </c>
      <c r="G162" s="174" t="s">
        <v>344</v>
      </c>
      <c r="H162" s="175">
        <v>1</v>
      </c>
      <c r="I162" s="176"/>
      <c r="J162" s="177">
        <f t="shared" si="20"/>
        <v>0</v>
      </c>
      <c r="K162" s="178"/>
      <c r="L162" s="179"/>
      <c r="M162" s="180" t="s">
        <v>1</v>
      </c>
      <c r="N162" s="181" t="s">
        <v>41</v>
      </c>
      <c r="O162" s="59"/>
      <c r="P162" s="168">
        <f t="shared" si="21"/>
        <v>0</v>
      </c>
      <c r="Q162" s="168">
        <v>4.13E-3</v>
      </c>
      <c r="R162" s="168">
        <f t="shared" si="22"/>
        <v>4.13E-3</v>
      </c>
      <c r="S162" s="168">
        <v>0</v>
      </c>
      <c r="T162" s="169">
        <f t="shared" si="23"/>
        <v>0</v>
      </c>
      <c r="U162" s="30"/>
      <c r="V162" s="30"/>
      <c r="W162" s="30"/>
      <c r="X162" s="30"/>
      <c r="Y162" s="30"/>
      <c r="Z162" s="30"/>
      <c r="AA162" s="30"/>
      <c r="AB162" s="30"/>
      <c r="AC162" s="30"/>
      <c r="AD162" s="30"/>
      <c r="AE162" s="30"/>
      <c r="AR162" s="170" t="s">
        <v>588</v>
      </c>
      <c r="AT162" s="170" t="s">
        <v>244</v>
      </c>
      <c r="AU162" s="170" t="s">
        <v>156</v>
      </c>
      <c r="AY162" s="14" t="s">
        <v>149</v>
      </c>
      <c r="BE162" s="98">
        <f t="shared" si="24"/>
        <v>0</v>
      </c>
      <c r="BF162" s="98">
        <f t="shared" si="25"/>
        <v>0</v>
      </c>
      <c r="BG162" s="98">
        <f t="shared" si="26"/>
        <v>0</v>
      </c>
      <c r="BH162" s="98">
        <f t="shared" si="27"/>
        <v>0</v>
      </c>
      <c r="BI162" s="98">
        <f t="shared" si="28"/>
        <v>0</v>
      </c>
      <c r="BJ162" s="14" t="s">
        <v>156</v>
      </c>
      <c r="BK162" s="98">
        <f t="shared" si="29"/>
        <v>0</v>
      </c>
      <c r="BL162" s="14" t="s">
        <v>285</v>
      </c>
      <c r="BM162" s="170" t="s">
        <v>607</v>
      </c>
    </row>
    <row r="163" spans="1:65" s="2" customFormat="1" ht="14.4" customHeight="1">
      <c r="A163" s="30"/>
      <c r="B163" s="157"/>
      <c r="C163" s="158" t="s">
        <v>215</v>
      </c>
      <c r="D163" s="158" t="s">
        <v>151</v>
      </c>
      <c r="E163" s="159" t="s">
        <v>608</v>
      </c>
      <c r="F163" s="160" t="s">
        <v>609</v>
      </c>
      <c r="G163" s="161" t="s">
        <v>344</v>
      </c>
      <c r="H163" s="162">
        <v>3</v>
      </c>
      <c r="I163" s="163"/>
      <c r="J163" s="164">
        <f t="shared" si="20"/>
        <v>0</v>
      </c>
      <c r="K163" s="165"/>
      <c r="L163" s="31"/>
      <c r="M163" s="166" t="s">
        <v>1</v>
      </c>
      <c r="N163" s="167" t="s">
        <v>41</v>
      </c>
      <c r="O163" s="59"/>
      <c r="P163" s="168">
        <f t="shared" si="21"/>
        <v>0</v>
      </c>
      <c r="Q163" s="168">
        <v>0</v>
      </c>
      <c r="R163" s="168">
        <f t="shared" si="22"/>
        <v>0</v>
      </c>
      <c r="S163" s="168">
        <v>0</v>
      </c>
      <c r="T163" s="169">
        <f t="shared" si="23"/>
        <v>0</v>
      </c>
      <c r="U163" s="30"/>
      <c r="V163" s="30"/>
      <c r="W163" s="30"/>
      <c r="X163" s="30"/>
      <c r="Y163" s="30"/>
      <c r="Z163" s="30"/>
      <c r="AA163" s="30"/>
      <c r="AB163" s="30"/>
      <c r="AC163" s="30"/>
      <c r="AD163" s="30"/>
      <c r="AE163" s="30"/>
      <c r="AR163" s="170" t="s">
        <v>285</v>
      </c>
      <c r="AT163" s="170" t="s">
        <v>151</v>
      </c>
      <c r="AU163" s="170" t="s">
        <v>156</v>
      </c>
      <c r="AY163" s="14" t="s">
        <v>149</v>
      </c>
      <c r="BE163" s="98">
        <f t="shared" si="24"/>
        <v>0</v>
      </c>
      <c r="BF163" s="98">
        <f t="shared" si="25"/>
        <v>0</v>
      </c>
      <c r="BG163" s="98">
        <f t="shared" si="26"/>
        <v>0</v>
      </c>
      <c r="BH163" s="98">
        <f t="shared" si="27"/>
        <v>0</v>
      </c>
      <c r="BI163" s="98">
        <f t="shared" si="28"/>
        <v>0</v>
      </c>
      <c r="BJ163" s="14" t="s">
        <v>156</v>
      </c>
      <c r="BK163" s="98">
        <f t="shared" si="29"/>
        <v>0</v>
      </c>
      <c r="BL163" s="14" t="s">
        <v>285</v>
      </c>
      <c r="BM163" s="170" t="s">
        <v>192</v>
      </c>
    </row>
    <row r="164" spans="1:65" s="2" customFormat="1" ht="19.8" customHeight="1">
      <c r="A164" s="30"/>
      <c r="B164" s="157"/>
      <c r="C164" s="171" t="s">
        <v>281</v>
      </c>
      <c r="D164" s="171" t="s">
        <v>244</v>
      </c>
      <c r="E164" s="172" t="s">
        <v>610</v>
      </c>
      <c r="F164" s="173" t="s">
        <v>611</v>
      </c>
      <c r="G164" s="174" t="s">
        <v>344</v>
      </c>
      <c r="H164" s="175">
        <v>3</v>
      </c>
      <c r="I164" s="176"/>
      <c r="J164" s="177">
        <f t="shared" si="20"/>
        <v>0</v>
      </c>
      <c r="K164" s="178"/>
      <c r="L164" s="179"/>
      <c r="M164" s="180" t="s">
        <v>1</v>
      </c>
      <c r="N164" s="181" t="s">
        <v>41</v>
      </c>
      <c r="O164" s="59"/>
      <c r="P164" s="168">
        <f t="shared" si="21"/>
        <v>0</v>
      </c>
      <c r="Q164" s="168">
        <v>5.0000000000000001E-3</v>
      </c>
      <c r="R164" s="168">
        <f t="shared" si="22"/>
        <v>1.4999999999999999E-2</v>
      </c>
      <c r="S164" s="168">
        <v>0</v>
      </c>
      <c r="T164" s="169">
        <f t="shared" si="23"/>
        <v>0</v>
      </c>
      <c r="U164" s="30"/>
      <c r="V164" s="30"/>
      <c r="W164" s="30"/>
      <c r="X164" s="30"/>
      <c r="Y164" s="30"/>
      <c r="Z164" s="30"/>
      <c r="AA164" s="30"/>
      <c r="AB164" s="30"/>
      <c r="AC164" s="30"/>
      <c r="AD164" s="30"/>
      <c r="AE164" s="30"/>
      <c r="AR164" s="170" t="s">
        <v>588</v>
      </c>
      <c r="AT164" s="170" t="s">
        <v>244</v>
      </c>
      <c r="AU164" s="170" t="s">
        <v>156</v>
      </c>
      <c r="AY164" s="14" t="s">
        <v>149</v>
      </c>
      <c r="BE164" s="98">
        <f t="shared" si="24"/>
        <v>0</v>
      </c>
      <c r="BF164" s="98">
        <f t="shared" si="25"/>
        <v>0</v>
      </c>
      <c r="BG164" s="98">
        <f t="shared" si="26"/>
        <v>0</v>
      </c>
      <c r="BH164" s="98">
        <f t="shared" si="27"/>
        <v>0</v>
      </c>
      <c r="BI164" s="98">
        <f t="shared" si="28"/>
        <v>0</v>
      </c>
      <c r="BJ164" s="14" t="s">
        <v>156</v>
      </c>
      <c r="BK164" s="98">
        <f t="shared" si="29"/>
        <v>0</v>
      </c>
      <c r="BL164" s="14" t="s">
        <v>285</v>
      </c>
      <c r="BM164" s="170" t="s">
        <v>612</v>
      </c>
    </row>
    <row r="165" spans="1:65" s="2" customFormat="1" ht="14.4" customHeight="1">
      <c r="A165" s="30"/>
      <c r="B165" s="157"/>
      <c r="C165" s="158" t="s">
        <v>218</v>
      </c>
      <c r="D165" s="158" t="s">
        <v>151</v>
      </c>
      <c r="E165" s="159" t="s">
        <v>613</v>
      </c>
      <c r="F165" s="160" t="s">
        <v>614</v>
      </c>
      <c r="G165" s="161" t="s">
        <v>344</v>
      </c>
      <c r="H165" s="162">
        <v>1</v>
      </c>
      <c r="I165" s="163"/>
      <c r="J165" s="164">
        <f t="shared" si="20"/>
        <v>0</v>
      </c>
      <c r="K165" s="165"/>
      <c r="L165" s="31"/>
      <c r="M165" s="166" t="s">
        <v>1</v>
      </c>
      <c r="N165" s="167" t="s">
        <v>41</v>
      </c>
      <c r="O165" s="59"/>
      <c r="P165" s="168">
        <f t="shared" si="21"/>
        <v>0</v>
      </c>
      <c r="Q165" s="168">
        <v>0</v>
      </c>
      <c r="R165" s="168">
        <f t="shared" si="22"/>
        <v>0</v>
      </c>
      <c r="S165" s="168">
        <v>0</v>
      </c>
      <c r="T165" s="169">
        <f t="shared" si="23"/>
        <v>0</v>
      </c>
      <c r="U165" s="30"/>
      <c r="V165" s="30"/>
      <c r="W165" s="30"/>
      <c r="X165" s="30"/>
      <c r="Y165" s="30"/>
      <c r="Z165" s="30"/>
      <c r="AA165" s="30"/>
      <c r="AB165" s="30"/>
      <c r="AC165" s="30"/>
      <c r="AD165" s="30"/>
      <c r="AE165" s="30"/>
      <c r="AR165" s="170" t="s">
        <v>285</v>
      </c>
      <c r="AT165" s="170" t="s">
        <v>151</v>
      </c>
      <c r="AU165" s="170" t="s">
        <v>156</v>
      </c>
      <c r="AY165" s="14" t="s">
        <v>149</v>
      </c>
      <c r="BE165" s="98">
        <f t="shared" si="24"/>
        <v>0</v>
      </c>
      <c r="BF165" s="98">
        <f t="shared" si="25"/>
        <v>0</v>
      </c>
      <c r="BG165" s="98">
        <f t="shared" si="26"/>
        <v>0</v>
      </c>
      <c r="BH165" s="98">
        <f t="shared" si="27"/>
        <v>0</v>
      </c>
      <c r="BI165" s="98">
        <f t="shared" si="28"/>
        <v>0</v>
      </c>
      <c r="BJ165" s="14" t="s">
        <v>156</v>
      </c>
      <c r="BK165" s="98">
        <f t="shared" si="29"/>
        <v>0</v>
      </c>
      <c r="BL165" s="14" t="s">
        <v>285</v>
      </c>
      <c r="BM165" s="170" t="s">
        <v>199</v>
      </c>
    </row>
    <row r="166" spans="1:65" s="2" customFormat="1" ht="19.8" customHeight="1">
      <c r="A166" s="30"/>
      <c r="B166" s="157"/>
      <c r="C166" s="171" t="s">
        <v>289</v>
      </c>
      <c r="D166" s="171" t="s">
        <v>244</v>
      </c>
      <c r="E166" s="172" t="s">
        <v>615</v>
      </c>
      <c r="F166" s="173" t="s">
        <v>616</v>
      </c>
      <c r="G166" s="174" t="s">
        <v>344</v>
      </c>
      <c r="H166" s="175">
        <v>1</v>
      </c>
      <c r="I166" s="176"/>
      <c r="J166" s="177">
        <f t="shared" si="20"/>
        <v>0</v>
      </c>
      <c r="K166" s="178"/>
      <c r="L166" s="179"/>
      <c r="M166" s="180" t="s">
        <v>1</v>
      </c>
      <c r="N166" s="181" t="s">
        <v>41</v>
      </c>
      <c r="O166" s="59"/>
      <c r="P166" s="168">
        <f t="shared" si="21"/>
        <v>0</v>
      </c>
      <c r="Q166" s="168">
        <v>5.3600000000000002E-3</v>
      </c>
      <c r="R166" s="168">
        <f t="shared" si="22"/>
        <v>5.3600000000000002E-3</v>
      </c>
      <c r="S166" s="168">
        <v>0</v>
      </c>
      <c r="T166" s="169">
        <f t="shared" si="23"/>
        <v>0</v>
      </c>
      <c r="U166" s="30"/>
      <c r="V166" s="30"/>
      <c r="W166" s="30"/>
      <c r="X166" s="30"/>
      <c r="Y166" s="30"/>
      <c r="Z166" s="30"/>
      <c r="AA166" s="30"/>
      <c r="AB166" s="30"/>
      <c r="AC166" s="30"/>
      <c r="AD166" s="30"/>
      <c r="AE166" s="30"/>
      <c r="AR166" s="170" t="s">
        <v>588</v>
      </c>
      <c r="AT166" s="170" t="s">
        <v>244</v>
      </c>
      <c r="AU166" s="170" t="s">
        <v>156</v>
      </c>
      <c r="AY166" s="14" t="s">
        <v>149</v>
      </c>
      <c r="BE166" s="98">
        <f t="shared" si="24"/>
        <v>0</v>
      </c>
      <c r="BF166" s="98">
        <f t="shared" si="25"/>
        <v>0</v>
      </c>
      <c r="BG166" s="98">
        <f t="shared" si="26"/>
        <v>0</v>
      </c>
      <c r="BH166" s="98">
        <f t="shared" si="27"/>
        <v>0</v>
      </c>
      <c r="BI166" s="98">
        <f t="shared" si="28"/>
        <v>0</v>
      </c>
      <c r="BJ166" s="14" t="s">
        <v>156</v>
      </c>
      <c r="BK166" s="98">
        <f t="shared" si="29"/>
        <v>0</v>
      </c>
      <c r="BL166" s="14" t="s">
        <v>285</v>
      </c>
      <c r="BM166" s="170" t="s">
        <v>617</v>
      </c>
    </row>
    <row r="167" spans="1:65" s="2" customFormat="1" ht="22.2" customHeight="1">
      <c r="A167" s="30"/>
      <c r="B167" s="157"/>
      <c r="C167" s="158" t="s">
        <v>222</v>
      </c>
      <c r="D167" s="158" t="s">
        <v>151</v>
      </c>
      <c r="E167" s="159" t="s">
        <v>618</v>
      </c>
      <c r="F167" s="160" t="s">
        <v>619</v>
      </c>
      <c r="G167" s="161" t="s">
        <v>344</v>
      </c>
      <c r="H167" s="162">
        <v>10</v>
      </c>
      <c r="I167" s="163"/>
      <c r="J167" s="164">
        <f t="shared" si="20"/>
        <v>0</v>
      </c>
      <c r="K167" s="165"/>
      <c r="L167" s="31"/>
      <c r="M167" s="166" t="s">
        <v>1</v>
      </c>
      <c r="N167" s="167" t="s">
        <v>41</v>
      </c>
      <c r="O167" s="59"/>
      <c r="P167" s="168">
        <f t="shared" si="21"/>
        <v>0</v>
      </c>
      <c r="Q167" s="168">
        <v>0</v>
      </c>
      <c r="R167" s="168">
        <f t="shared" si="22"/>
        <v>0</v>
      </c>
      <c r="S167" s="168">
        <v>0</v>
      </c>
      <c r="T167" s="169">
        <f t="shared" si="23"/>
        <v>0</v>
      </c>
      <c r="U167" s="30"/>
      <c r="V167" s="30"/>
      <c r="W167" s="30"/>
      <c r="X167" s="30"/>
      <c r="Y167" s="30"/>
      <c r="Z167" s="30"/>
      <c r="AA167" s="30"/>
      <c r="AB167" s="30"/>
      <c r="AC167" s="30"/>
      <c r="AD167" s="30"/>
      <c r="AE167" s="30"/>
      <c r="AR167" s="170" t="s">
        <v>285</v>
      </c>
      <c r="AT167" s="170" t="s">
        <v>151</v>
      </c>
      <c r="AU167" s="170" t="s">
        <v>156</v>
      </c>
      <c r="AY167" s="14" t="s">
        <v>149</v>
      </c>
      <c r="BE167" s="98">
        <f t="shared" si="24"/>
        <v>0</v>
      </c>
      <c r="BF167" s="98">
        <f t="shared" si="25"/>
        <v>0</v>
      </c>
      <c r="BG167" s="98">
        <f t="shared" si="26"/>
        <v>0</v>
      </c>
      <c r="BH167" s="98">
        <f t="shared" si="27"/>
        <v>0</v>
      </c>
      <c r="BI167" s="98">
        <f t="shared" si="28"/>
        <v>0</v>
      </c>
      <c r="BJ167" s="14" t="s">
        <v>156</v>
      </c>
      <c r="BK167" s="98">
        <f t="shared" si="29"/>
        <v>0</v>
      </c>
      <c r="BL167" s="14" t="s">
        <v>285</v>
      </c>
      <c r="BM167" s="170" t="s">
        <v>207</v>
      </c>
    </row>
    <row r="168" spans="1:65" s="2" customFormat="1" ht="14.4" customHeight="1">
      <c r="A168" s="30"/>
      <c r="B168" s="157"/>
      <c r="C168" s="171" t="s">
        <v>298</v>
      </c>
      <c r="D168" s="171" t="s">
        <v>244</v>
      </c>
      <c r="E168" s="172" t="s">
        <v>620</v>
      </c>
      <c r="F168" s="173" t="s">
        <v>621</v>
      </c>
      <c r="G168" s="174" t="s">
        <v>344</v>
      </c>
      <c r="H168" s="175">
        <v>10</v>
      </c>
      <c r="I168" s="176"/>
      <c r="J168" s="177">
        <f t="shared" si="20"/>
        <v>0</v>
      </c>
      <c r="K168" s="178"/>
      <c r="L168" s="179"/>
      <c r="M168" s="180" t="s">
        <v>1</v>
      </c>
      <c r="N168" s="181" t="s">
        <v>41</v>
      </c>
      <c r="O168" s="59"/>
      <c r="P168" s="168">
        <f t="shared" si="21"/>
        <v>0</v>
      </c>
      <c r="Q168" s="168">
        <v>6.0000000000000002E-5</v>
      </c>
      <c r="R168" s="168">
        <f t="shared" si="22"/>
        <v>6.0000000000000006E-4</v>
      </c>
      <c r="S168" s="168">
        <v>0</v>
      </c>
      <c r="T168" s="169">
        <f t="shared" si="23"/>
        <v>0</v>
      </c>
      <c r="U168" s="30"/>
      <c r="V168" s="30"/>
      <c r="W168" s="30"/>
      <c r="X168" s="30"/>
      <c r="Y168" s="30"/>
      <c r="Z168" s="30"/>
      <c r="AA168" s="30"/>
      <c r="AB168" s="30"/>
      <c r="AC168" s="30"/>
      <c r="AD168" s="30"/>
      <c r="AE168" s="30"/>
      <c r="AR168" s="170" t="s">
        <v>588</v>
      </c>
      <c r="AT168" s="170" t="s">
        <v>244</v>
      </c>
      <c r="AU168" s="170" t="s">
        <v>156</v>
      </c>
      <c r="AY168" s="14" t="s">
        <v>149</v>
      </c>
      <c r="BE168" s="98">
        <f t="shared" si="24"/>
        <v>0</v>
      </c>
      <c r="BF168" s="98">
        <f t="shared" si="25"/>
        <v>0</v>
      </c>
      <c r="BG168" s="98">
        <f t="shared" si="26"/>
        <v>0</v>
      </c>
      <c r="BH168" s="98">
        <f t="shared" si="27"/>
        <v>0</v>
      </c>
      <c r="BI168" s="98">
        <f t="shared" si="28"/>
        <v>0</v>
      </c>
      <c r="BJ168" s="14" t="s">
        <v>156</v>
      </c>
      <c r="BK168" s="98">
        <f t="shared" si="29"/>
        <v>0</v>
      </c>
      <c r="BL168" s="14" t="s">
        <v>285</v>
      </c>
      <c r="BM168" s="170" t="s">
        <v>622</v>
      </c>
    </row>
    <row r="169" spans="1:65" s="2" customFormat="1" ht="22.2" customHeight="1">
      <c r="A169" s="30"/>
      <c r="B169" s="157"/>
      <c r="C169" s="158" t="s">
        <v>226</v>
      </c>
      <c r="D169" s="158" t="s">
        <v>151</v>
      </c>
      <c r="E169" s="159" t="s">
        <v>623</v>
      </c>
      <c r="F169" s="160" t="s">
        <v>624</v>
      </c>
      <c r="G169" s="161" t="s">
        <v>344</v>
      </c>
      <c r="H169" s="162">
        <v>12</v>
      </c>
      <c r="I169" s="163"/>
      <c r="J169" s="164">
        <f t="shared" si="20"/>
        <v>0</v>
      </c>
      <c r="K169" s="165"/>
      <c r="L169" s="31"/>
      <c r="M169" s="166" t="s">
        <v>1</v>
      </c>
      <c r="N169" s="167" t="s">
        <v>41</v>
      </c>
      <c r="O169" s="59"/>
      <c r="P169" s="168">
        <f t="shared" si="21"/>
        <v>0</v>
      </c>
      <c r="Q169" s="168">
        <v>0</v>
      </c>
      <c r="R169" s="168">
        <f t="shared" si="22"/>
        <v>0</v>
      </c>
      <c r="S169" s="168">
        <v>0</v>
      </c>
      <c r="T169" s="169">
        <f t="shared" si="23"/>
        <v>0</v>
      </c>
      <c r="U169" s="30"/>
      <c r="V169" s="30"/>
      <c r="W169" s="30"/>
      <c r="X169" s="30"/>
      <c r="Y169" s="30"/>
      <c r="Z169" s="30"/>
      <c r="AA169" s="30"/>
      <c r="AB169" s="30"/>
      <c r="AC169" s="30"/>
      <c r="AD169" s="30"/>
      <c r="AE169" s="30"/>
      <c r="AR169" s="170" t="s">
        <v>285</v>
      </c>
      <c r="AT169" s="170" t="s">
        <v>151</v>
      </c>
      <c r="AU169" s="170" t="s">
        <v>156</v>
      </c>
      <c r="AY169" s="14" t="s">
        <v>149</v>
      </c>
      <c r="BE169" s="98">
        <f t="shared" si="24"/>
        <v>0</v>
      </c>
      <c r="BF169" s="98">
        <f t="shared" si="25"/>
        <v>0</v>
      </c>
      <c r="BG169" s="98">
        <f t="shared" si="26"/>
        <v>0</v>
      </c>
      <c r="BH169" s="98">
        <f t="shared" si="27"/>
        <v>0</v>
      </c>
      <c r="BI169" s="98">
        <f t="shared" si="28"/>
        <v>0</v>
      </c>
      <c r="BJ169" s="14" t="s">
        <v>156</v>
      </c>
      <c r="BK169" s="98">
        <f t="shared" si="29"/>
        <v>0</v>
      </c>
      <c r="BL169" s="14" t="s">
        <v>285</v>
      </c>
      <c r="BM169" s="170" t="s">
        <v>218</v>
      </c>
    </row>
    <row r="170" spans="1:65" s="2" customFormat="1" ht="14.4" customHeight="1">
      <c r="A170" s="30"/>
      <c r="B170" s="157"/>
      <c r="C170" s="158" t="s">
        <v>305</v>
      </c>
      <c r="D170" s="158" t="s">
        <v>151</v>
      </c>
      <c r="E170" s="159" t="s">
        <v>625</v>
      </c>
      <c r="F170" s="160" t="s">
        <v>626</v>
      </c>
      <c r="G170" s="161" t="s">
        <v>344</v>
      </c>
      <c r="H170" s="162">
        <v>32</v>
      </c>
      <c r="I170" s="163"/>
      <c r="J170" s="164">
        <f t="shared" si="20"/>
        <v>0</v>
      </c>
      <c r="K170" s="165"/>
      <c r="L170" s="31"/>
      <c r="M170" s="166" t="s">
        <v>1</v>
      </c>
      <c r="N170" s="167" t="s">
        <v>41</v>
      </c>
      <c r="O170" s="59"/>
      <c r="P170" s="168">
        <f t="shared" si="21"/>
        <v>0</v>
      </c>
      <c r="Q170" s="168">
        <v>0</v>
      </c>
      <c r="R170" s="168">
        <f t="shared" si="22"/>
        <v>0</v>
      </c>
      <c r="S170" s="168">
        <v>0</v>
      </c>
      <c r="T170" s="169">
        <f t="shared" si="23"/>
        <v>0</v>
      </c>
      <c r="U170" s="30"/>
      <c r="V170" s="30"/>
      <c r="W170" s="30"/>
      <c r="X170" s="30"/>
      <c r="Y170" s="30"/>
      <c r="Z170" s="30"/>
      <c r="AA170" s="30"/>
      <c r="AB170" s="30"/>
      <c r="AC170" s="30"/>
      <c r="AD170" s="30"/>
      <c r="AE170" s="30"/>
      <c r="AR170" s="170" t="s">
        <v>285</v>
      </c>
      <c r="AT170" s="170" t="s">
        <v>151</v>
      </c>
      <c r="AU170" s="170" t="s">
        <v>156</v>
      </c>
      <c r="AY170" s="14" t="s">
        <v>149</v>
      </c>
      <c r="BE170" s="98">
        <f t="shared" si="24"/>
        <v>0</v>
      </c>
      <c r="BF170" s="98">
        <f t="shared" si="25"/>
        <v>0</v>
      </c>
      <c r="BG170" s="98">
        <f t="shared" si="26"/>
        <v>0</v>
      </c>
      <c r="BH170" s="98">
        <f t="shared" si="27"/>
        <v>0</v>
      </c>
      <c r="BI170" s="98">
        <f t="shared" si="28"/>
        <v>0</v>
      </c>
      <c r="BJ170" s="14" t="s">
        <v>156</v>
      </c>
      <c r="BK170" s="98">
        <f t="shared" si="29"/>
        <v>0</v>
      </c>
      <c r="BL170" s="14" t="s">
        <v>285</v>
      </c>
      <c r="BM170" s="170" t="s">
        <v>222</v>
      </c>
    </row>
    <row r="171" spans="1:65" s="2" customFormat="1" ht="22.2" customHeight="1">
      <c r="A171" s="30"/>
      <c r="B171" s="157"/>
      <c r="C171" s="158" t="s">
        <v>230</v>
      </c>
      <c r="D171" s="158" t="s">
        <v>151</v>
      </c>
      <c r="E171" s="159" t="s">
        <v>627</v>
      </c>
      <c r="F171" s="160" t="s">
        <v>628</v>
      </c>
      <c r="G171" s="161" t="s">
        <v>344</v>
      </c>
      <c r="H171" s="162">
        <v>8</v>
      </c>
      <c r="I171" s="163"/>
      <c r="J171" s="164">
        <f t="shared" si="20"/>
        <v>0</v>
      </c>
      <c r="K171" s="165"/>
      <c r="L171" s="31"/>
      <c r="M171" s="166" t="s">
        <v>1</v>
      </c>
      <c r="N171" s="167" t="s">
        <v>41</v>
      </c>
      <c r="O171" s="59"/>
      <c r="P171" s="168">
        <f t="shared" si="21"/>
        <v>0</v>
      </c>
      <c r="Q171" s="168">
        <v>0</v>
      </c>
      <c r="R171" s="168">
        <f t="shared" si="22"/>
        <v>0</v>
      </c>
      <c r="S171" s="168">
        <v>0</v>
      </c>
      <c r="T171" s="169">
        <f t="shared" si="23"/>
        <v>0</v>
      </c>
      <c r="U171" s="30"/>
      <c r="V171" s="30"/>
      <c r="W171" s="30"/>
      <c r="X171" s="30"/>
      <c r="Y171" s="30"/>
      <c r="Z171" s="30"/>
      <c r="AA171" s="30"/>
      <c r="AB171" s="30"/>
      <c r="AC171" s="30"/>
      <c r="AD171" s="30"/>
      <c r="AE171" s="30"/>
      <c r="AR171" s="170" t="s">
        <v>285</v>
      </c>
      <c r="AT171" s="170" t="s">
        <v>151</v>
      </c>
      <c r="AU171" s="170" t="s">
        <v>156</v>
      </c>
      <c r="AY171" s="14" t="s">
        <v>149</v>
      </c>
      <c r="BE171" s="98">
        <f t="shared" si="24"/>
        <v>0</v>
      </c>
      <c r="BF171" s="98">
        <f t="shared" si="25"/>
        <v>0</v>
      </c>
      <c r="BG171" s="98">
        <f t="shared" si="26"/>
        <v>0</v>
      </c>
      <c r="BH171" s="98">
        <f t="shared" si="27"/>
        <v>0</v>
      </c>
      <c r="BI171" s="98">
        <f t="shared" si="28"/>
        <v>0</v>
      </c>
      <c r="BJ171" s="14" t="s">
        <v>156</v>
      </c>
      <c r="BK171" s="98">
        <f t="shared" si="29"/>
        <v>0</v>
      </c>
      <c r="BL171" s="14" t="s">
        <v>285</v>
      </c>
      <c r="BM171" s="170" t="s">
        <v>226</v>
      </c>
    </row>
    <row r="172" spans="1:65" s="2" customFormat="1" ht="22.2" customHeight="1">
      <c r="A172" s="30"/>
      <c r="B172" s="157"/>
      <c r="C172" s="158" t="s">
        <v>312</v>
      </c>
      <c r="D172" s="158" t="s">
        <v>151</v>
      </c>
      <c r="E172" s="159" t="s">
        <v>629</v>
      </c>
      <c r="F172" s="160" t="s">
        <v>630</v>
      </c>
      <c r="G172" s="161" t="s">
        <v>344</v>
      </c>
      <c r="H172" s="162">
        <v>8</v>
      </c>
      <c r="I172" s="163"/>
      <c r="J172" s="164">
        <f t="shared" si="20"/>
        <v>0</v>
      </c>
      <c r="K172" s="165"/>
      <c r="L172" s="31"/>
      <c r="M172" s="166" t="s">
        <v>1</v>
      </c>
      <c r="N172" s="167" t="s">
        <v>41</v>
      </c>
      <c r="O172" s="59"/>
      <c r="P172" s="168">
        <f t="shared" si="21"/>
        <v>0</v>
      </c>
      <c r="Q172" s="168">
        <v>0</v>
      </c>
      <c r="R172" s="168">
        <f t="shared" si="22"/>
        <v>0</v>
      </c>
      <c r="S172" s="168">
        <v>0</v>
      </c>
      <c r="T172" s="169">
        <f t="shared" si="23"/>
        <v>0</v>
      </c>
      <c r="U172" s="30"/>
      <c r="V172" s="30"/>
      <c r="W172" s="30"/>
      <c r="X172" s="30"/>
      <c r="Y172" s="30"/>
      <c r="Z172" s="30"/>
      <c r="AA172" s="30"/>
      <c r="AB172" s="30"/>
      <c r="AC172" s="30"/>
      <c r="AD172" s="30"/>
      <c r="AE172" s="30"/>
      <c r="AR172" s="170" t="s">
        <v>285</v>
      </c>
      <c r="AT172" s="170" t="s">
        <v>151</v>
      </c>
      <c r="AU172" s="170" t="s">
        <v>156</v>
      </c>
      <c r="AY172" s="14" t="s">
        <v>149</v>
      </c>
      <c r="BE172" s="98">
        <f t="shared" si="24"/>
        <v>0</v>
      </c>
      <c r="BF172" s="98">
        <f t="shared" si="25"/>
        <v>0</v>
      </c>
      <c r="BG172" s="98">
        <f t="shared" si="26"/>
        <v>0</v>
      </c>
      <c r="BH172" s="98">
        <f t="shared" si="27"/>
        <v>0</v>
      </c>
      <c r="BI172" s="98">
        <f t="shared" si="28"/>
        <v>0</v>
      </c>
      <c r="BJ172" s="14" t="s">
        <v>156</v>
      </c>
      <c r="BK172" s="98">
        <f t="shared" si="29"/>
        <v>0</v>
      </c>
      <c r="BL172" s="14" t="s">
        <v>285</v>
      </c>
      <c r="BM172" s="170" t="s">
        <v>230</v>
      </c>
    </row>
    <row r="173" spans="1:65" s="2" customFormat="1" ht="34.799999999999997" customHeight="1">
      <c r="A173" s="30"/>
      <c r="B173" s="157"/>
      <c r="C173" s="171" t="s">
        <v>235</v>
      </c>
      <c r="D173" s="171" t="s">
        <v>244</v>
      </c>
      <c r="E173" s="172" t="s">
        <v>631</v>
      </c>
      <c r="F173" s="173" t="s">
        <v>632</v>
      </c>
      <c r="G173" s="174" t="s">
        <v>284</v>
      </c>
      <c r="H173" s="175">
        <v>8</v>
      </c>
      <c r="I173" s="176"/>
      <c r="J173" s="177">
        <f t="shared" si="20"/>
        <v>0</v>
      </c>
      <c r="K173" s="178"/>
      <c r="L173" s="179"/>
      <c r="M173" s="180" t="s">
        <v>1</v>
      </c>
      <c r="N173" s="181" t="s">
        <v>41</v>
      </c>
      <c r="O173" s="59"/>
      <c r="P173" s="168">
        <f t="shared" si="21"/>
        <v>0</v>
      </c>
      <c r="Q173" s="168">
        <v>5.0000000000000002E-5</v>
      </c>
      <c r="R173" s="168">
        <f t="shared" si="22"/>
        <v>4.0000000000000002E-4</v>
      </c>
      <c r="S173" s="168">
        <v>0</v>
      </c>
      <c r="T173" s="169">
        <f t="shared" si="23"/>
        <v>0</v>
      </c>
      <c r="U173" s="30"/>
      <c r="V173" s="30"/>
      <c r="W173" s="30"/>
      <c r="X173" s="30"/>
      <c r="Y173" s="30"/>
      <c r="Z173" s="30"/>
      <c r="AA173" s="30"/>
      <c r="AB173" s="30"/>
      <c r="AC173" s="30"/>
      <c r="AD173" s="30"/>
      <c r="AE173" s="30"/>
      <c r="AR173" s="170" t="s">
        <v>588</v>
      </c>
      <c r="AT173" s="170" t="s">
        <v>244</v>
      </c>
      <c r="AU173" s="170" t="s">
        <v>156</v>
      </c>
      <c r="AY173" s="14" t="s">
        <v>149</v>
      </c>
      <c r="BE173" s="98">
        <f t="shared" si="24"/>
        <v>0</v>
      </c>
      <c r="BF173" s="98">
        <f t="shared" si="25"/>
        <v>0</v>
      </c>
      <c r="BG173" s="98">
        <f t="shared" si="26"/>
        <v>0</v>
      </c>
      <c r="BH173" s="98">
        <f t="shared" si="27"/>
        <v>0</v>
      </c>
      <c r="BI173" s="98">
        <f t="shared" si="28"/>
        <v>0</v>
      </c>
      <c r="BJ173" s="14" t="s">
        <v>156</v>
      </c>
      <c r="BK173" s="98">
        <f t="shared" si="29"/>
        <v>0</v>
      </c>
      <c r="BL173" s="14" t="s">
        <v>285</v>
      </c>
      <c r="BM173" s="170" t="s">
        <v>633</v>
      </c>
    </row>
    <row r="174" spans="1:65" s="2" customFormat="1" ht="14.4" customHeight="1">
      <c r="A174" s="30"/>
      <c r="B174" s="157"/>
      <c r="C174" s="171" t="s">
        <v>321</v>
      </c>
      <c r="D174" s="171" t="s">
        <v>244</v>
      </c>
      <c r="E174" s="172" t="s">
        <v>634</v>
      </c>
      <c r="F174" s="173" t="s">
        <v>635</v>
      </c>
      <c r="G174" s="174" t="s">
        <v>344</v>
      </c>
      <c r="H174" s="175">
        <v>8</v>
      </c>
      <c r="I174" s="176"/>
      <c r="J174" s="177">
        <f t="shared" si="20"/>
        <v>0</v>
      </c>
      <c r="K174" s="178"/>
      <c r="L174" s="179"/>
      <c r="M174" s="180" t="s">
        <v>1</v>
      </c>
      <c r="N174" s="181" t="s">
        <v>41</v>
      </c>
      <c r="O174" s="59"/>
      <c r="P174" s="168">
        <f t="shared" si="21"/>
        <v>0</v>
      </c>
      <c r="Q174" s="168">
        <v>1.0000000000000001E-5</v>
      </c>
      <c r="R174" s="168">
        <f t="shared" si="22"/>
        <v>8.0000000000000007E-5</v>
      </c>
      <c r="S174" s="168">
        <v>0</v>
      </c>
      <c r="T174" s="169">
        <f t="shared" si="23"/>
        <v>0</v>
      </c>
      <c r="U174" s="30"/>
      <c r="V174" s="30"/>
      <c r="W174" s="30"/>
      <c r="X174" s="30"/>
      <c r="Y174" s="30"/>
      <c r="Z174" s="30"/>
      <c r="AA174" s="30"/>
      <c r="AB174" s="30"/>
      <c r="AC174" s="30"/>
      <c r="AD174" s="30"/>
      <c r="AE174" s="30"/>
      <c r="AR174" s="170" t="s">
        <v>588</v>
      </c>
      <c r="AT174" s="170" t="s">
        <v>244</v>
      </c>
      <c r="AU174" s="170" t="s">
        <v>156</v>
      </c>
      <c r="AY174" s="14" t="s">
        <v>149</v>
      </c>
      <c r="BE174" s="98">
        <f t="shared" si="24"/>
        <v>0</v>
      </c>
      <c r="BF174" s="98">
        <f t="shared" si="25"/>
        <v>0</v>
      </c>
      <c r="BG174" s="98">
        <f t="shared" si="26"/>
        <v>0</v>
      </c>
      <c r="BH174" s="98">
        <f t="shared" si="27"/>
        <v>0</v>
      </c>
      <c r="BI174" s="98">
        <f t="shared" si="28"/>
        <v>0</v>
      </c>
      <c r="BJ174" s="14" t="s">
        <v>156</v>
      </c>
      <c r="BK174" s="98">
        <f t="shared" si="29"/>
        <v>0</v>
      </c>
      <c r="BL174" s="14" t="s">
        <v>285</v>
      </c>
      <c r="BM174" s="170" t="s">
        <v>636</v>
      </c>
    </row>
    <row r="175" spans="1:65" s="2" customFormat="1" ht="22.2" customHeight="1">
      <c r="A175" s="30"/>
      <c r="B175" s="157"/>
      <c r="C175" s="171" t="s">
        <v>243</v>
      </c>
      <c r="D175" s="171" t="s">
        <v>244</v>
      </c>
      <c r="E175" s="172" t="s">
        <v>637</v>
      </c>
      <c r="F175" s="173" t="s">
        <v>638</v>
      </c>
      <c r="G175" s="174" t="s">
        <v>344</v>
      </c>
      <c r="H175" s="175">
        <v>8</v>
      </c>
      <c r="I175" s="176"/>
      <c r="J175" s="177">
        <f t="shared" si="20"/>
        <v>0</v>
      </c>
      <c r="K175" s="178"/>
      <c r="L175" s="179"/>
      <c r="M175" s="180" t="s">
        <v>1</v>
      </c>
      <c r="N175" s="181" t="s">
        <v>41</v>
      </c>
      <c r="O175" s="59"/>
      <c r="P175" s="168">
        <f t="shared" si="21"/>
        <v>0</v>
      </c>
      <c r="Q175" s="168">
        <v>2.9E-4</v>
      </c>
      <c r="R175" s="168">
        <f t="shared" si="22"/>
        <v>2.32E-3</v>
      </c>
      <c r="S175" s="168">
        <v>0</v>
      </c>
      <c r="T175" s="169">
        <f t="shared" si="23"/>
        <v>0</v>
      </c>
      <c r="U175" s="30"/>
      <c r="V175" s="30"/>
      <c r="W175" s="30"/>
      <c r="X175" s="30"/>
      <c r="Y175" s="30"/>
      <c r="Z175" s="30"/>
      <c r="AA175" s="30"/>
      <c r="AB175" s="30"/>
      <c r="AC175" s="30"/>
      <c r="AD175" s="30"/>
      <c r="AE175" s="30"/>
      <c r="AR175" s="170" t="s">
        <v>588</v>
      </c>
      <c r="AT175" s="170" t="s">
        <v>244</v>
      </c>
      <c r="AU175" s="170" t="s">
        <v>156</v>
      </c>
      <c r="AY175" s="14" t="s">
        <v>149</v>
      </c>
      <c r="BE175" s="98">
        <f t="shared" si="24"/>
        <v>0</v>
      </c>
      <c r="BF175" s="98">
        <f t="shared" si="25"/>
        <v>0</v>
      </c>
      <c r="BG175" s="98">
        <f t="shared" si="26"/>
        <v>0</v>
      </c>
      <c r="BH175" s="98">
        <f t="shared" si="27"/>
        <v>0</v>
      </c>
      <c r="BI175" s="98">
        <f t="shared" si="28"/>
        <v>0</v>
      </c>
      <c r="BJ175" s="14" t="s">
        <v>156</v>
      </c>
      <c r="BK175" s="98">
        <f t="shared" si="29"/>
        <v>0</v>
      </c>
      <c r="BL175" s="14" t="s">
        <v>285</v>
      </c>
      <c r="BM175" s="170" t="s">
        <v>639</v>
      </c>
    </row>
    <row r="176" spans="1:65" s="2" customFormat="1" ht="30" customHeight="1">
      <c r="A176" s="30"/>
      <c r="B176" s="157"/>
      <c r="C176" s="158" t="s">
        <v>330</v>
      </c>
      <c r="D176" s="158" t="s">
        <v>151</v>
      </c>
      <c r="E176" s="159" t="s">
        <v>640</v>
      </c>
      <c r="F176" s="160" t="s">
        <v>641</v>
      </c>
      <c r="G176" s="161" t="s">
        <v>344</v>
      </c>
      <c r="H176" s="162">
        <v>2</v>
      </c>
      <c r="I176" s="163"/>
      <c r="J176" s="164">
        <f t="shared" si="20"/>
        <v>0</v>
      </c>
      <c r="K176" s="165"/>
      <c r="L176" s="31"/>
      <c r="M176" s="166" t="s">
        <v>1</v>
      </c>
      <c r="N176" s="167" t="s">
        <v>41</v>
      </c>
      <c r="O176" s="59"/>
      <c r="P176" s="168">
        <f t="shared" si="21"/>
        <v>0</v>
      </c>
      <c r="Q176" s="168">
        <v>0</v>
      </c>
      <c r="R176" s="168">
        <f t="shared" si="22"/>
        <v>0</v>
      </c>
      <c r="S176" s="168">
        <v>0</v>
      </c>
      <c r="T176" s="169">
        <f t="shared" si="23"/>
        <v>0</v>
      </c>
      <c r="U176" s="30"/>
      <c r="V176" s="30"/>
      <c r="W176" s="30"/>
      <c r="X176" s="30"/>
      <c r="Y176" s="30"/>
      <c r="Z176" s="30"/>
      <c r="AA176" s="30"/>
      <c r="AB176" s="30"/>
      <c r="AC176" s="30"/>
      <c r="AD176" s="30"/>
      <c r="AE176" s="30"/>
      <c r="AR176" s="170" t="s">
        <v>285</v>
      </c>
      <c r="AT176" s="170" t="s">
        <v>151</v>
      </c>
      <c r="AU176" s="170" t="s">
        <v>156</v>
      </c>
      <c r="AY176" s="14" t="s">
        <v>149</v>
      </c>
      <c r="BE176" s="98">
        <f t="shared" si="24"/>
        <v>0</v>
      </c>
      <c r="BF176" s="98">
        <f t="shared" si="25"/>
        <v>0</v>
      </c>
      <c r="BG176" s="98">
        <f t="shared" si="26"/>
        <v>0</v>
      </c>
      <c r="BH176" s="98">
        <f t="shared" si="27"/>
        <v>0</v>
      </c>
      <c r="BI176" s="98">
        <f t="shared" si="28"/>
        <v>0</v>
      </c>
      <c r="BJ176" s="14" t="s">
        <v>156</v>
      </c>
      <c r="BK176" s="98">
        <f t="shared" si="29"/>
        <v>0</v>
      </c>
      <c r="BL176" s="14" t="s">
        <v>285</v>
      </c>
      <c r="BM176" s="170" t="s">
        <v>252</v>
      </c>
    </row>
    <row r="177" spans="1:65" s="2" customFormat="1" ht="34.799999999999997" customHeight="1">
      <c r="A177" s="30"/>
      <c r="B177" s="157"/>
      <c r="C177" s="171" t="s">
        <v>247</v>
      </c>
      <c r="D177" s="171" t="s">
        <v>244</v>
      </c>
      <c r="E177" s="172" t="s">
        <v>631</v>
      </c>
      <c r="F177" s="173" t="s">
        <v>632</v>
      </c>
      <c r="G177" s="174" t="s">
        <v>284</v>
      </c>
      <c r="H177" s="175">
        <v>2</v>
      </c>
      <c r="I177" s="176"/>
      <c r="J177" s="177">
        <f t="shared" si="20"/>
        <v>0</v>
      </c>
      <c r="K177" s="178"/>
      <c r="L177" s="179"/>
      <c r="M177" s="180" t="s">
        <v>1</v>
      </c>
      <c r="N177" s="181" t="s">
        <v>41</v>
      </c>
      <c r="O177" s="59"/>
      <c r="P177" s="168">
        <f t="shared" si="21"/>
        <v>0</v>
      </c>
      <c r="Q177" s="168">
        <v>5.0000000000000002E-5</v>
      </c>
      <c r="R177" s="168">
        <f t="shared" si="22"/>
        <v>1E-4</v>
      </c>
      <c r="S177" s="168">
        <v>0</v>
      </c>
      <c r="T177" s="169">
        <f t="shared" si="23"/>
        <v>0</v>
      </c>
      <c r="U177" s="30"/>
      <c r="V177" s="30"/>
      <c r="W177" s="30"/>
      <c r="X177" s="30"/>
      <c r="Y177" s="30"/>
      <c r="Z177" s="30"/>
      <c r="AA177" s="30"/>
      <c r="AB177" s="30"/>
      <c r="AC177" s="30"/>
      <c r="AD177" s="30"/>
      <c r="AE177" s="30"/>
      <c r="AR177" s="170" t="s">
        <v>588</v>
      </c>
      <c r="AT177" s="170" t="s">
        <v>244</v>
      </c>
      <c r="AU177" s="170" t="s">
        <v>156</v>
      </c>
      <c r="AY177" s="14" t="s">
        <v>149</v>
      </c>
      <c r="BE177" s="98">
        <f t="shared" si="24"/>
        <v>0</v>
      </c>
      <c r="BF177" s="98">
        <f t="shared" si="25"/>
        <v>0</v>
      </c>
      <c r="BG177" s="98">
        <f t="shared" si="26"/>
        <v>0</v>
      </c>
      <c r="BH177" s="98">
        <f t="shared" si="27"/>
        <v>0</v>
      </c>
      <c r="BI177" s="98">
        <f t="shared" si="28"/>
        <v>0</v>
      </c>
      <c r="BJ177" s="14" t="s">
        <v>156</v>
      </c>
      <c r="BK177" s="98">
        <f t="shared" si="29"/>
        <v>0</v>
      </c>
      <c r="BL177" s="14" t="s">
        <v>285</v>
      </c>
      <c r="BM177" s="170" t="s">
        <v>642</v>
      </c>
    </row>
    <row r="178" spans="1:65" s="2" customFormat="1" ht="14.4" customHeight="1">
      <c r="A178" s="30"/>
      <c r="B178" s="157"/>
      <c r="C178" s="171" t="s">
        <v>337</v>
      </c>
      <c r="D178" s="171" t="s">
        <v>244</v>
      </c>
      <c r="E178" s="172" t="s">
        <v>643</v>
      </c>
      <c r="F178" s="173" t="s">
        <v>644</v>
      </c>
      <c r="G178" s="174" t="s">
        <v>344</v>
      </c>
      <c r="H178" s="175">
        <v>2</v>
      </c>
      <c r="I178" s="176"/>
      <c r="J178" s="177">
        <f t="shared" si="20"/>
        <v>0</v>
      </c>
      <c r="K178" s="178"/>
      <c r="L178" s="179"/>
      <c r="M178" s="180" t="s">
        <v>1</v>
      </c>
      <c r="N178" s="181" t="s">
        <v>41</v>
      </c>
      <c r="O178" s="59"/>
      <c r="P178" s="168">
        <f t="shared" si="21"/>
        <v>0</v>
      </c>
      <c r="Q178" s="168">
        <v>1.0000000000000001E-5</v>
      </c>
      <c r="R178" s="168">
        <f t="shared" si="22"/>
        <v>2.0000000000000002E-5</v>
      </c>
      <c r="S178" s="168">
        <v>0</v>
      </c>
      <c r="T178" s="169">
        <f t="shared" si="23"/>
        <v>0</v>
      </c>
      <c r="U178" s="30"/>
      <c r="V178" s="30"/>
      <c r="W178" s="30"/>
      <c r="X178" s="30"/>
      <c r="Y178" s="30"/>
      <c r="Z178" s="30"/>
      <c r="AA178" s="30"/>
      <c r="AB178" s="30"/>
      <c r="AC178" s="30"/>
      <c r="AD178" s="30"/>
      <c r="AE178" s="30"/>
      <c r="AR178" s="170" t="s">
        <v>588</v>
      </c>
      <c r="AT178" s="170" t="s">
        <v>244</v>
      </c>
      <c r="AU178" s="170" t="s">
        <v>156</v>
      </c>
      <c r="AY178" s="14" t="s">
        <v>149</v>
      </c>
      <c r="BE178" s="98">
        <f t="shared" si="24"/>
        <v>0</v>
      </c>
      <c r="BF178" s="98">
        <f t="shared" si="25"/>
        <v>0</v>
      </c>
      <c r="BG178" s="98">
        <f t="shared" si="26"/>
        <v>0</v>
      </c>
      <c r="BH178" s="98">
        <f t="shared" si="27"/>
        <v>0</v>
      </c>
      <c r="BI178" s="98">
        <f t="shared" si="28"/>
        <v>0</v>
      </c>
      <c r="BJ178" s="14" t="s">
        <v>156</v>
      </c>
      <c r="BK178" s="98">
        <f t="shared" si="29"/>
        <v>0</v>
      </c>
      <c r="BL178" s="14" t="s">
        <v>285</v>
      </c>
      <c r="BM178" s="170" t="s">
        <v>645</v>
      </c>
    </row>
    <row r="179" spans="1:65" s="2" customFormat="1" ht="22.2" customHeight="1">
      <c r="A179" s="30"/>
      <c r="B179" s="157"/>
      <c r="C179" s="171" t="s">
        <v>252</v>
      </c>
      <c r="D179" s="171" t="s">
        <v>244</v>
      </c>
      <c r="E179" s="172" t="s">
        <v>646</v>
      </c>
      <c r="F179" s="173" t="s">
        <v>647</v>
      </c>
      <c r="G179" s="174" t="s">
        <v>344</v>
      </c>
      <c r="H179" s="175">
        <v>2</v>
      </c>
      <c r="I179" s="176"/>
      <c r="J179" s="177">
        <f t="shared" si="20"/>
        <v>0</v>
      </c>
      <c r="K179" s="178"/>
      <c r="L179" s="179"/>
      <c r="M179" s="180" t="s">
        <v>1</v>
      </c>
      <c r="N179" s="181" t="s">
        <v>41</v>
      </c>
      <c r="O179" s="59"/>
      <c r="P179" s="168">
        <f t="shared" si="21"/>
        <v>0</v>
      </c>
      <c r="Q179" s="168">
        <v>3.3E-4</v>
      </c>
      <c r="R179" s="168">
        <f t="shared" si="22"/>
        <v>6.6E-4</v>
      </c>
      <c r="S179" s="168">
        <v>0</v>
      </c>
      <c r="T179" s="169">
        <f t="shared" si="23"/>
        <v>0</v>
      </c>
      <c r="U179" s="30"/>
      <c r="V179" s="30"/>
      <c r="W179" s="30"/>
      <c r="X179" s="30"/>
      <c r="Y179" s="30"/>
      <c r="Z179" s="30"/>
      <c r="AA179" s="30"/>
      <c r="AB179" s="30"/>
      <c r="AC179" s="30"/>
      <c r="AD179" s="30"/>
      <c r="AE179" s="30"/>
      <c r="AR179" s="170" t="s">
        <v>588</v>
      </c>
      <c r="AT179" s="170" t="s">
        <v>244</v>
      </c>
      <c r="AU179" s="170" t="s">
        <v>156</v>
      </c>
      <c r="AY179" s="14" t="s">
        <v>149</v>
      </c>
      <c r="BE179" s="98">
        <f t="shared" si="24"/>
        <v>0</v>
      </c>
      <c r="BF179" s="98">
        <f t="shared" si="25"/>
        <v>0</v>
      </c>
      <c r="BG179" s="98">
        <f t="shared" si="26"/>
        <v>0</v>
      </c>
      <c r="BH179" s="98">
        <f t="shared" si="27"/>
        <v>0</v>
      </c>
      <c r="BI179" s="98">
        <f t="shared" si="28"/>
        <v>0</v>
      </c>
      <c r="BJ179" s="14" t="s">
        <v>156</v>
      </c>
      <c r="BK179" s="98">
        <f t="shared" si="29"/>
        <v>0</v>
      </c>
      <c r="BL179" s="14" t="s">
        <v>285</v>
      </c>
      <c r="BM179" s="170" t="s">
        <v>648</v>
      </c>
    </row>
    <row r="180" spans="1:65" s="2" customFormat="1" ht="22.2" customHeight="1">
      <c r="A180" s="30"/>
      <c r="B180" s="157"/>
      <c r="C180" s="158" t="s">
        <v>649</v>
      </c>
      <c r="D180" s="158" t="s">
        <v>151</v>
      </c>
      <c r="E180" s="159" t="s">
        <v>650</v>
      </c>
      <c r="F180" s="160" t="s">
        <v>651</v>
      </c>
      <c r="G180" s="161" t="s">
        <v>284</v>
      </c>
      <c r="H180" s="162">
        <v>110</v>
      </c>
      <c r="I180" s="163"/>
      <c r="J180" s="164">
        <f t="shared" si="20"/>
        <v>0</v>
      </c>
      <c r="K180" s="165"/>
      <c r="L180" s="31"/>
      <c r="M180" s="166" t="s">
        <v>1</v>
      </c>
      <c r="N180" s="167" t="s">
        <v>41</v>
      </c>
      <c r="O180" s="59"/>
      <c r="P180" s="168">
        <f t="shared" si="21"/>
        <v>0</v>
      </c>
      <c r="Q180" s="168">
        <v>0</v>
      </c>
      <c r="R180" s="168">
        <f t="shared" si="22"/>
        <v>0</v>
      </c>
      <c r="S180" s="168">
        <v>0</v>
      </c>
      <c r="T180" s="169">
        <f t="shared" si="23"/>
        <v>0</v>
      </c>
      <c r="U180" s="30"/>
      <c r="V180" s="30"/>
      <c r="W180" s="30"/>
      <c r="X180" s="30"/>
      <c r="Y180" s="30"/>
      <c r="Z180" s="30"/>
      <c r="AA180" s="30"/>
      <c r="AB180" s="30"/>
      <c r="AC180" s="30"/>
      <c r="AD180" s="30"/>
      <c r="AE180" s="30"/>
      <c r="AR180" s="170" t="s">
        <v>285</v>
      </c>
      <c r="AT180" s="170" t="s">
        <v>151</v>
      </c>
      <c r="AU180" s="170" t="s">
        <v>156</v>
      </c>
      <c r="AY180" s="14" t="s">
        <v>149</v>
      </c>
      <c r="BE180" s="98">
        <f t="shared" si="24"/>
        <v>0</v>
      </c>
      <c r="BF180" s="98">
        <f t="shared" si="25"/>
        <v>0</v>
      </c>
      <c r="BG180" s="98">
        <f t="shared" si="26"/>
        <v>0</v>
      </c>
      <c r="BH180" s="98">
        <f t="shared" si="27"/>
        <v>0</v>
      </c>
      <c r="BI180" s="98">
        <f t="shared" si="28"/>
        <v>0</v>
      </c>
      <c r="BJ180" s="14" t="s">
        <v>156</v>
      </c>
      <c r="BK180" s="98">
        <f t="shared" si="29"/>
        <v>0</v>
      </c>
      <c r="BL180" s="14" t="s">
        <v>285</v>
      </c>
      <c r="BM180" s="170" t="s">
        <v>268</v>
      </c>
    </row>
    <row r="181" spans="1:65" s="2" customFormat="1" ht="22.2" customHeight="1">
      <c r="A181" s="30"/>
      <c r="B181" s="157"/>
      <c r="C181" s="171" t="s">
        <v>257</v>
      </c>
      <c r="D181" s="171" t="s">
        <v>244</v>
      </c>
      <c r="E181" s="172" t="s">
        <v>652</v>
      </c>
      <c r="F181" s="173" t="s">
        <v>653</v>
      </c>
      <c r="G181" s="174" t="s">
        <v>284</v>
      </c>
      <c r="H181" s="175">
        <v>110</v>
      </c>
      <c r="I181" s="176"/>
      <c r="J181" s="177">
        <f t="shared" si="20"/>
        <v>0</v>
      </c>
      <c r="K181" s="178"/>
      <c r="L181" s="179"/>
      <c r="M181" s="180" t="s">
        <v>1</v>
      </c>
      <c r="N181" s="181" t="s">
        <v>41</v>
      </c>
      <c r="O181" s="59"/>
      <c r="P181" s="168">
        <f t="shared" si="21"/>
        <v>0</v>
      </c>
      <c r="Q181" s="168">
        <v>2.5000000000000001E-4</v>
      </c>
      <c r="R181" s="168">
        <f t="shared" si="22"/>
        <v>2.75E-2</v>
      </c>
      <c r="S181" s="168">
        <v>0</v>
      </c>
      <c r="T181" s="169">
        <f t="shared" si="23"/>
        <v>0</v>
      </c>
      <c r="U181" s="30"/>
      <c r="V181" s="30"/>
      <c r="W181" s="30"/>
      <c r="X181" s="30"/>
      <c r="Y181" s="30"/>
      <c r="Z181" s="30"/>
      <c r="AA181" s="30"/>
      <c r="AB181" s="30"/>
      <c r="AC181" s="30"/>
      <c r="AD181" s="30"/>
      <c r="AE181" s="30"/>
      <c r="AR181" s="170" t="s">
        <v>588</v>
      </c>
      <c r="AT181" s="170" t="s">
        <v>244</v>
      </c>
      <c r="AU181" s="170" t="s">
        <v>156</v>
      </c>
      <c r="AY181" s="14" t="s">
        <v>149</v>
      </c>
      <c r="BE181" s="98">
        <f t="shared" si="24"/>
        <v>0</v>
      </c>
      <c r="BF181" s="98">
        <f t="shared" si="25"/>
        <v>0</v>
      </c>
      <c r="BG181" s="98">
        <f t="shared" si="26"/>
        <v>0</v>
      </c>
      <c r="BH181" s="98">
        <f t="shared" si="27"/>
        <v>0</v>
      </c>
      <c r="BI181" s="98">
        <f t="shared" si="28"/>
        <v>0</v>
      </c>
      <c r="BJ181" s="14" t="s">
        <v>156</v>
      </c>
      <c r="BK181" s="98">
        <f t="shared" si="29"/>
        <v>0</v>
      </c>
      <c r="BL181" s="14" t="s">
        <v>285</v>
      </c>
      <c r="BM181" s="170" t="s">
        <v>654</v>
      </c>
    </row>
    <row r="182" spans="1:65" s="2" customFormat="1" ht="22.2" customHeight="1">
      <c r="A182" s="30"/>
      <c r="B182" s="157"/>
      <c r="C182" s="158" t="s">
        <v>655</v>
      </c>
      <c r="D182" s="158" t="s">
        <v>151</v>
      </c>
      <c r="E182" s="159" t="s">
        <v>656</v>
      </c>
      <c r="F182" s="160" t="s">
        <v>657</v>
      </c>
      <c r="G182" s="161" t="s">
        <v>284</v>
      </c>
      <c r="H182" s="162">
        <v>110</v>
      </c>
      <c r="I182" s="163"/>
      <c r="J182" s="164">
        <f t="shared" si="20"/>
        <v>0</v>
      </c>
      <c r="K182" s="165"/>
      <c r="L182" s="31"/>
      <c r="M182" s="166" t="s">
        <v>1</v>
      </c>
      <c r="N182" s="167" t="s">
        <v>41</v>
      </c>
      <c r="O182" s="59"/>
      <c r="P182" s="168">
        <f t="shared" si="21"/>
        <v>0</v>
      </c>
      <c r="Q182" s="168">
        <v>0</v>
      </c>
      <c r="R182" s="168">
        <f t="shared" si="22"/>
        <v>0</v>
      </c>
      <c r="S182" s="168">
        <v>0</v>
      </c>
      <c r="T182" s="169">
        <f t="shared" si="23"/>
        <v>0</v>
      </c>
      <c r="U182" s="30"/>
      <c r="V182" s="30"/>
      <c r="W182" s="30"/>
      <c r="X182" s="30"/>
      <c r="Y182" s="30"/>
      <c r="Z182" s="30"/>
      <c r="AA182" s="30"/>
      <c r="AB182" s="30"/>
      <c r="AC182" s="30"/>
      <c r="AD182" s="30"/>
      <c r="AE182" s="30"/>
      <c r="AR182" s="170" t="s">
        <v>285</v>
      </c>
      <c r="AT182" s="170" t="s">
        <v>151</v>
      </c>
      <c r="AU182" s="170" t="s">
        <v>156</v>
      </c>
      <c r="AY182" s="14" t="s">
        <v>149</v>
      </c>
      <c r="BE182" s="98">
        <f t="shared" si="24"/>
        <v>0</v>
      </c>
      <c r="BF182" s="98">
        <f t="shared" si="25"/>
        <v>0</v>
      </c>
      <c r="BG182" s="98">
        <f t="shared" si="26"/>
        <v>0</v>
      </c>
      <c r="BH182" s="98">
        <f t="shared" si="27"/>
        <v>0</v>
      </c>
      <c r="BI182" s="98">
        <f t="shared" si="28"/>
        <v>0</v>
      </c>
      <c r="BJ182" s="14" t="s">
        <v>156</v>
      </c>
      <c r="BK182" s="98">
        <f t="shared" si="29"/>
        <v>0</v>
      </c>
      <c r="BL182" s="14" t="s">
        <v>285</v>
      </c>
      <c r="BM182" s="170" t="s">
        <v>275</v>
      </c>
    </row>
    <row r="183" spans="1:65" s="2" customFormat="1" ht="14.4" customHeight="1">
      <c r="A183" s="30"/>
      <c r="B183" s="157"/>
      <c r="C183" s="171" t="s">
        <v>261</v>
      </c>
      <c r="D183" s="171" t="s">
        <v>244</v>
      </c>
      <c r="E183" s="172" t="s">
        <v>658</v>
      </c>
      <c r="F183" s="173" t="s">
        <v>659</v>
      </c>
      <c r="G183" s="174" t="s">
        <v>660</v>
      </c>
      <c r="H183" s="175">
        <v>103.62</v>
      </c>
      <c r="I183" s="176"/>
      <c r="J183" s="177">
        <f t="shared" si="20"/>
        <v>0</v>
      </c>
      <c r="K183" s="178"/>
      <c r="L183" s="179"/>
      <c r="M183" s="180" t="s">
        <v>1</v>
      </c>
      <c r="N183" s="181" t="s">
        <v>41</v>
      </c>
      <c r="O183" s="59"/>
      <c r="P183" s="168">
        <f t="shared" si="21"/>
        <v>0</v>
      </c>
      <c r="Q183" s="168">
        <v>1E-3</v>
      </c>
      <c r="R183" s="168">
        <f t="shared" si="22"/>
        <v>0.10362</v>
      </c>
      <c r="S183" s="168">
        <v>0</v>
      </c>
      <c r="T183" s="169">
        <f t="shared" si="23"/>
        <v>0</v>
      </c>
      <c r="U183" s="30"/>
      <c r="V183" s="30"/>
      <c r="W183" s="30"/>
      <c r="X183" s="30"/>
      <c r="Y183" s="30"/>
      <c r="Z183" s="30"/>
      <c r="AA183" s="30"/>
      <c r="AB183" s="30"/>
      <c r="AC183" s="30"/>
      <c r="AD183" s="30"/>
      <c r="AE183" s="30"/>
      <c r="AR183" s="170" t="s">
        <v>588</v>
      </c>
      <c r="AT183" s="170" t="s">
        <v>244</v>
      </c>
      <c r="AU183" s="170" t="s">
        <v>156</v>
      </c>
      <c r="AY183" s="14" t="s">
        <v>149</v>
      </c>
      <c r="BE183" s="98">
        <f t="shared" si="24"/>
        <v>0</v>
      </c>
      <c r="BF183" s="98">
        <f t="shared" si="25"/>
        <v>0</v>
      </c>
      <c r="BG183" s="98">
        <f t="shared" si="26"/>
        <v>0</v>
      </c>
      <c r="BH183" s="98">
        <f t="shared" si="27"/>
        <v>0</v>
      </c>
      <c r="BI183" s="98">
        <f t="shared" si="28"/>
        <v>0</v>
      </c>
      <c r="BJ183" s="14" t="s">
        <v>156</v>
      </c>
      <c r="BK183" s="98">
        <f t="shared" si="29"/>
        <v>0</v>
      </c>
      <c r="BL183" s="14" t="s">
        <v>285</v>
      </c>
      <c r="BM183" s="170" t="s">
        <v>661</v>
      </c>
    </row>
    <row r="184" spans="1:65" s="2" customFormat="1" ht="22.2" customHeight="1">
      <c r="A184" s="30"/>
      <c r="B184" s="157"/>
      <c r="C184" s="158" t="s">
        <v>662</v>
      </c>
      <c r="D184" s="158" t="s">
        <v>151</v>
      </c>
      <c r="E184" s="159" t="s">
        <v>663</v>
      </c>
      <c r="F184" s="160" t="s">
        <v>664</v>
      </c>
      <c r="G184" s="161" t="s">
        <v>284</v>
      </c>
      <c r="H184" s="162">
        <v>15</v>
      </c>
      <c r="I184" s="163"/>
      <c r="J184" s="164">
        <f t="shared" si="20"/>
        <v>0</v>
      </c>
      <c r="K184" s="165"/>
      <c r="L184" s="31"/>
      <c r="M184" s="166" t="s">
        <v>1</v>
      </c>
      <c r="N184" s="167" t="s">
        <v>41</v>
      </c>
      <c r="O184" s="59"/>
      <c r="P184" s="168">
        <f t="shared" si="21"/>
        <v>0</v>
      </c>
      <c r="Q184" s="168">
        <v>0</v>
      </c>
      <c r="R184" s="168">
        <f t="shared" si="22"/>
        <v>0</v>
      </c>
      <c r="S184" s="168">
        <v>0</v>
      </c>
      <c r="T184" s="169">
        <f t="shared" si="23"/>
        <v>0</v>
      </c>
      <c r="U184" s="30"/>
      <c r="V184" s="30"/>
      <c r="W184" s="30"/>
      <c r="X184" s="30"/>
      <c r="Y184" s="30"/>
      <c r="Z184" s="30"/>
      <c r="AA184" s="30"/>
      <c r="AB184" s="30"/>
      <c r="AC184" s="30"/>
      <c r="AD184" s="30"/>
      <c r="AE184" s="30"/>
      <c r="AR184" s="170" t="s">
        <v>285</v>
      </c>
      <c r="AT184" s="170" t="s">
        <v>151</v>
      </c>
      <c r="AU184" s="170" t="s">
        <v>156</v>
      </c>
      <c r="AY184" s="14" t="s">
        <v>149</v>
      </c>
      <c r="BE184" s="98">
        <f t="shared" si="24"/>
        <v>0</v>
      </c>
      <c r="BF184" s="98">
        <f t="shared" si="25"/>
        <v>0</v>
      </c>
      <c r="BG184" s="98">
        <f t="shared" si="26"/>
        <v>0</v>
      </c>
      <c r="BH184" s="98">
        <f t="shared" si="27"/>
        <v>0</v>
      </c>
      <c r="BI184" s="98">
        <f t="shared" si="28"/>
        <v>0</v>
      </c>
      <c r="BJ184" s="14" t="s">
        <v>156</v>
      </c>
      <c r="BK184" s="98">
        <f t="shared" si="29"/>
        <v>0</v>
      </c>
      <c r="BL184" s="14" t="s">
        <v>285</v>
      </c>
      <c r="BM184" s="170" t="s">
        <v>285</v>
      </c>
    </row>
    <row r="185" spans="1:65" s="2" customFormat="1" ht="14.4" customHeight="1">
      <c r="A185" s="30"/>
      <c r="B185" s="157"/>
      <c r="C185" s="171" t="s">
        <v>264</v>
      </c>
      <c r="D185" s="171" t="s">
        <v>244</v>
      </c>
      <c r="E185" s="172" t="s">
        <v>665</v>
      </c>
      <c r="F185" s="173" t="s">
        <v>666</v>
      </c>
      <c r="G185" s="174" t="s">
        <v>660</v>
      </c>
      <c r="H185" s="175">
        <v>9.375</v>
      </c>
      <c r="I185" s="176"/>
      <c r="J185" s="177">
        <f t="shared" ref="J185:J206" si="30">ROUND(I185*H185,2)</f>
        <v>0</v>
      </c>
      <c r="K185" s="178"/>
      <c r="L185" s="179"/>
      <c r="M185" s="180" t="s">
        <v>1</v>
      </c>
      <c r="N185" s="181" t="s">
        <v>41</v>
      </c>
      <c r="O185" s="59"/>
      <c r="P185" s="168">
        <f t="shared" ref="P185:P206" si="31">O185*H185</f>
        <v>0</v>
      </c>
      <c r="Q185" s="168">
        <v>1E-3</v>
      </c>
      <c r="R185" s="168">
        <f t="shared" ref="R185:R206" si="32">Q185*H185</f>
        <v>9.3749999999999997E-3</v>
      </c>
      <c r="S185" s="168">
        <v>0</v>
      </c>
      <c r="T185" s="169">
        <f t="shared" ref="T185:T206" si="33">S185*H185</f>
        <v>0</v>
      </c>
      <c r="U185" s="30"/>
      <c r="V185" s="30"/>
      <c r="W185" s="30"/>
      <c r="X185" s="30"/>
      <c r="Y185" s="30"/>
      <c r="Z185" s="30"/>
      <c r="AA185" s="30"/>
      <c r="AB185" s="30"/>
      <c r="AC185" s="30"/>
      <c r="AD185" s="30"/>
      <c r="AE185" s="30"/>
      <c r="AR185" s="170" t="s">
        <v>588</v>
      </c>
      <c r="AT185" s="170" t="s">
        <v>244</v>
      </c>
      <c r="AU185" s="170" t="s">
        <v>156</v>
      </c>
      <c r="AY185" s="14" t="s">
        <v>149</v>
      </c>
      <c r="BE185" s="98">
        <f t="shared" ref="BE185:BE206" si="34">IF(N185="základná",J185,0)</f>
        <v>0</v>
      </c>
      <c r="BF185" s="98">
        <f t="shared" ref="BF185:BF206" si="35">IF(N185="znížená",J185,0)</f>
        <v>0</v>
      </c>
      <c r="BG185" s="98">
        <f t="shared" ref="BG185:BG206" si="36">IF(N185="zákl. prenesená",J185,0)</f>
        <v>0</v>
      </c>
      <c r="BH185" s="98">
        <f t="shared" ref="BH185:BH206" si="37">IF(N185="zníž. prenesená",J185,0)</f>
        <v>0</v>
      </c>
      <c r="BI185" s="98">
        <f t="shared" ref="BI185:BI206" si="38">IF(N185="nulová",J185,0)</f>
        <v>0</v>
      </c>
      <c r="BJ185" s="14" t="s">
        <v>156</v>
      </c>
      <c r="BK185" s="98">
        <f t="shared" ref="BK185:BK206" si="39">ROUND(I185*H185,2)</f>
        <v>0</v>
      </c>
      <c r="BL185" s="14" t="s">
        <v>285</v>
      </c>
      <c r="BM185" s="170" t="s">
        <v>667</v>
      </c>
    </row>
    <row r="186" spans="1:65" s="2" customFormat="1" ht="14.4" customHeight="1">
      <c r="A186" s="30"/>
      <c r="B186" s="157"/>
      <c r="C186" s="158" t="s">
        <v>668</v>
      </c>
      <c r="D186" s="158" t="s">
        <v>151</v>
      </c>
      <c r="E186" s="159" t="s">
        <v>669</v>
      </c>
      <c r="F186" s="160" t="s">
        <v>670</v>
      </c>
      <c r="G186" s="161" t="s">
        <v>344</v>
      </c>
      <c r="H186" s="162">
        <v>10</v>
      </c>
      <c r="I186" s="163"/>
      <c r="J186" s="164">
        <f t="shared" si="30"/>
        <v>0</v>
      </c>
      <c r="K186" s="165"/>
      <c r="L186" s="31"/>
      <c r="M186" s="166" t="s">
        <v>1</v>
      </c>
      <c r="N186" s="167" t="s">
        <v>41</v>
      </c>
      <c r="O186" s="59"/>
      <c r="P186" s="168">
        <f t="shared" si="31"/>
        <v>0</v>
      </c>
      <c r="Q186" s="168">
        <v>0</v>
      </c>
      <c r="R186" s="168">
        <f t="shared" si="32"/>
        <v>0</v>
      </c>
      <c r="S186" s="168">
        <v>0</v>
      </c>
      <c r="T186" s="169">
        <f t="shared" si="33"/>
        <v>0</v>
      </c>
      <c r="U186" s="30"/>
      <c r="V186" s="30"/>
      <c r="W186" s="30"/>
      <c r="X186" s="30"/>
      <c r="Y186" s="30"/>
      <c r="Z186" s="30"/>
      <c r="AA186" s="30"/>
      <c r="AB186" s="30"/>
      <c r="AC186" s="30"/>
      <c r="AD186" s="30"/>
      <c r="AE186" s="30"/>
      <c r="AR186" s="170" t="s">
        <v>285</v>
      </c>
      <c r="AT186" s="170" t="s">
        <v>151</v>
      </c>
      <c r="AU186" s="170" t="s">
        <v>156</v>
      </c>
      <c r="AY186" s="14" t="s">
        <v>149</v>
      </c>
      <c r="BE186" s="98">
        <f t="shared" si="34"/>
        <v>0</v>
      </c>
      <c r="BF186" s="98">
        <f t="shared" si="35"/>
        <v>0</v>
      </c>
      <c r="BG186" s="98">
        <f t="shared" si="36"/>
        <v>0</v>
      </c>
      <c r="BH186" s="98">
        <f t="shared" si="37"/>
        <v>0</v>
      </c>
      <c r="BI186" s="98">
        <f t="shared" si="38"/>
        <v>0</v>
      </c>
      <c r="BJ186" s="14" t="s">
        <v>156</v>
      </c>
      <c r="BK186" s="98">
        <f t="shared" si="39"/>
        <v>0</v>
      </c>
      <c r="BL186" s="14" t="s">
        <v>285</v>
      </c>
      <c r="BM186" s="170" t="s">
        <v>292</v>
      </c>
    </row>
    <row r="187" spans="1:65" s="2" customFormat="1" ht="14.4" customHeight="1">
      <c r="A187" s="30"/>
      <c r="B187" s="157"/>
      <c r="C187" s="171" t="s">
        <v>268</v>
      </c>
      <c r="D187" s="171" t="s">
        <v>244</v>
      </c>
      <c r="E187" s="172" t="s">
        <v>671</v>
      </c>
      <c r="F187" s="173" t="s">
        <v>672</v>
      </c>
      <c r="G187" s="174" t="s">
        <v>344</v>
      </c>
      <c r="H187" s="175">
        <v>10</v>
      </c>
      <c r="I187" s="176"/>
      <c r="J187" s="177">
        <f t="shared" si="30"/>
        <v>0</v>
      </c>
      <c r="K187" s="178"/>
      <c r="L187" s="179"/>
      <c r="M187" s="180" t="s">
        <v>1</v>
      </c>
      <c r="N187" s="181" t="s">
        <v>41</v>
      </c>
      <c r="O187" s="59"/>
      <c r="P187" s="168">
        <f t="shared" si="31"/>
        <v>0</v>
      </c>
      <c r="Q187" s="168">
        <v>2.1000000000000001E-4</v>
      </c>
      <c r="R187" s="168">
        <f t="shared" si="32"/>
        <v>2.1000000000000003E-3</v>
      </c>
      <c r="S187" s="168">
        <v>0</v>
      </c>
      <c r="T187" s="169">
        <f t="shared" si="33"/>
        <v>0</v>
      </c>
      <c r="U187" s="30"/>
      <c r="V187" s="30"/>
      <c r="W187" s="30"/>
      <c r="X187" s="30"/>
      <c r="Y187" s="30"/>
      <c r="Z187" s="30"/>
      <c r="AA187" s="30"/>
      <c r="AB187" s="30"/>
      <c r="AC187" s="30"/>
      <c r="AD187" s="30"/>
      <c r="AE187" s="30"/>
      <c r="AR187" s="170" t="s">
        <v>588</v>
      </c>
      <c r="AT187" s="170" t="s">
        <v>244</v>
      </c>
      <c r="AU187" s="170" t="s">
        <v>156</v>
      </c>
      <c r="AY187" s="14" t="s">
        <v>149</v>
      </c>
      <c r="BE187" s="98">
        <f t="shared" si="34"/>
        <v>0</v>
      </c>
      <c r="BF187" s="98">
        <f t="shared" si="35"/>
        <v>0</v>
      </c>
      <c r="BG187" s="98">
        <f t="shared" si="36"/>
        <v>0</v>
      </c>
      <c r="BH187" s="98">
        <f t="shared" si="37"/>
        <v>0</v>
      </c>
      <c r="BI187" s="98">
        <f t="shared" si="38"/>
        <v>0</v>
      </c>
      <c r="BJ187" s="14" t="s">
        <v>156</v>
      </c>
      <c r="BK187" s="98">
        <f t="shared" si="39"/>
        <v>0</v>
      </c>
      <c r="BL187" s="14" t="s">
        <v>285</v>
      </c>
      <c r="BM187" s="170" t="s">
        <v>673</v>
      </c>
    </row>
    <row r="188" spans="1:65" s="2" customFormat="1" ht="14.4" customHeight="1">
      <c r="A188" s="30"/>
      <c r="B188" s="157"/>
      <c r="C188" s="158" t="s">
        <v>674</v>
      </c>
      <c r="D188" s="158" t="s">
        <v>151</v>
      </c>
      <c r="E188" s="159" t="s">
        <v>675</v>
      </c>
      <c r="F188" s="160" t="s">
        <v>676</v>
      </c>
      <c r="G188" s="161" t="s">
        <v>344</v>
      </c>
      <c r="H188" s="162">
        <v>5</v>
      </c>
      <c r="I188" s="163"/>
      <c r="J188" s="164">
        <f t="shared" si="30"/>
        <v>0</v>
      </c>
      <c r="K188" s="165"/>
      <c r="L188" s="31"/>
      <c r="M188" s="166" t="s">
        <v>1</v>
      </c>
      <c r="N188" s="167" t="s">
        <v>41</v>
      </c>
      <c r="O188" s="59"/>
      <c r="P188" s="168">
        <f t="shared" si="31"/>
        <v>0</v>
      </c>
      <c r="Q188" s="168">
        <v>0</v>
      </c>
      <c r="R188" s="168">
        <f t="shared" si="32"/>
        <v>0</v>
      </c>
      <c r="S188" s="168">
        <v>0</v>
      </c>
      <c r="T188" s="169">
        <f t="shared" si="33"/>
        <v>0</v>
      </c>
      <c r="U188" s="30"/>
      <c r="V188" s="30"/>
      <c r="W188" s="30"/>
      <c r="X188" s="30"/>
      <c r="Y188" s="30"/>
      <c r="Z188" s="30"/>
      <c r="AA188" s="30"/>
      <c r="AB188" s="30"/>
      <c r="AC188" s="30"/>
      <c r="AD188" s="30"/>
      <c r="AE188" s="30"/>
      <c r="AR188" s="170" t="s">
        <v>285</v>
      </c>
      <c r="AT188" s="170" t="s">
        <v>151</v>
      </c>
      <c r="AU188" s="170" t="s">
        <v>156</v>
      </c>
      <c r="AY188" s="14" t="s">
        <v>149</v>
      </c>
      <c r="BE188" s="98">
        <f t="shared" si="34"/>
        <v>0</v>
      </c>
      <c r="BF188" s="98">
        <f t="shared" si="35"/>
        <v>0</v>
      </c>
      <c r="BG188" s="98">
        <f t="shared" si="36"/>
        <v>0</v>
      </c>
      <c r="BH188" s="98">
        <f t="shared" si="37"/>
        <v>0</v>
      </c>
      <c r="BI188" s="98">
        <f t="shared" si="38"/>
        <v>0</v>
      </c>
      <c r="BJ188" s="14" t="s">
        <v>156</v>
      </c>
      <c r="BK188" s="98">
        <f t="shared" si="39"/>
        <v>0</v>
      </c>
      <c r="BL188" s="14" t="s">
        <v>285</v>
      </c>
      <c r="BM188" s="170" t="s">
        <v>301</v>
      </c>
    </row>
    <row r="189" spans="1:65" s="2" customFormat="1" ht="22.2" customHeight="1">
      <c r="A189" s="30"/>
      <c r="B189" s="157"/>
      <c r="C189" s="171" t="s">
        <v>271</v>
      </c>
      <c r="D189" s="171" t="s">
        <v>244</v>
      </c>
      <c r="E189" s="172" t="s">
        <v>677</v>
      </c>
      <c r="F189" s="173" t="s">
        <v>678</v>
      </c>
      <c r="G189" s="174" t="s">
        <v>344</v>
      </c>
      <c r="H189" s="175">
        <v>5</v>
      </c>
      <c r="I189" s="176"/>
      <c r="J189" s="177">
        <f t="shared" si="30"/>
        <v>0</v>
      </c>
      <c r="K189" s="178"/>
      <c r="L189" s="179"/>
      <c r="M189" s="180" t="s">
        <v>1</v>
      </c>
      <c r="N189" s="181" t="s">
        <v>41</v>
      </c>
      <c r="O189" s="59"/>
      <c r="P189" s="168">
        <f t="shared" si="31"/>
        <v>0</v>
      </c>
      <c r="Q189" s="168">
        <v>1.3999999999999999E-4</v>
      </c>
      <c r="R189" s="168">
        <f t="shared" si="32"/>
        <v>6.9999999999999988E-4</v>
      </c>
      <c r="S189" s="168">
        <v>0</v>
      </c>
      <c r="T189" s="169">
        <f t="shared" si="33"/>
        <v>0</v>
      </c>
      <c r="U189" s="30"/>
      <c r="V189" s="30"/>
      <c r="W189" s="30"/>
      <c r="X189" s="30"/>
      <c r="Y189" s="30"/>
      <c r="Z189" s="30"/>
      <c r="AA189" s="30"/>
      <c r="AB189" s="30"/>
      <c r="AC189" s="30"/>
      <c r="AD189" s="30"/>
      <c r="AE189" s="30"/>
      <c r="AR189" s="170" t="s">
        <v>588</v>
      </c>
      <c r="AT189" s="170" t="s">
        <v>244</v>
      </c>
      <c r="AU189" s="170" t="s">
        <v>156</v>
      </c>
      <c r="AY189" s="14" t="s">
        <v>149</v>
      </c>
      <c r="BE189" s="98">
        <f t="shared" si="34"/>
        <v>0</v>
      </c>
      <c r="BF189" s="98">
        <f t="shared" si="35"/>
        <v>0</v>
      </c>
      <c r="BG189" s="98">
        <f t="shared" si="36"/>
        <v>0</v>
      </c>
      <c r="BH189" s="98">
        <f t="shared" si="37"/>
        <v>0</v>
      </c>
      <c r="BI189" s="98">
        <f t="shared" si="38"/>
        <v>0</v>
      </c>
      <c r="BJ189" s="14" t="s">
        <v>156</v>
      </c>
      <c r="BK189" s="98">
        <f t="shared" si="39"/>
        <v>0</v>
      </c>
      <c r="BL189" s="14" t="s">
        <v>285</v>
      </c>
      <c r="BM189" s="170" t="s">
        <v>679</v>
      </c>
    </row>
    <row r="190" spans="1:65" s="2" customFormat="1" ht="19.8" customHeight="1">
      <c r="A190" s="30"/>
      <c r="B190" s="157"/>
      <c r="C190" s="158" t="s">
        <v>680</v>
      </c>
      <c r="D190" s="158" t="s">
        <v>151</v>
      </c>
      <c r="E190" s="159" t="s">
        <v>681</v>
      </c>
      <c r="F190" s="160" t="s">
        <v>682</v>
      </c>
      <c r="G190" s="161" t="s">
        <v>284</v>
      </c>
      <c r="H190" s="162">
        <v>28</v>
      </c>
      <c r="I190" s="163"/>
      <c r="J190" s="164">
        <f t="shared" si="30"/>
        <v>0</v>
      </c>
      <c r="K190" s="165"/>
      <c r="L190" s="31"/>
      <c r="M190" s="166" t="s">
        <v>1</v>
      </c>
      <c r="N190" s="167" t="s">
        <v>41</v>
      </c>
      <c r="O190" s="59"/>
      <c r="P190" s="168">
        <f t="shared" si="31"/>
        <v>0</v>
      </c>
      <c r="Q190" s="168">
        <v>0</v>
      </c>
      <c r="R190" s="168">
        <f t="shared" si="32"/>
        <v>0</v>
      </c>
      <c r="S190" s="168">
        <v>0</v>
      </c>
      <c r="T190" s="169">
        <f t="shared" si="33"/>
        <v>0</v>
      </c>
      <c r="U190" s="30"/>
      <c r="V190" s="30"/>
      <c r="W190" s="30"/>
      <c r="X190" s="30"/>
      <c r="Y190" s="30"/>
      <c r="Z190" s="30"/>
      <c r="AA190" s="30"/>
      <c r="AB190" s="30"/>
      <c r="AC190" s="30"/>
      <c r="AD190" s="30"/>
      <c r="AE190" s="30"/>
      <c r="AR190" s="170" t="s">
        <v>285</v>
      </c>
      <c r="AT190" s="170" t="s">
        <v>151</v>
      </c>
      <c r="AU190" s="170" t="s">
        <v>156</v>
      </c>
      <c r="AY190" s="14" t="s">
        <v>149</v>
      </c>
      <c r="BE190" s="98">
        <f t="shared" si="34"/>
        <v>0</v>
      </c>
      <c r="BF190" s="98">
        <f t="shared" si="35"/>
        <v>0</v>
      </c>
      <c r="BG190" s="98">
        <f t="shared" si="36"/>
        <v>0</v>
      </c>
      <c r="BH190" s="98">
        <f t="shared" si="37"/>
        <v>0</v>
      </c>
      <c r="BI190" s="98">
        <f t="shared" si="38"/>
        <v>0</v>
      </c>
      <c r="BJ190" s="14" t="s">
        <v>156</v>
      </c>
      <c r="BK190" s="98">
        <f t="shared" si="39"/>
        <v>0</v>
      </c>
      <c r="BL190" s="14" t="s">
        <v>285</v>
      </c>
      <c r="BM190" s="170" t="s">
        <v>308</v>
      </c>
    </row>
    <row r="191" spans="1:65" s="2" customFormat="1" ht="14.4" customHeight="1">
      <c r="A191" s="30"/>
      <c r="B191" s="157"/>
      <c r="C191" s="171" t="s">
        <v>275</v>
      </c>
      <c r="D191" s="171" t="s">
        <v>244</v>
      </c>
      <c r="E191" s="172" t="s">
        <v>683</v>
      </c>
      <c r="F191" s="173" t="s">
        <v>684</v>
      </c>
      <c r="G191" s="174" t="s">
        <v>284</v>
      </c>
      <c r="H191" s="175">
        <v>28</v>
      </c>
      <c r="I191" s="176"/>
      <c r="J191" s="177">
        <f t="shared" si="30"/>
        <v>0</v>
      </c>
      <c r="K191" s="178"/>
      <c r="L191" s="179"/>
      <c r="M191" s="180" t="s">
        <v>1</v>
      </c>
      <c r="N191" s="181" t="s">
        <v>41</v>
      </c>
      <c r="O191" s="59"/>
      <c r="P191" s="168">
        <f t="shared" si="31"/>
        <v>0</v>
      </c>
      <c r="Q191" s="168">
        <v>1.3999999999999999E-4</v>
      </c>
      <c r="R191" s="168">
        <f t="shared" si="32"/>
        <v>3.9199999999999999E-3</v>
      </c>
      <c r="S191" s="168">
        <v>0</v>
      </c>
      <c r="T191" s="169">
        <f t="shared" si="33"/>
        <v>0</v>
      </c>
      <c r="U191" s="30"/>
      <c r="V191" s="30"/>
      <c r="W191" s="30"/>
      <c r="X191" s="30"/>
      <c r="Y191" s="30"/>
      <c r="Z191" s="30"/>
      <c r="AA191" s="30"/>
      <c r="AB191" s="30"/>
      <c r="AC191" s="30"/>
      <c r="AD191" s="30"/>
      <c r="AE191" s="30"/>
      <c r="AR191" s="170" t="s">
        <v>588</v>
      </c>
      <c r="AT191" s="170" t="s">
        <v>244</v>
      </c>
      <c r="AU191" s="170" t="s">
        <v>156</v>
      </c>
      <c r="AY191" s="14" t="s">
        <v>149</v>
      </c>
      <c r="BE191" s="98">
        <f t="shared" si="34"/>
        <v>0</v>
      </c>
      <c r="BF191" s="98">
        <f t="shared" si="35"/>
        <v>0</v>
      </c>
      <c r="BG191" s="98">
        <f t="shared" si="36"/>
        <v>0</v>
      </c>
      <c r="BH191" s="98">
        <f t="shared" si="37"/>
        <v>0</v>
      </c>
      <c r="BI191" s="98">
        <f t="shared" si="38"/>
        <v>0</v>
      </c>
      <c r="BJ191" s="14" t="s">
        <v>156</v>
      </c>
      <c r="BK191" s="98">
        <f t="shared" si="39"/>
        <v>0</v>
      </c>
      <c r="BL191" s="14" t="s">
        <v>285</v>
      </c>
      <c r="BM191" s="170" t="s">
        <v>685</v>
      </c>
    </row>
    <row r="192" spans="1:65" s="2" customFormat="1" ht="19.8" customHeight="1">
      <c r="A192" s="30"/>
      <c r="B192" s="157"/>
      <c r="C192" s="158" t="s">
        <v>686</v>
      </c>
      <c r="D192" s="158" t="s">
        <v>151</v>
      </c>
      <c r="E192" s="159" t="s">
        <v>687</v>
      </c>
      <c r="F192" s="160" t="s">
        <v>688</v>
      </c>
      <c r="G192" s="161" t="s">
        <v>284</v>
      </c>
      <c r="H192" s="162">
        <v>28</v>
      </c>
      <c r="I192" s="163"/>
      <c r="J192" s="164">
        <f t="shared" si="30"/>
        <v>0</v>
      </c>
      <c r="K192" s="165"/>
      <c r="L192" s="31"/>
      <c r="M192" s="166" t="s">
        <v>1</v>
      </c>
      <c r="N192" s="167" t="s">
        <v>41</v>
      </c>
      <c r="O192" s="59"/>
      <c r="P192" s="168">
        <f t="shared" si="31"/>
        <v>0</v>
      </c>
      <c r="Q192" s="168">
        <v>0</v>
      </c>
      <c r="R192" s="168">
        <f t="shared" si="32"/>
        <v>0</v>
      </c>
      <c r="S192" s="168">
        <v>0</v>
      </c>
      <c r="T192" s="169">
        <f t="shared" si="33"/>
        <v>0</v>
      </c>
      <c r="U192" s="30"/>
      <c r="V192" s="30"/>
      <c r="W192" s="30"/>
      <c r="X192" s="30"/>
      <c r="Y192" s="30"/>
      <c r="Z192" s="30"/>
      <c r="AA192" s="30"/>
      <c r="AB192" s="30"/>
      <c r="AC192" s="30"/>
      <c r="AD192" s="30"/>
      <c r="AE192" s="30"/>
      <c r="AR192" s="170" t="s">
        <v>285</v>
      </c>
      <c r="AT192" s="170" t="s">
        <v>151</v>
      </c>
      <c r="AU192" s="170" t="s">
        <v>156</v>
      </c>
      <c r="AY192" s="14" t="s">
        <v>149</v>
      </c>
      <c r="BE192" s="98">
        <f t="shared" si="34"/>
        <v>0</v>
      </c>
      <c r="BF192" s="98">
        <f t="shared" si="35"/>
        <v>0</v>
      </c>
      <c r="BG192" s="98">
        <f t="shared" si="36"/>
        <v>0</v>
      </c>
      <c r="BH192" s="98">
        <f t="shared" si="37"/>
        <v>0</v>
      </c>
      <c r="BI192" s="98">
        <f t="shared" si="38"/>
        <v>0</v>
      </c>
      <c r="BJ192" s="14" t="s">
        <v>156</v>
      </c>
      <c r="BK192" s="98">
        <f t="shared" si="39"/>
        <v>0</v>
      </c>
      <c r="BL192" s="14" t="s">
        <v>285</v>
      </c>
      <c r="BM192" s="170" t="s">
        <v>315</v>
      </c>
    </row>
    <row r="193" spans="1:65" s="2" customFormat="1" ht="19.8" customHeight="1">
      <c r="A193" s="30"/>
      <c r="B193" s="157"/>
      <c r="C193" s="158" t="s">
        <v>280</v>
      </c>
      <c r="D193" s="158" t="s">
        <v>151</v>
      </c>
      <c r="E193" s="159" t="s">
        <v>689</v>
      </c>
      <c r="F193" s="160" t="s">
        <v>690</v>
      </c>
      <c r="G193" s="161" t="s">
        <v>284</v>
      </c>
      <c r="H193" s="162">
        <v>120</v>
      </c>
      <c r="I193" s="163"/>
      <c r="J193" s="164">
        <f t="shared" si="30"/>
        <v>0</v>
      </c>
      <c r="K193" s="165"/>
      <c r="L193" s="31"/>
      <c r="M193" s="166" t="s">
        <v>1</v>
      </c>
      <c r="N193" s="167" t="s">
        <v>41</v>
      </c>
      <c r="O193" s="59"/>
      <c r="P193" s="168">
        <f t="shared" si="31"/>
        <v>0</v>
      </c>
      <c r="Q193" s="168">
        <v>0</v>
      </c>
      <c r="R193" s="168">
        <f t="shared" si="32"/>
        <v>0</v>
      </c>
      <c r="S193" s="168">
        <v>0</v>
      </c>
      <c r="T193" s="169">
        <f t="shared" si="33"/>
        <v>0</v>
      </c>
      <c r="U193" s="30"/>
      <c r="V193" s="30"/>
      <c r="W193" s="30"/>
      <c r="X193" s="30"/>
      <c r="Y193" s="30"/>
      <c r="Z193" s="30"/>
      <c r="AA193" s="30"/>
      <c r="AB193" s="30"/>
      <c r="AC193" s="30"/>
      <c r="AD193" s="30"/>
      <c r="AE193" s="30"/>
      <c r="AR193" s="170" t="s">
        <v>285</v>
      </c>
      <c r="AT193" s="170" t="s">
        <v>151</v>
      </c>
      <c r="AU193" s="170" t="s">
        <v>156</v>
      </c>
      <c r="AY193" s="14" t="s">
        <v>149</v>
      </c>
      <c r="BE193" s="98">
        <f t="shared" si="34"/>
        <v>0</v>
      </c>
      <c r="BF193" s="98">
        <f t="shared" si="35"/>
        <v>0</v>
      </c>
      <c r="BG193" s="98">
        <f t="shared" si="36"/>
        <v>0</v>
      </c>
      <c r="BH193" s="98">
        <f t="shared" si="37"/>
        <v>0</v>
      </c>
      <c r="BI193" s="98">
        <f t="shared" si="38"/>
        <v>0</v>
      </c>
      <c r="BJ193" s="14" t="s">
        <v>156</v>
      </c>
      <c r="BK193" s="98">
        <f t="shared" si="39"/>
        <v>0</v>
      </c>
      <c r="BL193" s="14" t="s">
        <v>285</v>
      </c>
      <c r="BM193" s="170" t="s">
        <v>320</v>
      </c>
    </row>
    <row r="194" spans="1:65" s="2" customFormat="1" ht="14.4" customHeight="1">
      <c r="A194" s="30"/>
      <c r="B194" s="157"/>
      <c r="C194" s="171" t="s">
        <v>691</v>
      </c>
      <c r="D194" s="171" t="s">
        <v>244</v>
      </c>
      <c r="E194" s="172" t="s">
        <v>692</v>
      </c>
      <c r="F194" s="173" t="s">
        <v>693</v>
      </c>
      <c r="G194" s="174" t="s">
        <v>284</v>
      </c>
      <c r="H194" s="175">
        <v>120</v>
      </c>
      <c r="I194" s="176"/>
      <c r="J194" s="177">
        <f t="shared" si="30"/>
        <v>0</v>
      </c>
      <c r="K194" s="178"/>
      <c r="L194" s="179"/>
      <c r="M194" s="180" t="s">
        <v>1</v>
      </c>
      <c r="N194" s="181" t="s">
        <v>41</v>
      </c>
      <c r="O194" s="59"/>
      <c r="P194" s="168">
        <f t="shared" si="31"/>
        <v>0</v>
      </c>
      <c r="Q194" s="168">
        <v>6.2E-4</v>
      </c>
      <c r="R194" s="168">
        <f t="shared" si="32"/>
        <v>7.4399999999999994E-2</v>
      </c>
      <c r="S194" s="168">
        <v>0</v>
      </c>
      <c r="T194" s="169">
        <f t="shared" si="33"/>
        <v>0</v>
      </c>
      <c r="U194" s="30"/>
      <c r="V194" s="30"/>
      <c r="W194" s="30"/>
      <c r="X194" s="30"/>
      <c r="Y194" s="30"/>
      <c r="Z194" s="30"/>
      <c r="AA194" s="30"/>
      <c r="AB194" s="30"/>
      <c r="AC194" s="30"/>
      <c r="AD194" s="30"/>
      <c r="AE194" s="30"/>
      <c r="AR194" s="170" t="s">
        <v>588</v>
      </c>
      <c r="AT194" s="170" t="s">
        <v>244</v>
      </c>
      <c r="AU194" s="170" t="s">
        <v>156</v>
      </c>
      <c r="AY194" s="14" t="s">
        <v>149</v>
      </c>
      <c r="BE194" s="98">
        <f t="shared" si="34"/>
        <v>0</v>
      </c>
      <c r="BF194" s="98">
        <f t="shared" si="35"/>
        <v>0</v>
      </c>
      <c r="BG194" s="98">
        <f t="shared" si="36"/>
        <v>0</v>
      </c>
      <c r="BH194" s="98">
        <f t="shared" si="37"/>
        <v>0</v>
      </c>
      <c r="BI194" s="98">
        <f t="shared" si="38"/>
        <v>0</v>
      </c>
      <c r="BJ194" s="14" t="s">
        <v>156</v>
      </c>
      <c r="BK194" s="98">
        <f t="shared" si="39"/>
        <v>0</v>
      </c>
      <c r="BL194" s="14" t="s">
        <v>285</v>
      </c>
      <c r="BM194" s="170" t="s">
        <v>694</v>
      </c>
    </row>
    <row r="195" spans="1:65" s="2" customFormat="1" ht="14.4" customHeight="1">
      <c r="A195" s="30"/>
      <c r="B195" s="157"/>
      <c r="C195" s="158" t="s">
        <v>285</v>
      </c>
      <c r="D195" s="158" t="s">
        <v>151</v>
      </c>
      <c r="E195" s="159" t="s">
        <v>695</v>
      </c>
      <c r="F195" s="160" t="s">
        <v>696</v>
      </c>
      <c r="G195" s="161" t="s">
        <v>344</v>
      </c>
      <c r="H195" s="162">
        <v>8</v>
      </c>
      <c r="I195" s="163"/>
      <c r="J195" s="164">
        <f t="shared" si="30"/>
        <v>0</v>
      </c>
      <c r="K195" s="165"/>
      <c r="L195" s="31"/>
      <c r="M195" s="166" t="s">
        <v>1</v>
      </c>
      <c r="N195" s="167" t="s">
        <v>41</v>
      </c>
      <c r="O195" s="59"/>
      <c r="P195" s="168">
        <f t="shared" si="31"/>
        <v>0</v>
      </c>
      <c r="Q195" s="168">
        <v>0</v>
      </c>
      <c r="R195" s="168">
        <f t="shared" si="32"/>
        <v>0</v>
      </c>
      <c r="S195" s="168">
        <v>0</v>
      </c>
      <c r="T195" s="169">
        <f t="shared" si="33"/>
        <v>0</v>
      </c>
      <c r="U195" s="30"/>
      <c r="V195" s="30"/>
      <c r="W195" s="30"/>
      <c r="X195" s="30"/>
      <c r="Y195" s="30"/>
      <c r="Z195" s="30"/>
      <c r="AA195" s="30"/>
      <c r="AB195" s="30"/>
      <c r="AC195" s="30"/>
      <c r="AD195" s="30"/>
      <c r="AE195" s="30"/>
      <c r="AR195" s="170" t="s">
        <v>285</v>
      </c>
      <c r="AT195" s="170" t="s">
        <v>151</v>
      </c>
      <c r="AU195" s="170" t="s">
        <v>156</v>
      </c>
      <c r="AY195" s="14" t="s">
        <v>149</v>
      </c>
      <c r="BE195" s="98">
        <f t="shared" si="34"/>
        <v>0</v>
      </c>
      <c r="BF195" s="98">
        <f t="shared" si="35"/>
        <v>0</v>
      </c>
      <c r="BG195" s="98">
        <f t="shared" si="36"/>
        <v>0</v>
      </c>
      <c r="BH195" s="98">
        <f t="shared" si="37"/>
        <v>0</v>
      </c>
      <c r="BI195" s="98">
        <f t="shared" si="38"/>
        <v>0</v>
      </c>
      <c r="BJ195" s="14" t="s">
        <v>156</v>
      </c>
      <c r="BK195" s="98">
        <f t="shared" si="39"/>
        <v>0</v>
      </c>
      <c r="BL195" s="14" t="s">
        <v>285</v>
      </c>
      <c r="BM195" s="170" t="s">
        <v>327</v>
      </c>
    </row>
    <row r="196" spans="1:65" s="2" customFormat="1" ht="22.2" customHeight="1">
      <c r="A196" s="30"/>
      <c r="B196" s="157"/>
      <c r="C196" s="171" t="s">
        <v>697</v>
      </c>
      <c r="D196" s="171" t="s">
        <v>244</v>
      </c>
      <c r="E196" s="172" t="s">
        <v>698</v>
      </c>
      <c r="F196" s="173" t="s">
        <v>699</v>
      </c>
      <c r="G196" s="174" t="s">
        <v>344</v>
      </c>
      <c r="H196" s="175">
        <v>8</v>
      </c>
      <c r="I196" s="176"/>
      <c r="J196" s="177">
        <f t="shared" si="30"/>
        <v>0</v>
      </c>
      <c r="K196" s="178"/>
      <c r="L196" s="179"/>
      <c r="M196" s="180" t="s">
        <v>1</v>
      </c>
      <c r="N196" s="181" t="s">
        <v>41</v>
      </c>
      <c r="O196" s="59"/>
      <c r="P196" s="168">
        <f t="shared" si="31"/>
        <v>0</v>
      </c>
      <c r="Q196" s="168">
        <v>8.0000000000000007E-5</v>
      </c>
      <c r="R196" s="168">
        <f t="shared" si="32"/>
        <v>6.4000000000000005E-4</v>
      </c>
      <c r="S196" s="168">
        <v>0</v>
      </c>
      <c r="T196" s="169">
        <f t="shared" si="33"/>
        <v>0</v>
      </c>
      <c r="U196" s="30"/>
      <c r="V196" s="30"/>
      <c r="W196" s="30"/>
      <c r="X196" s="30"/>
      <c r="Y196" s="30"/>
      <c r="Z196" s="30"/>
      <c r="AA196" s="30"/>
      <c r="AB196" s="30"/>
      <c r="AC196" s="30"/>
      <c r="AD196" s="30"/>
      <c r="AE196" s="30"/>
      <c r="AR196" s="170" t="s">
        <v>588</v>
      </c>
      <c r="AT196" s="170" t="s">
        <v>244</v>
      </c>
      <c r="AU196" s="170" t="s">
        <v>156</v>
      </c>
      <c r="AY196" s="14" t="s">
        <v>149</v>
      </c>
      <c r="BE196" s="98">
        <f t="shared" si="34"/>
        <v>0</v>
      </c>
      <c r="BF196" s="98">
        <f t="shared" si="35"/>
        <v>0</v>
      </c>
      <c r="BG196" s="98">
        <f t="shared" si="36"/>
        <v>0</v>
      </c>
      <c r="BH196" s="98">
        <f t="shared" si="37"/>
        <v>0</v>
      </c>
      <c r="BI196" s="98">
        <f t="shared" si="38"/>
        <v>0</v>
      </c>
      <c r="BJ196" s="14" t="s">
        <v>156</v>
      </c>
      <c r="BK196" s="98">
        <f t="shared" si="39"/>
        <v>0</v>
      </c>
      <c r="BL196" s="14" t="s">
        <v>285</v>
      </c>
      <c r="BM196" s="170" t="s">
        <v>700</v>
      </c>
    </row>
    <row r="197" spans="1:65" s="2" customFormat="1" ht="22.2" customHeight="1">
      <c r="A197" s="30"/>
      <c r="B197" s="157"/>
      <c r="C197" s="158" t="s">
        <v>288</v>
      </c>
      <c r="D197" s="158" t="s">
        <v>151</v>
      </c>
      <c r="E197" s="159" t="s">
        <v>701</v>
      </c>
      <c r="F197" s="160" t="s">
        <v>702</v>
      </c>
      <c r="G197" s="161" t="s">
        <v>344</v>
      </c>
      <c r="H197" s="162">
        <v>4</v>
      </c>
      <c r="I197" s="163"/>
      <c r="J197" s="164">
        <f t="shared" si="30"/>
        <v>0</v>
      </c>
      <c r="K197" s="165"/>
      <c r="L197" s="31"/>
      <c r="M197" s="166" t="s">
        <v>1</v>
      </c>
      <c r="N197" s="167" t="s">
        <v>41</v>
      </c>
      <c r="O197" s="59"/>
      <c r="P197" s="168">
        <f t="shared" si="31"/>
        <v>0</v>
      </c>
      <c r="Q197" s="168">
        <v>0</v>
      </c>
      <c r="R197" s="168">
        <f t="shared" si="32"/>
        <v>0</v>
      </c>
      <c r="S197" s="168">
        <v>0</v>
      </c>
      <c r="T197" s="169">
        <f t="shared" si="33"/>
        <v>0</v>
      </c>
      <c r="U197" s="30"/>
      <c r="V197" s="30"/>
      <c r="W197" s="30"/>
      <c r="X197" s="30"/>
      <c r="Y197" s="30"/>
      <c r="Z197" s="30"/>
      <c r="AA197" s="30"/>
      <c r="AB197" s="30"/>
      <c r="AC197" s="30"/>
      <c r="AD197" s="30"/>
      <c r="AE197" s="30"/>
      <c r="AR197" s="170" t="s">
        <v>285</v>
      </c>
      <c r="AT197" s="170" t="s">
        <v>151</v>
      </c>
      <c r="AU197" s="170" t="s">
        <v>156</v>
      </c>
      <c r="AY197" s="14" t="s">
        <v>149</v>
      </c>
      <c r="BE197" s="98">
        <f t="shared" si="34"/>
        <v>0</v>
      </c>
      <c r="BF197" s="98">
        <f t="shared" si="35"/>
        <v>0</v>
      </c>
      <c r="BG197" s="98">
        <f t="shared" si="36"/>
        <v>0</v>
      </c>
      <c r="BH197" s="98">
        <f t="shared" si="37"/>
        <v>0</v>
      </c>
      <c r="BI197" s="98">
        <f t="shared" si="38"/>
        <v>0</v>
      </c>
      <c r="BJ197" s="14" t="s">
        <v>156</v>
      </c>
      <c r="BK197" s="98">
        <f t="shared" si="39"/>
        <v>0</v>
      </c>
      <c r="BL197" s="14" t="s">
        <v>285</v>
      </c>
      <c r="BM197" s="170" t="s">
        <v>336</v>
      </c>
    </row>
    <row r="198" spans="1:65" s="2" customFormat="1" ht="22.2" customHeight="1">
      <c r="A198" s="30"/>
      <c r="B198" s="157"/>
      <c r="C198" s="171" t="s">
        <v>703</v>
      </c>
      <c r="D198" s="171" t="s">
        <v>244</v>
      </c>
      <c r="E198" s="172" t="s">
        <v>704</v>
      </c>
      <c r="F198" s="173" t="s">
        <v>702</v>
      </c>
      <c r="G198" s="174" t="s">
        <v>344</v>
      </c>
      <c r="H198" s="175">
        <v>4</v>
      </c>
      <c r="I198" s="176"/>
      <c r="J198" s="177">
        <f t="shared" si="30"/>
        <v>0</v>
      </c>
      <c r="K198" s="178"/>
      <c r="L198" s="179"/>
      <c r="M198" s="180" t="s">
        <v>1</v>
      </c>
      <c r="N198" s="181" t="s">
        <v>41</v>
      </c>
      <c r="O198" s="59"/>
      <c r="P198" s="168">
        <f t="shared" si="31"/>
        <v>0</v>
      </c>
      <c r="Q198" s="168">
        <v>0</v>
      </c>
      <c r="R198" s="168">
        <f t="shared" si="32"/>
        <v>0</v>
      </c>
      <c r="S198" s="168">
        <v>0</v>
      </c>
      <c r="T198" s="169">
        <f t="shared" si="33"/>
        <v>0</v>
      </c>
      <c r="U198" s="30"/>
      <c r="V198" s="30"/>
      <c r="W198" s="30"/>
      <c r="X198" s="30"/>
      <c r="Y198" s="30"/>
      <c r="Z198" s="30"/>
      <c r="AA198" s="30"/>
      <c r="AB198" s="30"/>
      <c r="AC198" s="30"/>
      <c r="AD198" s="30"/>
      <c r="AE198" s="30"/>
      <c r="AR198" s="170" t="s">
        <v>588</v>
      </c>
      <c r="AT198" s="170" t="s">
        <v>244</v>
      </c>
      <c r="AU198" s="170" t="s">
        <v>156</v>
      </c>
      <c r="AY198" s="14" t="s">
        <v>149</v>
      </c>
      <c r="BE198" s="98">
        <f t="shared" si="34"/>
        <v>0</v>
      </c>
      <c r="BF198" s="98">
        <f t="shared" si="35"/>
        <v>0</v>
      </c>
      <c r="BG198" s="98">
        <f t="shared" si="36"/>
        <v>0</v>
      </c>
      <c r="BH198" s="98">
        <f t="shared" si="37"/>
        <v>0</v>
      </c>
      <c r="BI198" s="98">
        <f t="shared" si="38"/>
        <v>0</v>
      </c>
      <c r="BJ198" s="14" t="s">
        <v>156</v>
      </c>
      <c r="BK198" s="98">
        <f t="shared" si="39"/>
        <v>0</v>
      </c>
      <c r="BL198" s="14" t="s">
        <v>285</v>
      </c>
      <c r="BM198" s="170" t="s">
        <v>705</v>
      </c>
    </row>
    <row r="199" spans="1:65" s="2" customFormat="1" ht="14.4" customHeight="1">
      <c r="A199" s="30"/>
      <c r="B199" s="157"/>
      <c r="C199" s="158" t="s">
        <v>292</v>
      </c>
      <c r="D199" s="158" t="s">
        <v>151</v>
      </c>
      <c r="E199" s="159" t="s">
        <v>706</v>
      </c>
      <c r="F199" s="160" t="s">
        <v>707</v>
      </c>
      <c r="G199" s="161" t="s">
        <v>344</v>
      </c>
      <c r="H199" s="162">
        <v>4</v>
      </c>
      <c r="I199" s="163"/>
      <c r="J199" s="164">
        <f t="shared" si="30"/>
        <v>0</v>
      </c>
      <c r="K199" s="165"/>
      <c r="L199" s="31"/>
      <c r="M199" s="166" t="s">
        <v>1</v>
      </c>
      <c r="N199" s="167" t="s">
        <v>41</v>
      </c>
      <c r="O199" s="59"/>
      <c r="P199" s="168">
        <f t="shared" si="31"/>
        <v>0</v>
      </c>
      <c r="Q199" s="168">
        <v>0</v>
      </c>
      <c r="R199" s="168">
        <f t="shared" si="32"/>
        <v>0</v>
      </c>
      <c r="S199" s="168">
        <v>0</v>
      </c>
      <c r="T199" s="169">
        <f t="shared" si="33"/>
        <v>0</v>
      </c>
      <c r="U199" s="30"/>
      <c r="V199" s="30"/>
      <c r="W199" s="30"/>
      <c r="X199" s="30"/>
      <c r="Y199" s="30"/>
      <c r="Z199" s="30"/>
      <c r="AA199" s="30"/>
      <c r="AB199" s="30"/>
      <c r="AC199" s="30"/>
      <c r="AD199" s="30"/>
      <c r="AE199" s="30"/>
      <c r="AR199" s="170" t="s">
        <v>285</v>
      </c>
      <c r="AT199" s="170" t="s">
        <v>151</v>
      </c>
      <c r="AU199" s="170" t="s">
        <v>156</v>
      </c>
      <c r="AY199" s="14" t="s">
        <v>149</v>
      </c>
      <c r="BE199" s="98">
        <f t="shared" si="34"/>
        <v>0</v>
      </c>
      <c r="BF199" s="98">
        <f t="shared" si="35"/>
        <v>0</v>
      </c>
      <c r="BG199" s="98">
        <f t="shared" si="36"/>
        <v>0</v>
      </c>
      <c r="BH199" s="98">
        <f t="shared" si="37"/>
        <v>0</v>
      </c>
      <c r="BI199" s="98">
        <f t="shared" si="38"/>
        <v>0</v>
      </c>
      <c r="BJ199" s="14" t="s">
        <v>156</v>
      </c>
      <c r="BK199" s="98">
        <f t="shared" si="39"/>
        <v>0</v>
      </c>
      <c r="BL199" s="14" t="s">
        <v>285</v>
      </c>
      <c r="BM199" s="170" t="s">
        <v>708</v>
      </c>
    </row>
    <row r="200" spans="1:65" s="2" customFormat="1" ht="14.4" customHeight="1">
      <c r="A200" s="30"/>
      <c r="B200" s="157"/>
      <c r="C200" s="171" t="s">
        <v>709</v>
      </c>
      <c r="D200" s="171" t="s">
        <v>244</v>
      </c>
      <c r="E200" s="172" t="s">
        <v>710</v>
      </c>
      <c r="F200" s="173" t="s">
        <v>707</v>
      </c>
      <c r="G200" s="174" t="s">
        <v>344</v>
      </c>
      <c r="H200" s="175">
        <v>4</v>
      </c>
      <c r="I200" s="176"/>
      <c r="J200" s="177">
        <f t="shared" si="30"/>
        <v>0</v>
      </c>
      <c r="K200" s="178"/>
      <c r="L200" s="179"/>
      <c r="M200" s="180" t="s">
        <v>1</v>
      </c>
      <c r="N200" s="181" t="s">
        <v>41</v>
      </c>
      <c r="O200" s="59"/>
      <c r="P200" s="168">
        <f t="shared" si="31"/>
        <v>0</v>
      </c>
      <c r="Q200" s="168">
        <v>0</v>
      </c>
      <c r="R200" s="168">
        <f t="shared" si="32"/>
        <v>0</v>
      </c>
      <c r="S200" s="168">
        <v>0</v>
      </c>
      <c r="T200" s="169">
        <f t="shared" si="33"/>
        <v>0</v>
      </c>
      <c r="U200" s="30"/>
      <c r="V200" s="30"/>
      <c r="W200" s="30"/>
      <c r="X200" s="30"/>
      <c r="Y200" s="30"/>
      <c r="Z200" s="30"/>
      <c r="AA200" s="30"/>
      <c r="AB200" s="30"/>
      <c r="AC200" s="30"/>
      <c r="AD200" s="30"/>
      <c r="AE200" s="30"/>
      <c r="AR200" s="170" t="s">
        <v>588</v>
      </c>
      <c r="AT200" s="170" t="s">
        <v>244</v>
      </c>
      <c r="AU200" s="170" t="s">
        <v>156</v>
      </c>
      <c r="AY200" s="14" t="s">
        <v>149</v>
      </c>
      <c r="BE200" s="98">
        <f t="shared" si="34"/>
        <v>0</v>
      </c>
      <c r="BF200" s="98">
        <f t="shared" si="35"/>
        <v>0</v>
      </c>
      <c r="BG200" s="98">
        <f t="shared" si="36"/>
        <v>0</v>
      </c>
      <c r="BH200" s="98">
        <f t="shared" si="37"/>
        <v>0</v>
      </c>
      <c r="BI200" s="98">
        <f t="shared" si="38"/>
        <v>0</v>
      </c>
      <c r="BJ200" s="14" t="s">
        <v>156</v>
      </c>
      <c r="BK200" s="98">
        <f t="shared" si="39"/>
        <v>0</v>
      </c>
      <c r="BL200" s="14" t="s">
        <v>285</v>
      </c>
      <c r="BM200" s="170" t="s">
        <v>711</v>
      </c>
    </row>
    <row r="201" spans="1:65" s="2" customFormat="1" ht="22.2" customHeight="1">
      <c r="A201" s="30"/>
      <c r="B201" s="157"/>
      <c r="C201" s="158" t="s">
        <v>295</v>
      </c>
      <c r="D201" s="158" t="s">
        <v>151</v>
      </c>
      <c r="E201" s="159" t="s">
        <v>712</v>
      </c>
      <c r="F201" s="160" t="s">
        <v>713</v>
      </c>
      <c r="G201" s="161" t="s">
        <v>344</v>
      </c>
      <c r="H201" s="162">
        <v>1</v>
      </c>
      <c r="I201" s="163"/>
      <c r="J201" s="164">
        <f t="shared" si="30"/>
        <v>0</v>
      </c>
      <c r="K201" s="165"/>
      <c r="L201" s="31"/>
      <c r="M201" s="166" t="s">
        <v>1</v>
      </c>
      <c r="N201" s="167" t="s">
        <v>41</v>
      </c>
      <c r="O201" s="59"/>
      <c r="P201" s="168">
        <f t="shared" si="31"/>
        <v>0</v>
      </c>
      <c r="Q201" s="168">
        <v>0</v>
      </c>
      <c r="R201" s="168">
        <f t="shared" si="32"/>
        <v>0</v>
      </c>
      <c r="S201" s="168">
        <v>0</v>
      </c>
      <c r="T201" s="169">
        <f t="shared" si="33"/>
        <v>0</v>
      </c>
      <c r="U201" s="30"/>
      <c r="V201" s="30"/>
      <c r="W201" s="30"/>
      <c r="X201" s="30"/>
      <c r="Y201" s="30"/>
      <c r="Z201" s="30"/>
      <c r="AA201" s="30"/>
      <c r="AB201" s="30"/>
      <c r="AC201" s="30"/>
      <c r="AD201" s="30"/>
      <c r="AE201" s="30"/>
      <c r="AR201" s="170" t="s">
        <v>285</v>
      </c>
      <c r="AT201" s="170" t="s">
        <v>151</v>
      </c>
      <c r="AU201" s="170" t="s">
        <v>156</v>
      </c>
      <c r="AY201" s="14" t="s">
        <v>149</v>
      </c>
      <c r="BE201" s="98">
        <f t="shared" si="34"/>
        <v>0</v>
      </c>
      <c r="BF201" s="98">
        <f t="shared" si="35"/>
        <v>0</v>
      </c>
      <c r="BG201" s="98">
        <f t="shared" si="36"/>
        <v>0</v>
      </c>
      <c r="BH201" s="98">
        <f t="shared" si="37"/>
        <v>0</v>
      </c>
      <c r="BI201" s="98">
        <f t="shared" si="38"/>
        <v>0</v>
      </c>
      <c r="BJ201" s="14" t="s">
        <v>156</v>
      </c>
      <c r="BK201" s="98">
        <f t="shared" si="39"/>
        <v>0</v>
      </c>
      <c r="BL201" s="14" t="s">
        <v>285</v>
      </c>
      <c r="BM201" s="170" t="s">
        <v>714</v>
      </c>
    </row>
    <row r="202" spans="1:65" s="2" customFormat="1" ht="22.2" customHeight="1">
      <c r="A202" s="30"/>
      <c r="B202" s="157"/>
      <c r="C202" s="158" t="s">
        <v>715</v>
      </c>
      <c r="D202" s="158" t="s">
        <v>151</v>
      </c>
      <c r="E202" s="159" t="s">
        <v>716</v>
      </c>
      <c r="F202" s="160" t="s">
        <v>717</v>
      </c>
      <c r="G202" s="161" t="s">
        <v>718</v>
      </c>
      <c r="H202" s="162">
        <v>18</v>
      </c>
      <c r="I202" s="163"/>
      <c r="J202" s="164">
        <f t="shared" si="30"/>
        <v>0</v>
      </c>
      <c r="K202" s="165"/>
      <c r="L202" s="31"/>
      <c r="M202" s="166" t="s">
        <v>1</v>
      </c>
      <c r="N202" s="167" t="s">
        <v>41</v>
      </c>
      <c r="O202" s="59"/>
      <c r="P202" s="168">
        <f t="shared" si="31"/>
        <v>0</v>
      </c>
      <c r="Q202" s="168">
        <v>0</v>
      </c>
      <c r="R202" s="168">
        <f t="shared" si="32"/>
        <v>0</v>
      </c>
      <c r="S202" s="168">
        <v>0</v>
      </c>
      <c r="T202" s="169">
        <f t="shared" si="33"/>
        <v>0</v>
      </c>
      <c r="U202" s="30"/>
      <c r="V202" s="30"/>
      <c r="W202" s="30"/>
      <c r="X202" s="30"/>
      <c r="Y202" s="30"/>
      <c r="Z202" s="30"/>
      <c r="AA202" s="30"/>
      <c r="AB202" s="30"/>
      <c r="AC202" s="30"/>
      <c r="AD202" s="30"/>
      <c r="AE202" s="30"/>
      <c r="AR202" s="170" t="s">
        <v>285</v>
      </c>
      <c r="AT202" s="170" t="s">
        <v>151</v>
      </c>
      <c r="AU202" s="170" t="s">
        <v>156</v>
      </c>
      <c r="AY202" s="14" t="s">
        <v>149</v>
      </c>
      <c r="BE202" s="98">
        <f t="shared" si="34"/>
        <v>0</v>
      </c>
      <c r="BF202" s="98">
        <f t="shared" si="35"/>
        <v>0</v>
      </c>
      <c r="BG202" s="98">
        <f t="shared" si="36"/>
        <v>0</v>
      </c>
      <c r="BH202" s="98">
        <f t="shared" si="37"/>
        <v>0</v>
      </c>
      <c r="BI202" s="98">
        <f t="shared" si="38"/>
        <v>0</v>
      </c>
      <c r="BJ202" s="14" t="s">
        <v>156</v>
      </c>
      <c r="BK202" s="98">
        <f t="shared" si="39"/>
        <v>0</v>
      </c>
      <c r="BL202" s="14" t="s">
        <v>285</v>
      </c>
      <c r="BM202" s="170" t="s">
        <v>719</v>
      </c>
    </row>
    <row r="203" spans="1:65" s="2" customFormat="1" ht="14.4" customHeight="1">
      <c r="A203" s="30"/>
      <c r="B203" s="157"/>
      <c r="C203" s="158" t="s">
        <v>301</v>
      </c>
      <c r="D203" s="158" t="s">
        <v>151</v>
      </c>
      <c r="E203" s="159" t="s">
        <v>720</v>
      </c>
      <c r="F203" s="160" t="s">
        <v>721</v>
      </c>
      <c r="G203" s="161" t="s">
        <v>251</v>
      </c>
      <c r="H203" s="182"/>
      <c r="I203" s="163"/>
      <c r="J203" s="164">
        <f t="shared" si="30"/>
        <v>0</v>
      </c>
      <c r="K203" s="165"/>
      <c r="L203" s="31"/>
      <c r="M203" s="166" t="s">
        <v>1</v>
      </c>
      <c r="N203" s="167" t="s">
        <v>41</v>
      </c>
      <c r="O203" s="59"/>
      <c r="P203" s="168">
        <f t="shared" si="31"/>
        <v>0</v>
      </c>
      <c r="Q203" s="168">
        <v>0</v>
      </c>
      <c r="R203" s="168">
        <f t="shared" si="32"/>
        <v>0</v>
      </c>
      <c r="S203" s="168">
        <v>0</v>
      </c>
      <c r="T203" s="169">
        <f t="shared" si="33"/>
        <v>0</v>
      </c>
      <c r="U203" s="30"/>
      <c r="V203" s="30"/>
      <c r="W203" s="30"/>
      <c r="X203" s="30"/>
      <c r="Y203" s="30"/>
      <c r="Z203" s="30"/>
      <c r="AA203" s="30"/>
      <c r="AB203" s="30"/>
      <c r="AC203" s="30"/>
      <c r="AD203" s="30"/>
      <c r="AE203" s="30"/>
      <c r="AR203" s="170" t="s">
        <v>285</v>
      </c>
      <c r="AT203" s="170" t="s">
        <v>151</v>
      </c>
      <c r="AU203" s="170" t="s">
        <v>156</v>
      </c>
      <c r="AY203" s="14" t="s">
        <v>149</v>
      </c>
      <c r="BE203" s="98">
        <f t="shared" si="34"/>
        <v>0</v>
      </c>
      <c r="BF203" s="98">
        <f t="shared" si="35"/>
        <v>0</v>
      </c>
      <c r="BG203" s="98">
        <f t="shared" si="36"/>
        <v>0</v>
      </c>
      <c r="BH203" s="98">
        <f t="shared" si="37"/>
        <v>0</v>
      </c>
      <c r="BI203" s="98">
        <f t="shared" si="38"/>
        <v>0</v>
      </c>
      <c r="BJ203" s="14" t="s">
        <v>156</v>
      </c>
      <c r="BK203" s="98">
        <f t="shared" si="39"/>
        <v>0</v>
      </c>
      <c r="BL203" s="14" t="s">
        <v>285</v>
      </c>
      <c r="BM203" s="170" t="s">
        <v>722</v>
      </c>
    </row>
    <row r="204" spans="1:65" s="2" customFormat="1" ht="14.4" customHeight="1">
      <c r="A204" s="30"/>
      <c r="B204" s="157"/>
      <c r="C204" s="158" t="s">
        <v>723</v>
      </c>
      <c r="D204" s="158" t="s">
        <v>151</v>
      </c>
      <c r="E204" s="159" t="s">
        <v>724</v>
      </c>
      <c r="F204" s="160" t="s">
        <v>725</v>
      </c>
      <c r="G204" s="161" t="s">
        <v>251</v>
      </c>
      <c r="H204" s="182"/>
      <c r="I204" s="163"/>
      <c r="J204" s="164">
        <f t="shared" si="30"/>
        <v>0</v>
      </c>
      <c r="K204" s="165"/>
      <c r="L204" s="31"/>
      <c r="M204" s="166" t="s">
        <v>1</v>
      </c>
      <c r="N204" s="167" t="s">
        <v>41</v>
      </c>
      <c r="O204" s="59"/>
      <c r="P204" s="168">
        <f t="shared" si="31"/>
        <v>0</v>
      </c>
      <c r="Q204" s="168">
        <v>0</v>
      </c>
      <c r="R204" s="168">
        <f t="shared" si="32"/>
        <v>0</v>
      </c>
      <c r="S204" s="168">
        <v>0</v>
      </c>
      <c r="T204" s="169">
        <f t="shared" si="33"/>
        <v>0</v>
      </c>
      <c r="U204" s="30"/>
      <c r="V204" s="30"/>
      <c r="W204" s="30"/>
      <c r="X204" s="30"/>
      <c r="Y204" s="30"/>
      <c r="Z204" s="30"/>
      <c r="AA204" s="30"/>
      <c r="AB204" s="30"/>
      <c r="AC204" s="30"/>
      <c r="AD204" s="30"/>
      <c r="AE204" s="30"/>
      <c r="AR204" s="170" t="s">
        <v>285</v>
      </c>
      <c r="AT204" s="170" t="s">
        <v>151</v>
      </c>
      <c r="AU204" s="170" t="s">
        <v>156</v>
      </c>
      <c r="AY204" s="14" t="s">
        <v>149</v>
      </c>
      <c r="BE204" s="98">
        <f t="shared" si="34"/>
        <v>0</v>
      </c>
      <c r="BF204" s="98">
        <f t="shared" si="35"/>
        <v>0</v>
      </c>
      <c r="BG204" s="98">
        <f t="shared" si="36"/>
        <v>0</v>
      </c>
      <c r="BH204" s="98">
        <f t="shared" si="37"/>
        <v>0</v>
      </c>
      <c r="BI204" s="98">
        <f t="shared" si="38"/>
        <v>0</v>
      </c>
      <c r="BJ204" s="14" t="s">
        <v>156</v>
      </c>
      <c r="BK204" s="98">
        <f t="shared" si="39"/>
        <v>0</v>
      </c>
      <c r="BL204" s="14" t="s">
        <v>285</v>
      </c>
      <c r="BM204" s="170" t="s">
        <v>726</v>
      </c>
    </row>
    <row r="205" spans="1:65" s="2" customFormat="1" ht="14.4" customHeight="1">
      <c r="A205" s="30"/>
      <c r="B205" s="157"/>
      <c r="C205" s="158" t="s">
        <v>304</v>
      </c>
      <c r="D205" s="158" t="s">
        <v>151</v>
      </c>
      <c r="E205" s="159" t="s">
        <v>727</v>
      </c>
      <c r="F205" s="160" t="s">
        <v>728</v>
      </c>
      <c r="G205" s="161" t="s">
        <v>251</v>
      </c>
      <c r="H205" s="182"/>
      <c r="I205" s="163"/>
      <c r="J205" s="164">
        <f t="shared" si="30"/>
        <v>0</v>
      </c>
      <c r="K205" s="165"/>
      <c r="L205" s="31"/>
      <c r="M205" s="166" t="s">
        <v>1</v>
      </c>
      <c r="N205" s="167" t="s">
        <v>41</v>
      </c>
      <c r="O205" s="59"/>
      <c r="P205" s="168">
        <f t="shared" si="31"/>
        <v>0</v>
      </c>
      <c r="Q205" s="168">
        <v>0</v>
      </c>
      <c r="R205" s="168">
        <f t="shared" si="32"/>
        <v>0</v>
      </c>
      <c r="S205" s="168">
        <v>0</v>
      </c>
      <c r="T205" s="169">
        <f t="shared" si="33"/>
        <v>0</v>
      </c>
      <c r="U205" s="30"/>
      <c r="V205" s="30"/>
      <c r="W205" s="30"/>
      <c r="X205" s="30"/>
      <c r="Y205" s="30"/>
      <c r="Z205" s="30"/>
      <c r="AA205" s="30"/>
      <c r="AB205" s="30"/>
      <c r="AC205" s="30"/>
      <c r="AD205" s="30"/>
      <c r="AE205" s="30"/>
      <c r="AR205" s="170" t="s">
        <v>285</v>
      </c>
      <c r="AT205" s="170" t="s">
        <v>151</v>
      </c>
      <c r="AU205" s="170" t="s">
        <v>156</v>
      </c>
      <c r="AY205" s="14" t="s">
        <v>149</v>
      </c>
      <c r="BE205" s="98">
        <f t="shared" si="34"/>
        <v>0</v>
      </c>
      <c r="BF205" s="98">
        <f t="shared" si="35"/>
        <v>0</v>
      </c>
      <c r="BG205" s="98">
        <f t="shared" si="36"/>
        <v>0</v>
      </c>
      <c r="BH205" s="98">
        <f t="shared" si="37"/>
        <v>0</v>
      </c>
      <c r="BI205" s="98">
        <f t="shared" si="38"/>
        <v>0</v>
      </c>
      <c r="BJ205" s="14" t="s">
        <v>156</v>
      </c>
      <c r="BK205" s="98">
        <f t="shared" si="39"/>
        <v>0</v>
      </c>
      <c r="BL205" s="14" t="s">
        <v>285</v>
      </c>
      <c r="BM205" s="170" t="s">
        <v>729</v>
      </c>
    </row>
    <row r="206" spans="1:65" s="2" customFormat="1" ht="14.4" customHeight="1">
      <c r="A206" s="30"/>
      <c r="B206" s="157"/>
      <c r="C206" s="158" t="s">
        <v>730</v>
      </c>
      <c r="D206" s="158" t="s">
        <v>151</v>
      </c>
      <c r="E206" s="159" t="s">
        <v>731</v>
      </c>
      <c r="F206" s="160" t="s">
        <v>732</v>
      </c>
      <c r="G206" s="161" t="s">
        <v>251</v>
      </c>
      <c r="H206" s="182"/>
      <c r="I206" s="163"/>
      <c r="J206" s="164">
        <f t="shared" si="30"/>
        <v>0</v>
      </c>
      <c r="K206" s="165"/>
      <c r="L206" s="31"/>
      <c r="M206" s="166" t="s">
        <v>1</v>
      </c>
      <c r="N206" s="167" t="s">
        <v>41</v>
      </c>
      <c r="O206" s="59"/>
      <c r="P206" s="168">
        <f t="shared" si="31"/>
        <v>0</v>
      </c>
      <c r="Q206" s="168">
        <v>0</v>
      </c>
      <c r="R206" s="168">
        <f t="shared" si="32"/>
        <v>0</v>
      </c>
      <c r="S206" s="168">
        <v>0</v>
      </c>
      <c r="T206" s="169">
        <f t="shared" si="33"/>
        <v>0</v>
      </c>
      <c r="U206" s="30"/>
      <c r="V206" s="30"/>
      <c r="W206" s="30"/>
      <c r="X206" s="30"/>
      <c r="Y206" s="30"/>
      <c r="Z206" s="30"/>
      <c r="AA206" s="30"/>
      <c r="AB206" s="30"/>
      <c r="AC206" s="30"/>
      <c r="AD206" s="30"/>
      <c r="AE206" s="30"/>
      <c r="AR206" s="170" t="s">
        <v>285</v>
      </c>
      <c r="AT206" s="170" t="s">
        <v>151</v>
      </c>
      <c r="AU206" s="170" t="s">
        <v>156</v>
      </c>
      <c r="AY206" s="14" t="s">
        <v>149</v>
      </c>
      <c r="BE206" s="98">
        <f t="shared" si="34"/>
        <v>0</v>
      </c>
      <c r="BF206" s="98">
        <f t="shared" si="35"/>
        <v>0</v>
      </c>
      <c r="BG206" s="98">
        <f t="shared" si="36"/>
        <v>0</v>
      </c>
      <c r="BH206" s="98">
        <f t="shared" si="37"/>
        <v>0</v>
      </c>
      <c r="BI206" s="98">
        <f t="shared" si="38"/>
        <v>0</v>
      </c>
      <c r="BJ206" s="14" t="s">
        <v>156</v>
      </c>
      <c r="BK206" s="98">
        <f t="shared" si="39"/>
        <v>0</v>
      </c>
      <c r="BL206" s="14" t="s">
        <v>285</v>
      </c>
      <c r="BM206" s="170" t="s">
        <v>733</v>
      </c>
    </row>
    <row r="207" spans="1:65" s="12" customFormat="1" ht="22.8" customHeight="1">
      <c r="B207" s="144"/>
      <c r="D207" s="145" t="s">
        <v>74</v>
      </c>
      <c r="E207" s="155" t="s">
        <v>734</v>
      </c>
      <c r="F207" s="155" t="s">
        <v>735</v>
      </c>
      <c r="I207" s="147"/>
      <c r="J207" s="156">
        <f>BK207</f>
        <v>0</v>
      </c>
      <c r="L207" s="144"/>
      <c r="M207" s="149"/>
      <c r="N207" s="150"/>
      <c r="O207" s="150"/>
      <c r="P207" s="151">
        <f>SUM(P208:P220)</f>
        <v>0</v>
      </c>
      <c r="Q207" s="150"/>
      <c r="R207" s="151">
        <f>SUM(R208:R220)</f>
        <v>3.5209999999999999</v>
      </c>
      <c r="S207" s="150"/>
      <c r="T207" s="152">
        <f>SUM(T208:T220)</f>
        <v>0</v>
      </c>
      <c r="AR207" s="145" t="s">
        <v>159</v>
      </c>
      <c r="AT207" s="153" t="s">
        <v>74</v>
      </c>
      <c r="AU207" s="153" t="s">
        <v>83</v>
      </c>
      <c r="AY207" s="145" t="s">
        <v>149</v>
      </c>
      <c r="BK207" s="154">
        <f>SUM(BK208:BK220)</f>
        <v>0</v>
      </c>
    </row>
    <row r="208" spans="1:65" s="2" customFormat="1" ht="22.2" customHeight="1">
      <c r="A208" s="30"/>
      <c r="B208" s="157"/>
      <c r="C208" s="158" t="s">
        <v>308</v>
      </c>
      <c r="D208" s="158" t="s">
        <v>151</v>
      </c>
      <c r="E208" s="159" t="s">
        <v>736</v>
      </c>
      <c r="F208" s="160" t="s">
        <v>737</v>
      </c>
      <c r="G208" s="161" t="s">
        <v>344</v>
      </c>
      <c r="H208" s="162">
        <v>1</v>
      </c>
      <c r="I208" s="163"/>
      <c r="J208" s="164">
        <f t="shared" ref="J208:J220" si="40">ROUND(I208*H208,2)</f>
        <v>0</v>
      </c>
      <c r="K208" s="165"/>
      <c r="L208" s="31"/>
      <c r="M208" s="166" t="s">
        <v>1</v>
      </c>
      <c r="N208" s="167" t="s">
        <v>41</v>
      </c>
      <c r="O208" s="59"/>
      <c r="P208" s="168">
        <f t="shared" ref="P208:P220" si="41">O208*H208</f>
        <v>0</v>
      </c>
      <c r="Q208" s="168">
        <v>0</v>
      </c>
      <c r="R208" s="168">
        <f t="shared" ref="R208:R220" si="42">Q208*H208</f>
        <v>0</v>
      </c>
      <c r="S208" s="168">
        <v>0</v>
      </c>
      <c r="T208" s="169">
        <f t="shared" ref="T208:T220" si="43">S208*H208</f>
        <v>0</v>
      </c>
      <c r="U208" s="30"/>
      <c r="V208" s="30"/>
      <c r="W208" s="30"/>
      <c r="X208" s="30"/>
      <c r="Y208" s="30"/>
      <c r="Z208" s="30"/>
      <c r="AA208" s="30"/>
      <c r="AB208" s="30"/>
      <c r="AC208" s="30"/>
      <c r="AD208" s="30"/>
      <c r="AE208" s="30"/>
      <c r="AR208" s="170" t="s">
        <v>285</v>
      </c>
      <c r="AT208" s="170" t="s">
        <v>151</v>
      </c>
      <c r="AU208" s="170" t="s">
        <v>156</v>
      </c>
      <c r="AY208" s="14" t="s">
        <v>149</v>
      </c>
      <c r="BE208" s="98">
        <f t="shared" ref="BE208:BE220" si="44">IF(N208="základná",J208,0)</f>
        <v>0</v>
      </c>
      <c r="BF208" s="98">
        <f t="shared" ref="BF208:BF220" si="45">IF(N208="znížená",J208,0)</f>
        <v>0</v>
      </c>
      <c r="BG208" s="98">
        <f t="shared" ref="BG208:BG220" si="46">IF(N208="zákl. prenesená",J208,0)</f>
        <v>0</v>
      </c>
      <c r="BH208" s="98">
        <f t="shared" ref="BH208:BH220" si="47">IF(N208="zníž. prenesená",J208,0)</f>
        <v>0</v>
      </c>
      <c r="BI208" s="98">
        <f t="shared" ref="BI208:BI220" si="48">IF(N208="nulová",J208,0)</f>
        <v>0</v>
      </c>
      <c r="BJ208" s="14" t="s">
        <v>156</v>
      </c>
      <c r="BK208" s="98">
        <f t="shared" ref="BK208:BK220" si="49">ROUND(I208*H208,2)</f>
        <v>0</v>
      </c>
      <c r="BL208" s="14" t="s">
        <v>285</v>
      </c>
      <c r="BM208" s="170" t="s">
        <v>738</v>
      </c>
    </row>
    <row r="209" spans="1:65" s="2" customFormat="1" ht="22.2" customHeight="1">
      <c r="A209" s="30"/>
      <c r="B209" s="157"/>
      <c r="C209" s="158" t="s">
        <v>739</v>
      </c>
      <c r="D209" s="158" t="s">
        <v>151</v>
      </c>
      <c r="E209" s="159" t="s">
        <v>740</v>
      </c>
      <c r="F209" s="160" t="s">
        <v>741</v>
      </c>
      <c r="G209" s="161" t="s">
        <v>344</v>
      </c>
      <c r="H209" s="162">
        <v>4</v>
      </c>
      <c r="I209" s="163"/>
      <c r="J209" s="164">
        <f t="shared" si="40"/>
        <v>0</v>
      </c>
      <c r="K209" s="165"/>
      <c r="L209" s="31"/>
      <c r="M209" s="166" t="s">
        <v>1</v>
      </c>
      <c r="N209" s="167" t="s">
        <v>41</v>
      </c>
      <c r="O209" s="59"/>
      <c r="P209" s="168">
        <f t="shared" si="41"/>
        <v>0</v>
      </c>
      <c r="Q209" s="168">
        <v>0</v>
      </c>
      <c r="R209" s="168">
        <f t="shared" si="42"/>
        <v>0</v>
      </c>
      <c r="S209" s="168">
        <v>0</v>
      </c>
      <c r="T209" s="169">
        <f t="shared" si="43"/>
        <v>0</v>
      </c>
      <c r="U209" s="30"/>
      <c r="V209" s="30"/>
      <c r="W209" s="30"/>
      <c r="X209" s="30"/>
      <c r="Y209" s="30"/>
      <c r="Z209" s="30"/>
      <c r="AA209" s="30"/>
      <c r="AB209" s="30"/>
      <c r="AC209" s="30"/>
      <c r="AD209" s="30"/>
      <c r="AE209" s="30"/>
      <c r="AR209" s="170" t="s">
        <v>285</v>
      </c>
      <c r="AT209" s="170" t="s">
        <v>151</v>
      </c>
      <c r="AU209" s="170" t="s">
        <v>156</v>
      </c>
      <c r="AY209" s="14" t="s">
        <v>149</v>
      </c>
      <c r="BE209" s="98">
        <f t="shared" si="44"/>
        <v>0</v>
      </c>
      <c r="BF209" s="98">
        <f t="shared" si="45"/>
        <v>0</v>
      </c>
      <c r="BG209" s="98">
        <f t="shared" si="46"/>
        <v>0</v>
      </c>
      <c r="BH209" s="98">
        <f t="shared" si="47"/>
        <v>0</v>
      </c>
      <c r="BI209" s="98">
        <f t="shared" si="48"/>
        <v>0</v>
      </c>
      <c r="BJ209" s="14" t="s">
        <v>156</v>
      </c>
      <c r="BK209" s="98">
        <f t="shared" si="49"/>
        <v>0</v>
      </c>
      <c r="BL209" s="14" t="s">
        <v>285</v>
      </c>
      <c r="BM209" s="170" t="s">
        <v>742</v>
      </c>
    </row>
    <row r="210" spans="1:65" s="2" customFormat="1" ht="22.2" customHeight="1">
      <c r="A210" s="30"/>
      <c r="B210" s="157"/>
      <c r="C210" s="158" t="s">
        <v>311</v>
      </c>
      <c r="D210" s="158" t="s">
        <v>151</v>
      </c>
      <c r="E210" s="159" t="s">
        <v>743</v>
      </c>
      <c r="F210" s="160" t="s">
        <v>744</v>
      </c>
      <c r="G210" s="161" t="s">
        <v>284</v>
      </c>
      <c r="H210" s="162">
        <v>100</v>
      </c>
      <c r="I210" s="163"/>
      <c r="J210" s="164">
        <f t="shared" si="40"/>
        <v>0</v>
      </c>
      <c r="K210" s="165"/>
      <c r="L210" s="31"/>
      <c r="M210" s="166" t="s">
        <v>1</v>
      </c>
      <c r="N210" s="167" t="s">
        <v>41</v>
      </c>
      <c r="O210" s="59"/>
      <c r="P210" s="168">
        <f t="shared" si="41"/>
        <v>0</v>
      </c>
      <c r="Q210" s="168">
        <v>0</v>
      </c>
      <c r="R210" s="168">
        <f t="shared" si="42"/>
        <v>0</v>
      </c>
      <c r="S210" s="168">
        <v>0</v>
      </c>
      <c r="T210" s="169">
        <f t="shared" si="43"/>
        <v>0</v>
      </c>
      <c r="U210" s="30"/>
      <c r="V210" s="30"/>
      <c r="W210" s="30"/>
      <c r="X210" s="30"/>
      <c r="Y210" s="30"/>
      <c r="Z210" s="30"/>
      <c r="AA210" s="30"/>
      <c r="AB210" s="30"/>
      <c r="AC210" s="30"/>
      <c r="AD210" s="30"/>
      <c r="AE210" s="30"/>
      <c r="AR210" s="170" t="s">
        <v>285</v>
      </c>
      <c r="AT210" s="170" t="s">
        <v>151</v>
      </c>
      <c r="AU210" s="170" t="s">
        <v>156</v>
      </c>
      <c r="AY210" s="14" t="s">
        <v>149</v>
      </c>
      <c r="BE210" s="98">
        <f t="shared" si="44"/>
        <v>0</v>
      </c>
      <c r="BF210" s="98">
        <f t="shared" si="45"/>
        <v>0</v>
      </c>
      <c r="BG210" s="98">
        <f t="shared" si="46"/>
        <v>0</v>
      </c>
      <c r="BH210" s="98">
        <f t="shared" si="47"/>
        <v>0</v>
      </c>
      <c r="BI210" s="98">
        <f t="shared" si="48"/>
        <v>0</v>
      </c>
      <c r="BJ210" s="14" t="s">
        <v>156</v>
      </c>
      <c r="BK210" s="98">
        <f t="shared" si="49"/>
        <v>0</v>
      </c>
      <c r="BL210" s="14" t="s">
        <v>285</v>
      </c>
      <c r="BM210" s="170" t="s">
        <v>745</v>
      </c>
    </row>
    <row r="211" spans="1:65" s="2" customFormat="1" ht="22.2" customHeight="1">
      <c r="A211" s="30"/>
      <c r="B211" s="157"/>
      <c r="C211" s="158" t="s">
        <v>746</v>
      </c>
      <c r="D211" s="158" t="s">
        <v>151</v>
      </c>
      <c r="E211" s="159" t="s">
        <v>747</v>
      </c>
      <c r="F211" s="160" t="s">
        <v>748</v>
      </c>
      <c r="G211" s="161" t="s">
        <v>284</v>
      </c>
      <c r="H211" s="162">
        <v>100</v>
      </c>
      <c r="I211" s="163"/>
      <c r="J211" s="164">
        <f t="shared" si="40"/>
        <v>0</v>
      </c>
      <c r="K211" s="165"/>
      <c r="L211" s="31"/>
      <c r="M211" s="166" t="s">
        <v>1</v>
      </c>
      <c r="N211" s="167" t="s">
        <v>41</v>
      </c>
      <c r="O211" s="59"/>
      <c r="P211" s="168">
        <f t="shared" si="41"/>
        <v>0</v>
      </c>
      <c r="Q211" s="168">
        <v>0</v>
      </c>
      <c r="R211" s="168">
        <f t="shared" si="42"/>
        <v>0</v>
      </c>
      <c r="S211" s="168">
        <v>0</v>
      </c>
      <c r="T211" s="169">
        <f t="shared" si="43"/>
        <v>0</v>
      </c>
      <c r="U211" s="30"/>
      <c r="V211" s="30"/>
      <c r="W211" s="30"/>
      <c r="X211" s="30"/>
      <c r="Y211" s="30"/>
      <c r="Z211" s="30"/>
      <c r="AA211" s="30"/>
      <c r="AB211" s="30"/>
      <c r="AC211" s="30"/>
      <c r="AD211" s="30"/>
      <c r="AE211" s="30"/>
      <c r="AR211" s="170" t="s">
        <v>285</v>
      </c>
      <c r="AT211" s="170" t="s">
        <v>151</v>
      </c>
      <c r="AU211" s="170" t="s">
        <v>156</v>
      </c>
      <c r="AY211" s="14" t="s">
        <v>149</v>
      </c>
      <c r="BE211" s="98">
        <f t="shared" si="44"/>
        <v>0</v>
      </c>
      <c r="BF211" s="98">
        <f t="shared" si="45"/>
        <v>0</v>
      </c>
      <c r="BG211" s="98">
        <f t="shared" si="46"/>
        <v>0</v>
      </c>
      <c r="BH211" s="98">
        <f t="shared" si="47"/>
        <v>0</v>
      </c>
      <c r="BI211" s="98">
        <f t="shared" si="48"/>
        <v>0</v>
      </c>
      <c r="BJ211" s="14" t="s">
        <v>156</v>
      </c>
      <c r="BK211" s="98">
        <f t="shared" si="49"/>
        <v>0</v>
      </c>
      <c r="BL211" s="14" t="s">
        <v>285</v>
      </c>
      <c r="BM211" s="170" t="s">
        <v>749</v>
      </c>
    </row>
    <row r="212" spans="1:65" s="2" customFormat="1" ht="14.4" customHeight="1">
      <c r="A212" s="30"/>
      <c r="B212" s="157"/>
      <c r="C212" s="171" t="s">
        <v>315</v>
      </c>
      <c r="D212" s="171" t="s">
        <v>244</v>
      </c>
      <c r="E212" s="172" t="s">
        <v>750</v>
      </c>
      <c r="F212" s="173" t="s">
        <v>751</v>
      </c>
      <c r="G212" s="174" t="s">
        <v>188</v>
      </c>
      <c r="H212" s="175">
        <v>3.5</v>
      </c>
      <c r="I212" s="176"/>
      <c r="J212" s="177">
        <f t="shared" si="40"/>
        <v>0</v>
      </c>
      <c r="K212" s="178"/>
      <c r="L212" s="179"/>
      <c r="M212" s="180" t="s">
        <v>1</v>
      </c>
      <c r="N212" s="181" t="s">
        <v>41</v>
      </c>
      <c r="O212" s="59"/>
      <c r="P212" s="168">
        <f t="shared" si="41"/>
        <v>0</v>
      </c>
      <c r="Q212" s="168">
        <v>1</v>
      </c>
      <c r="R212" s="168">
        <f t="shared" si="42"/>
        <v>3.5</v>
      </c>
      <c r="S212" s="168">
        <v>0</v>
      </c>
      <c r="T212" s="169">
        <f t="shared" si="43"/>
        <v>0</v>
      </c>
      <c r="U212" s="30"/>
      <c r="V212" s="30"/>
      <c r="W212" s="30"/>
      <c r="X212" s="30"/>
      <c r="Y212" s="30"/>
      <c r="Z212" s="30"/>
      <c r="AA212" s="30"/>
      <c r="AB212" s="30"/>
      <c r="AC212" s="30"/>
      <c r="AD212" s="30"/>
      <c r="AE212" s="30"/>
      <c r="AR212" s="170" t="s">
        <v>588</v>
      </c>
      <c r="AT212" s="170" t="s">
        <v>244</v>
      </c>
      <c r="AU212" s="170" t="s">
        <v>156</v>
      </c>
      <c r="AY212" s="14" t="s">
        <v>149</v>
      </c>
      <c r="BE212" s="98">
        <f t="shared" si="44"/>
        <v>0</v>
      </c>
      <c r="BF212" s="98">
        <f t="shared" si="45"/>
        <v>0</v>
      </c>
      <c r="BG212" s="98">
        <f t="shared" si="46"/>
        <v>0</v>
      </c>
      <c r="BH212" s="98">
        <f t="shared" si="47"/>
        <v>0</v>
      </c>
      <c r="BI212" s="98">
        <f t="shared" si="48"/>
        <v>0</v>
      </c>
      <c r="BJ212" s="14" t="s">
        <v>156</v>
      </c>
      <c r="BK212" s="98">
        <f t="shared" si="49"/>
        <v>0</v>
      </c>
      <c r="BL212" s="14" t="s">
        <v>285</v>
      </c>
      <c r="BM212" s="170" t="s">
        <v>752</v>
      </c>
    </row>
    <row r="213" spans="1:65" s="2" customFormat="1" ht="22.2" customHeight="1">
      <c r="A213" s="30"/>
      <c r="B213" s="157"/>
      <c r="C213" s="158" t="s">
        <v>753</v>
      </c>
      <c r="D213" s="158" t="s">
        <v>151</v>
      </c>
      <c r="E213" s="159" t="s">
        <v>754</v>
      </c>
      <c r="F213" s="160" t="s">
        <v>755</v>
      </c>
      <c r="G213" s="161" t="s">
        <v>284</v>
      </c>
      <c r="H213" s="162">
        <v>100</v>
      </c>
      <c r="I213" s="163"/>
      <c r="J213" s="164">
        <f t="shared" si="40"/>
        <v>0</v>
      </c>
      <c r="K213" s="165"/>
      <c r="L213" s="31"/>
      <c r="M213" s="166" t="s">
        <v>1</v>
      </c>
      <c r="N213" s="167" t="s">
        <v>41</v>
      </c>
      <c r="O213" s="59"/>
      <c r="P213" s="168">
        <f t="shared" si="41"/>
        <v>0</v>
      </c>
      <c r="Q213" s="168">
        <v>0</v>
      </c>
      <c r="R213" s="168">
        <f t="shared" si="42"/>
        <v>0</v>
      </c>
      <c r="S213" s="168">
        <v>0</v>
      </c>
      <c r="T213" s="169">
        <f t="shared" si="43"/>
        <v>0</v>
      </c>
      <c r="U213" s="30"/>
      <c r="V213" s="30"/>
      <c r="W213" s="30"/>
      <c r="X213" s="30"/>
      <c r="Y213" s="30"/>
      <c r="Z213" s="30"/>
      <c r="AA213" s="30"/>
      <c r="AB213" s="30"/>
      <c r="AC213" s="30"/>
      <c r="AD213" s="30"/>
      <c r="AE213" s="30"/>
      <c r="AR213" s="170" t="s">
        <v>285</v>
      </c>
      <c r="AT213" s="170" t="s">
        <v>151</v>
      </c>
      <c r="AU213" s="170" t="s">
        <v>156</v>
      </c>
      <c r="AY213" s="14" t="s">
        <v>149</v>
      </c>
      <c r="BE213" s="98">
        <f t="shared" si="44"/>
        <v>0</v>
      </c>
      <c r="BF213" s="98">
        <f t="shared" si="45"/>
        <v>0</v>
      </c>
      <c r="BG213" s="98">
        <f t="shared" si="46"/>
        <v>0</v>
      </c>
      <c r="BH213" s="98">
        <f t="shared" si="47"/>
        <v>0</v>
      </c>
      <c r="BI213" s="98">
        <f t="shared" si="48"/>
        <v>0</v>
      </c>
      <c r="BJ213" s="14" t="s">
        <v>156</v>
      </c>
      <c r="BK213" s="98">
        <f t="shared" si="49"/>
        <v>0</v>
      </c>
      <c r="BL213" s="14" t="s">
        <v>285</v>
      </c>
      <c r="BM213" s="170" t="s">
        <v>756</v>
      </c>
    </row>
    <row r="214" spans="1:65" s="2" customFormat="1" ht="14.4" customHeight="1">
      <c r="A214" s="30"/>
      <c r="B214" s="157"/>
      <c r="C214" s="171" t="s">
        <v>320</v>
      </c>
      <c r="D214" s="171" t="s">
        <v>244</v>
      </c>
      <c r="E214" s="172" t="s">
        <v>757</v>
      </c>
      <c r="F214" s="173" t="s">
        <v>758</v>
      </c>
      <c r="G214" s="174" t="s">
        <v>284</v>
      </c>
      <c r="H214" s="175">
        <v>100</v>
      </c>
      <c r="I214" s="176"/>
      <c r="J214" s="177">
        <f t="shared" si="40"/>
        <v>0</v>
      </c>
      <c r="K214" s="178"/>
      <c r="L214" s="179"/>
      <c r="M214" s="180" t="s">
        <v>1</v>
      </c>
      <c r="N214" s="181" t="s">
        <v>41</v>
      </c>
      <c r="O214" s="59"/>
      <c r="P214" s="168">
        <f t="shared" si="41"/>
        <v>0</v>
      </c>
      <c r="Q214" s="168">
        <v>2.1000000000000001E-4</v>
      </c>
      <c r="R214" s="168">
        <f t="shared" si="42"/>
        <v>2.1000000000000001E-2</v>
      </c>
      <c r="S214" s="168">
        <v>0</v>
      </c>
      <c r="T214" s="169">
        <f t="shared" si="43"/>
        <v>0</v>
      </c>
      <c r="U214" s="30"/>
      <c r="V214" s="30"/>
      <c r="W214" s="30"/>
      <c r="X214" s="30"/>
      <c r="Y214" s="30"/>
      <c r="Z214" s="30"/>
      <c r="AA214" s="30"/>
      <c r="AB214" s="30"/>
      <c r="AC214" s="30"/>
      <c r="AD214" s="30"/>
      <c r="AE214" s="30"/>
      <c r="AR214" s="170" t="s">
        <v>588</v>
      </c>
      <c r="AT214" s="170" t="s">
        <v>244</v>
      </c>
      <c r="AU214" s="170" t="s">
        <v>156</v>
      </c>
      <c r="AY214" s="14" t="s">
        <v>149</v>
      </c>
      <c r="BE214" s="98">
        <f t="shared" si="44"/>
        <v>0</v>
      </c>
      <c r="BF214" s="98">
        <f t="shared" si="45"/>
        <v>0</v>
      </c>
      <c r="BG214" s="98">
        <f t="shared" si="46"/>
        <v>0</v>
      </c>
      <c r="BH214" s="98">
        <f t="shared" si="47"/>
        <v>0</v>
      </c>
      <c r="BI214" s="98">
        <f t="shared" si="48"/>
        <v>0</v>
      </c>
      <c r="BJ214" s="14" t="s">
        <v>156</v>
      </c>
      <c r="BK214" s="98">
        <f t="shared" si="49"/>
        <v>0</v>
      </c>
      <c r="BL214" s="14" t="s">
        <v>285</v>
      </c>
      <c r="BM214" s="170" t="s">
        <v>759</v>
      </c>
    </row>
    <row r="215" spans="1:65" s="2" customFormat="1" ht="22.2" customHeight="1">
      <c r="A215" s="30"/>
      <c r="B215" s="157"/>
      <c r="C215" s="158" t="s">
        <v>760</v>
      </c>
      <c r="D215" s="158" t="s">
        <v>151</v>
      </c>
      <c r="E215" s="159" t="s">
        <v>761</v>
      </c>
      <c r="F215" s="160" t="s">
        <v>762</v>
      </c>
      <c r="G215" s="161" t="s">
        <v>284</v>
      </c>
      <c r="H215" s="162">
        <v>100</v>
      </c>
      <c r="I215" s="163"/>
      <c r="J215" s="164">
        <f t="shared" si="40"/>
        <v>0</v>
      </c>
      <c r="K215" s="165"/>
      <c r="L215" s="31"/>
      <c r="M215" s="166" t="s">
        <v>1</v>
      </c>
      <c r="N215" s="167" t="s">
        <v>41</v>
      </c>
      <c r="O215" s="59"/>
      <c r="P215" s="168">
        <f t="shared" si="41"/>
        <v>0</v>
      </c>
      <c r="Q215" s="168">
        <v>0</v>
      </c>
      <c r="R215" s="168">
        <f t="shared" si="42"/>
        <v>0</v>
      </c>
      <c r="S215" s="168">
        <v>0</v>
      </c>
      <c r="T215" s="169">
        <f t="shared" si="43"/>
        <v>0</v>
      </c>
      <c r="U215" s="30"/>
      <c r="V215" s="30"/>
      <c r="W215" s="30"/>
      <c r="X215" s="30"/>
      <c r="Y215" s="30"/>
      <c r="Z215" s="30"/>
      <c r="AA215" s="30"/>
      <c r="AB215" s="30"/>
      <c r="AC215" s="30"/>
      <c r="AD215" s="30"/>
      <c r="AE215" s="30"/>
      <c r="AR215" s="170" t="s">
        <v>285</v>
      </c>
      <c r="AT215" s="170" t="s">
        <v>151</v>
      </c>
      <c r="AU215" s="170" t="s">
        <v>156</v>
      </c>
      <c r="AY215" s="14" t="s">
        <v>149</v>
      </c>
      <c r="BE215" s="98">
        <f t="shared" si="44"/>
        <v>0</v>
      </c>
      <c r="BF215" s="98">
        <f t="shared" si="45"/>
        <v>0</v>
      </c>
      <c r="BG215" s="98">
        <f t="shared" si="46"/>
        <v>0</v>
      </c>
      <c r="BH215" s="98">
        <f t="shared" si="47"/>
        <v>0</v>
      </c>
      <c r="BI215" s="98">
        <f t="shared" si="48"/>
        <v>0</v>
      </c>
      <c r="BJ215" s="14" t="s">
        <v>156</v>
      </c>
      <c r="BK215" s="98">
        <f t="shared" si="49"/>
        <v>0</v>
      </c>
      <c r="BL215" s="14" t="s">
        <v>285</v>
      </c>
      <c r="BM215" s="170" t="s">
        <v>763</v>
      </c>
    </row>
    <row r="216" spans="1:65" s="2" customFormat="1" ht="30" customHeight="1">
      <c r="A216" s="30"/>
      <c r="B216" s="157"/>
      <c r="C216" s="158" t="s">
        <v>324</v>
      </c>
      <c r="D216" s="158" t="s">
        <v>151</v>
      </c>
      <c r="E216" s="159" t="s">
        <v>764</v>
      </c>
      <c r="F216" s="160" t="s">
        <v>765</v>
      </c>
      <c r="G216" s="161" t="s">
        <v>180</v>
      </c>
      <c r="H216" s="162">
        <v>50</v>
      </c>
      <c r="I216" s="163"/>
      <c r="J216" s="164">
        <f t="shared" si="40"/>
        <v>0</v>
      </c>
      <c r="K216" s="165"/>
      <c r="L216" s="31"/>
      <c r="M216" s="166" t="s">
        <v>1</v>
      </c>
      <c r="N216" s="167" t="s">
        <v>41</v>
      </c>
      <c r="O216" s="59"/>
      <c r="P216" s="168">
        <f t="shared" si="41"/>
        <v>0</v>
      </c>
      <c r="Q216" s="168">
        <v>0</v>
      </c>
      <c r="R216" s="168">
        <f t="shared" si="42"/>
        <v>0</v>
      </c>
      <c r="S216" s="168">
        <v>0</v>
      </c>
      <c r="T216" s="169">
        <f t="shared" si="43"/>
        <v>0</v>
      </c>
      <c r="U216" s="30"/>
      <c r="V216" s="30"/>
      <c r="W216" s="30"/>
      <c r="X216" s="30"/>
      <c r="Y216" s="30"/>
      <c r="Z216" s="30"/>
      <c r="AA216" s="30"/>
      <c r="AB216" s="30"/>
      <c r="AC216" s="30"/>
      <c r="AD216" s="30"/>
      <c r="AE216" s="30"/>
      <c r="AR216" s="170" t="s">
        <v>285</v>
      </c>
      <c r="AT216" s="170" t="s">
        <v>151</v>
      </c>
      <c r="AU216" s="170" t="s">
        <v>156</v>
      </c>
      <c r="AY216" s="14" t="s">
        <v>149</v>
      </c>
      <c r="BE216" s="98">
        <f t="shared" si="44"/>
        <v>0</v>
      </c>
      <c r="BF216" s="98">
        <f t="shared" si="45"/>
        <v>0</v>
      </c>
      <c r="BG216" s="98">
        <f t="shared" si="46"/>
        <v>0</v>
      </c>
      <c r="BH216" s="98">
        <f t="shared" si="47"/>
        <v>0</v>
      </c>
      <c r="BI216" s="98">
        <f t="shared" si="48"/>
        <v>0</v>
      </c>
      <c r="BJ216" s="14" t="s">
        <v>156</v>
      </c>
      <c r="BK216" s="98">
        <f t="shared" si="49"/>
        <v>0</v>
      </c>
      <c r="BL216" s="14" t="s">
        <v>285</v>
      </c>
      <c r="BM216" s="170" t="s">
        <v>766</v>
      </c>
    </row>
    <row r="217" spans="1:65" s="2" customFormat="1" ht="14.4" customHeight="1">
      <c r="A217" s="30"/>
      <c r="B217" s="157"/>
      <c r="C217" s="158" t="s">
        <v>767</v>
      </c>
      <c r="D217" s="158" t="s">
        <v>151</v>
      </c>
      <c r="E217" s="159" t="s">
        <v>720</v>
      </c>
      <c r="F217" s="160" t="s">
        <v>721</v>
      </c>
      <c r="G217" s="161" t="s">
        <v>251</v>
      </c>
      <c r="H217" s="182"/>
      <c r="I217" s="163"/>
      <c r="J217" s="164">
        <f t="shared" si="40"/>
        <v>0</v>
      </c>
      <c r="K217" s="165"/>
      <c r="L217" s="31"/>
      <c r="M217" s="166" t="s">
        <v>1</v>
      </c>
      <c r="N217" s="167" t="s">
        <v>41</v>
      </c>
      <c r="O217" s="59"/>
      <c r="P217" s="168">
        <f t="shared" si="41"/>
        <v>0</v>
      </c>
      <c r="Q217" s="168">
        <v>0</v>
      </c>
      <c r="R217" s="168">
        <f t="shared" si="42"/>
        <v>0</v>
      </c>
      <c r="S217" s="168">
        <v>0</v>
      </c>
      <c r="T217" s="169">
        <f t="shared" si="43"/>
        <v>0</v>
      </c>
      <c r="U217" s="30"/>
      <c r="V217" s="30"/>
      <c r="W217" s="30"/>
      <c r="X217" s="30"/>
      <c r="Y217" s="30"/>
      <c r="Z217" s="30"/>
      <c r="AA217" s="30"/>
      <c r="AB217" s="30"/>
      <c r="AC217" s="30"/>
      <c r="AD217" s="30"/>
      <c r="AE217" s="30"/>
      <c r="AR217" s="170" t="s">
        <v>285</v>
      </c>
      <c r="AT217" s="170" t="s">
        <v>151</v>
      </c>
      <c r="AU217" s="170" t="s">
        <v>156</v>
      </c>
      <c r="AY217" s="14" t="s">
        <v>149</v>
      </c>
      <c r="BE217" s="98">
        <f t="shared" si="44"/>
        <v>0</v>
      </c>
      <c r="BF217" s="98">
        <f t="shared" si="45"/>
        <v>0</v>
      </c>
      <c r="BG217" s="98">
        <f t="shared" si="46"/>
        <v>0</v>
      </c>
      <c r="BH217" s="98">
        <f t="shared" si="47"/>
        <v>0</v>
      </c>
      <c r="BI217" s="98">
        <f t="shared" si="48"/>
        <v>0</v>
      </c>
      <c r="BJ217" s="14" t="s">
        <v>156</v>
      </c>
      <c r="BK217" s="98">
        <f t="shared" si="49"/>
        <v>0</v>
      </c>
      <c r="BL217" s="14" t="s">
        <v>285</v>
      </c>
      <c r="BM217" s="170" t="s">
        <v>768</v>
      </c>
    </row>
    <row r="218" spans="1:65" s="2" customFormat="1" ht="14.4" customHeight="1">
      <c r="A218" s="30"/>
      <c r="B218" s="157"/>
      <c r="C218" s="158" t="s">
        <v>327</v>
      </c>
      <c r="D218" s="158" t="s">
        <v>151</v>
      </c>
      <c r="E218" s="159" t="s">
        <v>724</v>
      </c>
      <c r="F218" s="160" t="s">
        <v>725</v>
      </c>
      <c r="G218" s="161" t="s">
        <v>251</v>
      </c>
      <c r="H218" s="182"/>
      <c r="I218" s="163"/>
      <c r="J218" s="164">
        <f t="shared" si="40"/>
        <v>0</v>
      </c>
      <c r="K218" s="165"/>
      <c r="L218" s="31"/>
      <c r="M218" s="166" t="s">
        <v>1</v>
      </c>
      <c r="N218" s="167" t="s">
        <v>41</v>
      </c>
      <c r="O218" s="59"/>
      <c r="P218" s="168">
        <f t="shared" si="41"/>
        <v>0</v>
      </c>
      <c r="Q218" s="168">
        <v>0</v>
      </c>
      <c r="R218" s="168">
        <f t="shared" si="42"/>
        <v>0</v>
      </c>
      <c r="S218" s="168">
        <v>0</v>
      </c>
      <c r="T218" s="169">
        <f t="shared" si="43"/>
        <v>0</v>
      </c>
      <c r="U218" s="30"/>
      <c r="V218" s="30"/>
      <c r="W218" s="30"/>
      <c r="X218" s="30"/>
      <c r="Y218" s="30"/>
      <c r="Z218" s="30"/>
      <c r="AA218" s="30"/>
      <c r="AB218" s="30"/>
      <c r="AC218" s="30"/>
      <c r="AD218" s="30"/>
      <c r="AE218" s="30"/>
      <c r="AR218" s="170" t="s">
        <v>285</v>
      </c>
      <c r="AT218" s="170" t="s">
        <v>151</v>
      </c>
      <c r="AU218" s="170" t="s">
        <v>156</v>
      </c>
      <c r="AY218" s="14" t="s">
        <v>149</v>
      </c>
      <c r="BE218" s="98">
        <f t="shared" si="44"/>
        <v>0</v>
      </c>
      <c r="BF218" s="98">
        <f t="shared" si="45"/>
        <v>0</v>
      </c>
      <c r="BG218" s="98">
        <f t="shared" si="46"/>
        <v>0</v>
      </c>
      <c r="BH218" s="98">
        <f t="shared" si="47"/>
        <v>0</v>
      </c>
      <c r="BI218" s="98">
        <f t="shared" si="48"/>
        <v>0</v>
      </c>
      <c r="BJ218" s="14" t="s">
        <v>156</v>
      </c>
      <c r="BK218" s="98">
        <f t="shared" si="49"/>
        <v>0</v>
      </c>
      <c r="BL218" s="14" t="s">
        <v>285</v>
      </c>
      <c r="BM218" s="170" t="s">
        <v>769</v>
      </c>
    </row>
    <row r="219" spans="1:65" s="2" customFormat="1" ht="14.4" customHeight="1">
      <c r="A219" s="30"/>
      <c r="B219" s="157"/>
      <c r="C219" s="158" t="s">
        <v>770</v>
      </c>
      <c r="D219" s="158" t="s">
        <v>151</v>
      </c>
      <c r="E219" s="159" t="s">
        <v>727</v>
      </c>
      <c r="F219" s="160" t="s">
        <v>728</v>
      </c>
      <c r="G219" s="161" t="s">
        <v>251</v>
      </c>
      <c r="H219" s="182"/>
      <c r="I219" s="163"/>
      <c r="J219" s="164">
        <f t="shared" si="40"/>
        <v>0</v>
      </c>
      <c r="K219" s="165"/>
      <c r="L219" s="31"/>
      <c r="M219" s="166" t="s">
        <v>1</v>
      </c>
      <c r="N219" s="167" t="s">
        <v>41</v>
      </c>
      <c r="O219" s="59"/>
      <c r="P219" s="168">
        <f t="shared" si="41"/>
        <v>0</v>
      </c>
      <c r="Q219" s="168">
        <v>0</v>
      </c>
      <c r="R219" s="168">
        <f t="shared" si="42"/>
        <v>0</v>
      </c>
      <c r="S219" s="168">
        <v>0</v>
      </c>
      <c r="T219" s="169">
        <f t="shared" si="43"/>
        <v>0</v>
      </c>
      <c r="U219" s="30"/>
      <c r="V219" s="30"/>
      <c r="W219" s="30"/>
      <c r="X219" s="30"/>
      <c r="Y219" s="30"/>
      <c r="Z219" s="30"/>
      <c r="AA219" s="30"/>
      <c r="AB219" s="30"/>
      <c r="AC219" s="30"/>
      <c r="AD219" s="30"/>
      <c r="AE219" s="30"/>
      <c r="AR219" s="170" t="s">
        <v>285</v>
      </c>
      <c r="AT219" s="170" t="s">
        <v>151</v>
      </c>
      <c r="AU219" s="170" t="s">
        <v>156</v>
      </c>
      <c r="AY219" s="14" t="s">
        <v>149</v>
      </c>
      <c r="BE219" s="98">
        <f t="shared" si="44"/>
        <v>0</v>
      </c>
      <c r="BF219" s="98">
        <f t="shared" si="45"/>
        <v>0</v>
      </c>
      <c r="BG219" s="98">
        <f t="shared" si="46"/>
        <v>0</v>
      </c>
      <c r="BH219" s="98">
        <f t="shared" si="47"/>
        <v>0</v>
      </c>
      <c r="BI219" s="98">
        <f t="shared" si="48"/>
        <v>0</v>
      </c>
      <c r="BJ219" s="14" t="s">
        <v>156</v>
      </c>
      <c r="BK219" s="98">
        <f t="shared" si="49"/>
        <v>0</v>
      </c>
      <c r="BL219" s="14" t="s">
        <v>285</v>
      </c>
      <c r="BM219" s="170" t="s">
        <v>771</v>
      </c>
    </row>
    <row r="220" spans="1:65" s="2" customFormat="1" ht="14.4" customHeight="1">
      <c r="A220" s="30"/>
      <c r="B220" s="157"/>
      <c r="C220" s="158" t="s">
        <v>333</v>
      </c>
      <c r="D220" s="158" t="s">
        <v>151</v>
      </c>
      <c r="E220" s="159" t="s">
        <v>731</v>
      </c>
      <c r="F220" s="160" t="s">
        <v>732</v>
      </c>
      <c r="G220" s="161" t="s">
        <v>251</v>
      </c>
      <c r="H220" s="182"/>
      <c r="I220" s="163"/>
      <c r="J220" s="164">
        <f t="shared" si="40"/>
        <v>0</v>
      </c>
      <c r="K220" s="165"/>
      <c r="L220" s="31"/>
      <c r="M220" s="183" t="s">
        <v>1</v>
      </c>
      <c r="N220" s="184" t="s">
        <v>41</v>
      </c>
      <c r="O220" s="185"/>
      <c r="P220" s="186">
        <f t="shared" si="41"/>
        <v>0</v>
      </c>
      <c r="Q220" s="186">
        <v>0</v>
      </c>
      <c r="R220" s="186">
        <f t="shared" si="42"/>
        <v>0</v>
      </c>
      <c r="S220" s="186">
        <v>0</v>
      </c>
      <c r="T220" s="187">
        <f t="shared" si="43"/>
        <v>0</v>
      </c>
      <c r="U220" s="30"/>
      <c r="V220" s="30"/>
      <c r="W220" s="30"/>
      <c r="X220" s="30"/>
      <c r="Y220" s="30"/>
      <c r="Z220" s="30"/>
      <c r="AA220" s="30"/>
      <c r="AB220" s="30"/>
      <c r="AC220" s="30"/>
      <c r="AD220" s="30"/>
      <c r="AE220" s="30"/>
      <c r="AR220" s="170" t="s">
        <v>285</v>
      </c>
      <c r="AT220" s="170" t="s">
        <v>151</v>
      </c>
      <c r="AU220" s="170" t="s">
        <v>156</v>
      </c>
      <c r="AY220" s="14" t="s">
        <v>149</v>
      </c>
      <c r="BE220" s="98">
        <f t="shared" si="44"/>
        <v>0</v>
      </c>
      <c r="BF220" s="98">
        <f t="shared" si="45"/>
        <v>0</v>
      </c>
      <c r="BG220" s="98">
        <f t="shared" si="46"/>
        <v>0</v>
      </c>
      <c r="BH220" s="98">
        <f t="shared" si="47"/>
        <v>0</v>
      </c>
      <c r="BI220" s="98">
        <f t="shared" si="48"/>
        <v>0</v>
      </c>
      <c r="BJ220" s="14" t="s">
        <v>156</v>
      </c>
      <c r="BK220" s="98">
        <f t="shared" si="49"/>
        <v>0</v>
      </c>
      <c r="BL220" s="14" t="s">
        <v>285</v>
      </c>
      <c r="BM220" s="170" t="s">
        <v>772</v>
      </c>
    </row>
    <row r="221" spans="1:65" s="2" customFormat="1" ht="6.9" customHeight="1">
      <c r="A221" s="30"/>
      <c r="B221" s="48"/>
      <c r="C221" s="49"/>
      <c r="D221" s="49"/>
      <c r="E221" s="49"/>
      <c r="F221" s="49"/>
      <c r="G221" s="49"/>
      <c r="H221" s="49"/>
      <c r="I221" s="49"/>
      <c r="J221" s="49"/>
      <c r="K221" s="49"/>
      <c r="L221" s="31"/>
      <c r="M221" s="30"/>
      <c r="O221" s="30"/>
      <c r="P221" s="30"/>
      <c r="Q221" s="30"/>
      <c r="R221" s="30"/>
      <c r="S221" s="30"/>
      <c r="T221" s="30"/>
      <c r="U221" s="30"/>
      <c r="V221" s="30"/>
      <c r="W221" s="30"/>
      <c r="X221" s="30"/>
      <c r="Y221" s="30"/>
      <c r="Z221" s="30"/>
      <c r="AA221" s="30"/>
      <c r="AB221" s="30"/>
      <c r="AC221" s="30"/>
      <c r="AD221" s="30"/>
      <c r="AE221" s="30"/>
    </row>
  </sheetData>
  <autoFilter ref="C124:K220" xr:uid="{00000000-0009-0000-0000-000006000000}"/>
  <mergeCells count="9">
    <mergeCell ref="E89:H89"/>
    <mergeCell ref="E115:H115"/>
    <mergeCell ref="E117:H117"/>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83"/>
  <sheetViews>
    <sheetView showGridLines="0" tabSelected="1" topLeftCell="A113" workbookViewId="0">
      <selection activeCell="J12" sqref="J12"/>
    </sheetView>
  </sheetViews>
  <sheetFormatPr defaultRowHeight="10.199999999999999"/>
  <cols>
    <col min="1" max="1" width="8.85546875" style="1" customWidth="1"/>
    <col min="2" max="2" width="1.140625" style="1" customWidth="1"/>
    <col min="3" max="3" width="4.42578125" style="1" customWidth="1"/>
    <col min="4" max="4" width="4.5703125" style="1" customWidth="1"/>
    <col min="5" max="5" width="18.28515625" style="1" customWidth="1"/>
    <col min="6" max="6" width="54.42578125" style="1" customWidth="1"/>
    <col min="7" max="7" width="8" style="1" customWidth="1"/>
    <col min="8" max="8" width="15" style="1" customWidth="1"/>
    <col min="9" max="9" width="16.85546875" style="1" customWidth="1"/>
    <col min="10" max="10" width="23.85546875" style="1" customWidth="1"/>
    <col min="11" max="11" width="23.85546875" style="1" hidden="1" customWidth="1"/>
    <col min="12" max="12" width="10" style="1" customWidth="1"/>
    <col min="13" max="13" width="11.5703125" style="1" hidden="1" customWidth="1"/>
    <col min="14" max="14" width="9.140625" style="1" hidden="1"/>
    <col min="15" max="20" width="15.140625" style="1" hidden="1" customWidth="1"/>
    <col min="21" max="21" width="17.42578125" style="1" hidden="1" customWidth="1"/>
    <col min="22" max="22" width="13.140625" style="1" customWidth="1"/>
    <col min="23" max="23" width="17.42578125" style="1" customWidth="1"/>
    <col min="24" max="24" width="13.140625" style="1" customWidth="1"/>
    <col min="25" max="25" width="16" style="1" customWidth="1"/>
    <col min="26" max="26" width="11.7109375" style="1" customWidth="1"/>
    <col min="27" max="27" width="16" style="1" customWidth="1"/>
    <col min="28" max="28" width="17.42578125" style="1" customWidth="1"/>
    <col min="29" max="29" width="11.7109375" style="1" customWidth="1"/>
    <col min="30" max="30" width="16" style="1" customWidth="1"/>
    <col min="31" max="31" width="17.42578125" style="1" customWidth="1"/>
    <col min="44" max="65" width="9.140625" style="1" hidden="1"/>
  </cols>
  <sheetData>
    <row r="2" spans="1:46" s="1" customFormat="1" ht="36.9" customHeight="1">
      <c r="A2" s="188"/>
      <c r="L2" s="226" t="s">
        <v>5</v>
      </c>
      <c r="M2" s="207"/>
      <c r="N2" s="207"/>
      <c r="O2" s="207"/>
      <c r="P2" s="207"/>
      <c r="Q2" s="207"/>
      <c r="R2" s="207"/>
      <c r="S2" s="207"/>
      <c r="T2" s="207"/>
      <c r="U2" s="207"/>
      <c r="V2" s="207"/>
      <c r="AT2" s="14" t="s">
        <v>102</v>
      </c>
    </row>
    <row r="3" spans="1:46" s="1" customFormat="1" ht="6.9" customHeight="1">
      <c r="B3" s="15"/>
      <c r="C3" s="16"/>
      <c r="D3" s="16"/>
      <c r="E3" s="16"/>
      <c r="F3" s="16"/>
      <c r="G3" s="16"/>
      <c r="H3" s="16"/>
      <c r="I3" s="16"/>
      <c r="J3" s="16"/>
      <c r="K3" s="16"/>
      <c r="L3" s="17"/>
      <c r="AT3" s="14" t="s">
        <v>75</v>
      </c>
    </row>
    <row r="4" spans="1:46" s="1" customFormat="1" ht="24.9" customHeight="1">
      <c r="B4" s="17"/>
      <c r="D4" s="18" t="s">
        <v>113</v>
      </c>
      <c r="L4" s="17"/>
      <c r="M4" s="104" t="s">
        <v>9</v>
      </c>
      <c r="AT4" s="14" t="s">
        <v>3</v>
      </c>
    </row>
    <row r="5" spans="1:46" s="1" customFormat="1" ht="6.9" customHeight="1">
      <c r="B5" s="17"/>
      <c r="L5" s="17"/>
    </row>
    <row r="6" spans="1:46" s="1" customFormat="1" ht="12" customHeight="1">
      <c r="B6" s="17"/>
      <c r="D6" s="24" t="s">
        <v>15</v>
      </c>
      <c r="L6" s="17"/>
    </row>
    <row r="7" spans="1:46" s="1" customFormat="1" ht="27" customHeight="1">
      <c r="B7" s="17"/>
      <c r="E7" s="239" t="str">
        <f>'Rekapitulácia stavby'!K6</f>
        <v>Projektová dokumentácia pre realizáciu zámeru revitalizácie dvorovej časti nehnuteľnosti na Štúrovej ul. 17-21, parc. čí</v>
      </c>
      <c r="F7" s="240"/>
      <c r="G7" s="240"/>
      <c r="H7" s="240"/>
      <c r="L7" s="17"/>
    </row>
    <row r="8" spans="1:46" s="2" customFormat="1" ht="12" customHeight="1">
      <c r="A8" s="30"/>
      <c r="B8" s="31"/>
      <c r="C8" s="30"/>
      <c r="D8" s="24" t="s">
        <v>114</v>
      </c>
      <c r="E8" s="30"/>
      <c r="F8" s="30"/>
      <c r="G8" s="30"/>
      <c r="H8" s="30"/>
      <c r="I8" s="30"/>
      <c r="J8" s="30"/>
      <c r="K8" s="30"/>
      <c r="L8" s="43"/>
      <c r="S8" s="30"/>
      <c r="T8" s="30"/>
      <c r="U8" s="30"/>
      <c r="V8" s="30"/>
      <c r="W8" s="30"/>
      <c r="X8" s="30"/>
      <c r="Y8" s="30"/>
      <c r="Z8" s="30"/>
      <c r="AA8" s="30"/>
      <c r="AB8" s="30"/>
      <c r="AC8" s="30"/>
      <c r="AD8" s="30"/>
      <c r="AE8" s="30"/>
    </row>
    <row r="9" spans="1:46" s="2" customFormat="1" ht="15.6" customHeight="1">
      <c r="A9" s="30"/>
      <c r="B9" s="31"/>
      <c r="C9" s="30"/>
      <c r="D9" s="30"/>
      <c r="E9" s="190" t="s">
        <v>773</v>
      </c>
      <c r="F9" s="238"/>
      <c r="G9" s="238"/>
      <c r="H9" s="238"/>
      <c r="I9" s="30"/>
      <c r="J9" s="30"/>
      <c r="K9" s="30"/>
      <c r="L9" s="43"/>
      <c r="S9" s="30"/>
      <c r="T9" s="30"/>
      <c r="U9" s="30"/>
      <c r="V9" s="30"/>
      <c r="W9" s="30"/>
      <c r="X9" s="30"/>
      <c r="Y9" s="30"/>
      <c r="Z9" s="30"/>
      <c r="AA9" s="30"/>
      <c r="AB9" s="30"/>
      <c r="AC9" s="30"/>
      <c r="AD9" s="30"/>
      <c r="AE9" s="30"/>
    </row>
    <row r="10" spans="1:46" s="2" customFormat="1">
      <c r="A10" s="30"/>
      <c r="B10" s="31"/>
      <c r="C10" s="30"/>
      <c r="D10" s="30"/>
      <c r="E10" s="30"/>
      <c r="F10" s="30"/>
      <c r="G10" s="30"/>
      <c r="H10" s="30"/>
      <c r="I10" s="30"/>
      <c r="J10" s="30"/>
      <c r="K10" s="30"/>
      <c r="L10" s="43"/>
      <c r="S10" s="30"/>
      <c r="T10" s="30"/>
      <c r="U10" s="30"/>
      <c r="V10" s="30"/>
      <c r="W10" s="30"/>
      <c r="X10" s="30"/>
      <c r="Y10" s="30"/>
      <c r="Z10" s="30"/>
      <c r="AA10" s="30"/>
      <c r="AB10" s="30"/>
      <c r="AC10" s="30"/>
      <c r="AD10" s="30"/>
      <c r="AE10" s="30"/>
    </row>
    <row r="11" spans="1:46" s="2" customFormat="1" ht="12" customHeight="1">
      <c r="A11" s="30"/>
      <c r="B11" s="31"/>
      <c r="C11" s="30"/>
      <c r="D11" s="24" t="s">
        <v>17</v>
      </c>
      <c r="E11" s="30"/>
      <c r="F11" s="22" t="s">
        <v>1</v>
      </c>
      <c r="G11" s="30"/>
      <c r="H11" s="30"/>
      <c r="I11" s="24" t="s">
        <v>18</v>
      </c>
      <c r="J11" s="22" t="s">
        <v>1</v>
      </c>
      <c r="K11" s="30"/>
      <c r="L11" s="43"/>
      <c r="S11" s="30"/>
      <c r="T11" s="30"/>
      <c r="U11" s="30"/>
      <c r="V11" s="30"/>
      <c r="W11" s="30"/>
      <c r="X11" s="30"/>
      <c r="Y11" s="30"/>
      <c r="Z11" s="30"/>
      <c r="AA11" s="30"/>
      <c r="AB11" s="30"/>
      <c r="AC11" s="30"/>
      <c r="AD11" s="30"/>
      <c r="AE11" s="30"/>
    </row>
    <row r="12" spans="1:46" s="2" customFormat="1" ht="12" customHeight="1">
      <c r="A12" s="30"/>
      <c r="B12" s="31"/>
      <c r="C12" s="30"/>
      <c r="D12" s="24" t="s">
        <v>19</v>
      </c>
      <c r="E12" s="30"/>
      <c r="F12" s="22" t="s">
        <v>20</v>
      </c>
      <c r="G12" s="30"/>
      <c r="H12" s="30"/>
      <c r="I12" s="24" t="s">
        <v>21</v>
      </c>
      <c r="J12" s="56"/>
      <c r="K12" s="30"/>
      <c r="L12" s="43"/>
      <c r="S12" s="30"/>
      <c r="T12" s="30"/>
      <c r="U12" s="30"/>
      <c r="V12" s="30"/>
      <c r="W12" s="30"/>
      <c r="X12" s="30"/>
      <c r="Y12" s="30"/>
      <c r="Z12" s="30"/>
      <c r="AA12" s="30"/>
      <c r="AB12" s="30"/>
      <c r="AC12" s="30"/>
      <c r="AD12" s="30"/>
      <c r="AE12" s="30"/>
    </row>
    <row r="13" spans="1:46" s="2" customFormat="1" ht="10.8" customHeight="1">
      <c r="A13" s="30"/>
      <c r="B13" s="31"/>
      <c r="C13" s="30"/>
      <c r="D13" s="30"/>
      <c r="E13" s="30"/>
      <c r="F13" s="30"/>
      <c r="G13" s="30"/>
      <c r="H13" s="30"/>
      <c r="I13" s="30"/>
      <c r="J13" s="30"/>
      <c r="K13" s="30"/>
      <c r="L13" s="43"/>
      <c r="S13" s="30"/>
      <c r="T13" s="30"/>
      <c r="U13" s="30"/>
      <c r="V13" s="30"/>
      <c r="W13" s="30"/>
      <c r="X13" s="30"/>
      <c r="Y13" s="30"/>
      <c r="Z13" s="30"/>
      <c r="AA13" s="30"/>
      <c r="AB13" s="30"/>
      <c r="AC13" s="30"/>
      <c r="AD13" s="30"/>
      <c r="AE13" s="30"/>
    </row>
    <row r="14" spans="1:46" s="2" customFormat="1" ht="12" customHeight="1">
      <c r="A14" s="30"/>
      <c r="B14" s="31"/>
      <c r="C14" s="30"/>
      <c r="D14" s="24" t="s">
        <v>22</v>
      </c>
      <c r="E14" s="30"/>
      <c r="F14" s="30"/>
      <c r="G14" s="30"/>
      <c r="H14" s="30"/>
      <c r="I14" s="24" t="s">
        <v>23</v>
      </c>
      <c r="J14" s="22" t="s">
        <v>1</v>
      </c>
      <c r="K14" s="30"/>
      <c r="L14" s="43"/>
      <c r="S14" s="30"/>
      <c r="T14" s="30"/>
      <c r="U14" s="30"/>
      <c r="V14" s="30"/>
      <c r="W14" s="30"/>
      <c r="X14" s="30"/>
      <c r="Y14" s="30"/>
      <c r="Z14" s="30"/>
      <c r="AA14" s="30"/>
      <c r="AB14" s="30"/>
      <c r="AC14" s="30"/>
      <c r="AD14" s="30"/>
      <c r="AE14" s="30"/>
    </row>
    <row r="15" spans="1:46" s="2" customFormat="1" ht="18" customHeight="1">
      <c r="A15" s="30"/>
      <c r="B15" s="31"/>
      <c r="C15" s="30"/>
      <c r="D15" s="30"/>
      <c r="E15" s="22" t="s">
        <v>24</v>
      </c>
      <c r="F15" s="30"/>
      <c r="G15" s="30"/>
      <c r="H15" s="30"/>
      <c r="I15" s="24" t="s">
        <v>25</v>
      </c>
      <c r="J15" s="22" t="s">
        <v>1</v>
      </c>
      <c r="K15" s="30"/>
      <c r="L15" s="43"/>
      <c r="S15" s="30"/>
      <c r="T15" s="30"/>
      <c r="U15" s="30"/>
      <c r="V15" s="30"/>
      <c r="W15" s="30"/>
      <c r="X15" s="30"/>
      <c r="Y15" s="30"/>
      <c r="Z15" s="30"/>
      <c r="AA15" s="30"/>
      <c r="AB15" s="30"/>
      <c r="AC15" s="30"/>
      <c r="AD15" s="30"/>
      <c r="AE15" s="30"/>
    </row>
    <row r="16" spans="1:46" s="2" customFormat="1" ht="6.9" customHeight="1">
      <c r="A16" s="30"/>
      <c r="B16" s="31"/>
      <c r="C16" s="30"/>
      <c r="D16" s="30"/>
      <c r="E16" s="30"/>
      <c r="F16" s="30"/>
      <c r="G16" s="30"/>
      <c r="H16" s="30"/>
      <c r="I16" s="30"/>
      <c r="J16" s="30"/>
      <c r="K16" s="30"/>
      <c r="L16" s="43"/>
      <c r="S16" s="30"/>
      <c r="T16" s="30"/>
      <c r="U16" s="30"/>
      <c r="V16" s="30"/>
      <c r="W16" s="30"/>
      <c r="X16" s="30"/>
      <c r="Y16" s="30"/>
      <c r="Z16" s="30"/>
      <c r="AA16" s="30"/>
      <c r="AB16" s="30"/>
      <c r="AC16" s="30"/>
      <c r="AD16" s="30"/>
      <c r="AE16" s="30"/>
    </row>
    <row r="17" spans="1:31" s="2" customFormat="1" ht="12" customHeight="1">
      <c r="A17" s="30"/>
      <c r="B17" s="31"/>
      <c r="C17" s="30"/>
      <c r="D17" s="24" t="s">
        <v>26</v>
      </c>
      <c r="E17" s="30"/>
      <c r="F17" s="30"/>
      <c r="G17" s="30"/>
      <c r="H17" s="30"/>
      <c r="I17" s="24" t="s">
        <v>23</v>
      </c>
      <c r="J17" s="25" t="str">
        <f>'Rekapitulácia stavby'!AN13</f>
        <v>Vyplň údaj</v>
      </c>
      <c r="K17" s="30"/>
      <c r="L17" s="43"/>
      <c r="S17" s="30"/>
      <c r="T17" s="30"/>
      <c r="U17" s="30"/>
      <c r="V17" s="30"/>
      <c r="W17" s="30"/>
      <c r="X17" s="30"/>
      <c r="Y17" s="30"/>
      <c r="Z17" s="30"/>
      <c r="AA17" s="30"/>
      <c r="AB17" s="30"/>
      <c r="AC17" s="30"/>
      <c r="AD17" s="30"/>
      <c r="AE17" s="30"/>
    </row>
    <row r="18" spans="1:31" s="2" customFormat="1" ht="18" customHeight="1">
      <c r="A18" s="30"/>
      <c r="B18" s="31"/>
      <c r="C18" s="30"/>
      <c r="D18" s="30"/>
      <c r="E18" s="241" t="str">
        <f>'Rekapitulácia stavby'!E14</f>
        <v>Vyplň údaj</v>
      </c>
      <c r="F18" s="206"/>
      <c r="G18" s="206"/>
      <c r="H18" s="206"/>
      <c r="I18" s="24" t="s">
        <v>25</v>
      </c>
      <c r="J18" s="25" t="str">
        <f>'Rekapitulácia stavby'!AN14</f>
        <v>Vyplň údaj</v>
      </c>
      <c r="K18" s="30"/>
      <c r="L18" s="43"/>
      <c r="S18" s="30"/>
      <c r="T18" s="30"/>
      <c r="U18" s="30"/>
      <c r="V18" s="30"/>
      <c r="W18" s="30"/>
      <c r="X18" s="30"/>
      <c r="Y18" s="30"/>
      <c r="Z18" s="30"/>
      <c r="AA18" s="30"/>
      <c r="AB18" s="30"/>
      <c r="AC18" s="30"/>
      <c r="AD18" s="30"/>
      <c r="AE18" s="30"/>
    </row>
    <row r="19" spans="1:31" s="2" customFormat="1" ht="6.9" customHeight="1">
      <c r="A19" s="30"/>
      <c r="B19" s="31"/>
      <c r="C19" s="30"/>
      <c r="D19" s="30"/>
      <c r="E19" s="30"/>
      <c r="F19" s="30"/>
      <c r="G19" s="30"/>
      <c r="H19" s="30"/>
      <c r="I19" s="30"/>
      <c r="J19" s="30"/>
      <c r="K19" s="30"/>
      <c r="L19" s="43"/>
      <c r="S19" s="30"/>
      <c r="T19" s="30"/>
      <c r="U19" s="30"/>
      <c r="V19" s="30"/>
      <c r="W19" s="30"/>
      <c r="X19" s="30"/>
      <c r="Y19" s="30"/>
      <c r="Z19" s="30"/>
      <c r="AA19" s="30"/>
      <c r="AB19" s="30"/>
      <c r="AC19" s="30"/>
      <c r="AD19" s="30"/>
      <c r="AE19" s="30"/>
    </row>
    <row r="20" spans="1:31" s="2" customFormat="1" ht="12" customHeight="1">
      <c r="A20" s="30"/>
      <c r="B20" s="31"/>
      <c r="C20" s="30"/>
      <c r="D20" s="24" t="s">
        <v>29</v>
      </c>
      <c r="E20" s="30"/>
      <c r="F20" s="30"/>
      <c r="G20" s="30"/>
      <c r="H20" s="30"/>
      <c r="I20" s="24" t="s">
        <v>23</v>
      </c>
      <c r="J20" s="22" t="s">
        <v>1</v>
      </c>
      <c r="K20" s="30"/>
      <c r="L20" s="43"/>
      <c r="S20" s="30"/>
      <c r="T20" s="30"/>
      <c r="U20" s="30"/>
      <c r="V20" s="30"/>
      <c r="W20" s="30"/>
      <c r="X20" s="30"/>
      <c r="Y20" s="30"/>
      <c r="Z20" s="30"/>
      <c r="AA20" s="30"/>
      <c r="AB20" s="30"/>
      <c r="AC20" s="30"/>
      <c r="AD20" s="30"/>
      <c r="AE20" s="30"/>
    </row>
    <row r="21" spans="1:31" s="2" customFormat="1" ht="18" customHeight="1">
      <c r="A21" s="30"/>
      <c r="B21" s="31"/>
      <c r="C21" s="30"/>
      <c r="D21" s="30"/>
      <c r="E21" s="22"/>
      <c r="F21" s="30"/>
      <c r="G21" s="30"/>
      <c r="H21" s="30"/>
      <c r="I21" s="24" t="s">
        <v>25</v>
      </c>
      <c r="J21" s="22" t="s">
        <v>1</v>
      </c>
      <c r="K21" s="30"/>
      <c r="L21" s="43"/>
      <c r="S21" s="30"/>
      <c r="T21" s="30"/>
      <c r="U21" s="30"/>
      <c r="V21" s="30"/>
      <c r="W21" s="30"/>
      <c r="X21" s="30"/>
      <c r="Y21" s="30"/>
      <c r="Z21" s="30"/>
      <c r="AA21" s="30"/>
      <c r="AB21" s="30"/>
      <c r="AC21" s="30"/>
      <c r="AD21" s="30"/>
      <c r="AE21" s="30"/>
    </row>
    <row r="22" spans="1:31" s="2" customFormat="1" ht="6.9" customHeight="1">
      <c r="A22" s="30"/>
      <c r="B22" s="31"/>
      <c r="C22" s="30"/>
      <c r="D22" s="30"/>
      <c r="E22" s="30"/>
      <c r="F22" s="30"/>
      <c r="G22" s="30"/>
      <c r="H22" s="30"/>
      <c r="I22" s="30"/>
      <c r="J22" s="30"/>
      <c r="K22" s="30"/>
      <c r="L22" s="43"/>
      <c r="S22" s="30"/>
      <c r="T22" s="30"/>
      <c r="U22" s="30"/>
      <c r="V22" s="30"/>
      <c r="W22" s="30"/>
      <c r="X22" s="30"/>
      <c r="Y22" s="30"/>
      <c r="Z22" s="30"/>
      <c r="AA22" s="30"/>
      <c r="AB22" s="30"/>
      <c r="AC22" s="30"/>
      <c r="AD22" s="30"/>
      <c r="AE22" s="30"/>
    </row>
    <row r="23" spans="1:31" s="2" customFormat="1" ht="12" customHeight="1">
      <c r="A23" s="30"/>
      <c r="B23" s="31"/>
      <c r="C23" s="30"/>
      <c r="D23" s="24" t="s">
        <v>30</v>
      </c>
      <c r="E23" s="30"/>
      <c r="F23" s="30"/>
      <c r="G23" s="30"/>
      <c r="H23" s="30"/>
      <c r="I23" s="24" t="s">
        <v>23</v>
      </c>
      <c r="J23" s="22" t="s">
        <v>1</v>
      </c>
      <c r="K23" s="30"/>
      <c r="L23" s="43"/>
      <c r="S23" s="30"/>
      <c r="T23" s="30"/>
      <c r="U23" s="30"/>
      <c r="V23" s="30"/>
      <c r="W23" s="30"/>
      <c r="X23" s="30"/>
      <c r="Y23" s="30"/>
      <c r="Z23" s="30"/>
      <c r="AA23" s="30"/>
      <c r="AB23" s="30"/>
      <c r="AC23" s="30"/>
      <c r="AD23" s="30"/>
      <c r="AE23" s="30"/>
    </row>
    <row r="24" spans="1:31" s="2" customFormat="1" ht="18" customHeight="1">
      <c r="A24" s="30"/>
      <c r="B24" s="31"/>
      <c r="C24" s="30"/>
      <c r="D24" s="30"/>
      <c r="E24" s="22"/>
      <c r="F24" s="30"/>
      <c r="G24" s="30"/>
      <c r="H24" s="30"/>
      <c r="I24" s="24" t="s">
        <v>25</v>
      </c>
      <c r="J24" s="22" t="s">
        <v>1</v>
      </c>
      <c r="K24" s="30"/>
      <c r="L24" s="43"/>
      <c r="S24" s="30"/>
      <c r="T24" s="30"/>
      <c r="U24" s="30"/>
      <c r="V24" s="30"/>
      <c r="W24" s="30"/>
      <c r="X24" s="30"/>
      <c r="Y24" s="30"/>
      <c r="Z24" s="30"/>
      <c r="AA24" s="30"/>
      <c r="AB24" s="30"/>
      <c r="AC24" s="30"/>
      <c r="AD24" s="30"/>
      <c r="AE24" s="30"/>
    </row>
    <row r="25" spans="1:31" s="2" customFormat="1" ht="6.9" customHeight="1">
      <c r="A25" s="30"/>
      <c r="B25" s="31"/>
      <c r="C25" s="30"/>
      <c r="D25" s="30"/>
      <c r="E25" s="30"/>
      <c r="F25" s="30"/>
      <c r="G25" s="30"/>
      <c r="H25" s="30"/>
      <c r="I25" s="30"/>
      <c r="J25" s="30"/>
      <c r="K25" s="30"/>
      <c r="L25" s="43"/>
      <c r="S25" s="30"/>
      <c r="T25" s="30"/>
      <c r="U25" s="30"/>
      <c r="V25" s="30"/>
      <c r="W25" s="30"/>
      <c r="X25" s="30"/>
      <c r="Y25" s="30"/>
      <c r="Z25" s="30"/>
      <c r="AA25" s="30"/>
      <c r="AB25" s="30"/>
      <c r="AC25" s="30"/>
      <c r="AD25" s="30"/>
      <c r="AE25" s="30"/>
    </row>
    <row r="26" spans="1:31" s="2" customFormat="1" ht="12" customHeight="1">
      <c r="A26" s="30"/>
      <c r="B26" s="31"/>
      <c r="C26" s="30"/>
      <c r="D26" s="24" t="s">
        <v>31</v>
      </c>
      <c r="E26" s="30"/>
      <c r="F26" s="30"/>
      <c r="G26" s="30"/>
      <c r="H26" s="30"/>
      <c r="I26" s="30"/>
      <c r="J26" s="30"/>
      <c r="K26" s="30"/>
      <c r="L26" s="43"/>
      <c r="S26" s="30"/>
      <c r="T26" s="30"/>
      <c r="U26" s="30"/>
      <c r="V26" s="30"/>
      <c r="W26" s="30"/>
      <c r="X26" s="30"/>
      <c r="Y26" s="30"/>
      <c r="Z26" s="30"/>
      <c r="AA26" s="30"/>
      <c r="AB26" s="30"/>
      <c r="AC26" s="30"/>
      <c r="AD26" s="30"/>
      <c r="AE26" s="30"/>
    </row>
    <row r="27" spans="1:31" s="8" customFormat="1" ht="14.4" customHeight="1">
      <c r="A27" s="105"/>
      <c r="B27" s="106"/>
      <c r="C27" s="105"/>
      <c r="D27" s="105"/>
      <c r="E27" s="211" t="s">
        <v>1</v>
      </c>
      <c r="F27" s="211"/>
      <c r="G27" s="211"/>
      <c r="H27" s="211"/>
      <c r="I27" s="105"/>
      <c r="J27" s="105"/>
      <c r="K27" s="105"/>
      <c r="L27" s="107"/>
      <c r="S27" s="105"/>
      <c r="T27" s="105"/>
      <c r="U27" s="105"/>
      <c r="V27" s="105"/>
      <c r="W27" s="105"/>
      <c r="X27" s="105"/>
      <c r="Y27" s="105"/>
      <c r="Z27" s="105"/>
      <c r="AA27" s="105"/>
      <c r="AB27" s="105"/>
      <c r="AC27" s="105"/>
      <c r="AD27" s="105"/>
      <c r="AE27" s="105"/>
    </row>
    <row r="28" spans="1:31" s="2" customFormat="1" ht="6.9" customHeight="1">
      <c r="A28" s="30"/>
      <c r="B28" s="31"/>
      <c r="C28" s="30"/>
      <c r="D28" s="30"/>
      <c r="E28" s="30"/>
      <c r="F28" s="30"/>
      <c r="G28" s="30"/>
      <c r="H28" s="30"/>
      <c r="I28" s="30"/>
      <c r="J28" s="30"/>
      <c r="K28" s="30"/>
      <c r="L28" s="43"/>
      <c r="S28" s="30"/>
      <c r="T28" s="30"/>
      <c r="U28" s="30"/>
      <c r="V28" s="30"/>
      <c r="W28" s="30"/>
      <c r="X28" s="30"/>
      <c r="Y28" s="30"/>
      <c r="Z28" s="30"/>
      <c r="AA28" s="30"/>
      <c r="AB28" s="30"/>
      <c r="AC28" s="30"/>
      <c r="AD28" s="30"/>
      <c r="AE28" s="30"/>
    </row>
    <row r="29" spans="1:31" s="2" customFormat="1" ht="6.9" customHeight="1">
      <c r="A29" s="30"/>
      <c r="B29" s="31"/>
      <c r="C29" s="30"/>
      <c r="D29" s="67"/>
      <c r="E29" s="67"/>
      <c r="F29" s="67"/>
      <c r="G29" s="67"/>
      <c r="H29" s="67"/>
      <c r="I29" s="67"/>
      <c r="J29" s="67"/>
      <c r="K29" s="67"/>
      <c r="L29" s="43"/>
      <c r="S29" s="30"/>
      <c r="T29" s="30"/>
      <c r="U29" s="30"/>
      <c r="V29" s="30"/>
      <c r="W29" s="30"/>
      <c r="X29" s="30"/>
      <c r="Y29" s="30"/>
      <c r="Z29" s="30"/>
      <c r="AA29" s="30"/>
      <c r="AB29" s="30"/>
      <c r="AC29" s="30"/>
      <c r="AD29" s="30"/>
      <c r="AE29" s="30"/>
    </row>
    <row r="30" spans="1:31" s="2" customFormat="1" ht="25.35" customHeight="1">
      <c r="A30" s="30"/>
      <c r="B30" s="31"/>
      <c r="C30" s="30"/>
      <c r="D30" s="108" t="s">
        <v>35</v>
      </c>
      <c r="E30" s="30"/>
      <c r="F30" s="30"/>
      <c r="G30" s="30"/>
      <c r="H30" s="30"/>
      <c r="I30" s="30"/>
      <c r="J30" s="72">
        <f>ROUND(J121, 2)</f>
        <v>0</v>
      </c>
      <c r="K30" s="30"/>
      <c r="L30" s="43"/>
      <c r="S30" s="30"/>
      <c r="T30" s="30"/>
      <c r="U30" s="30"/>
      <c r="V30" s="30"/>
      <c r="W30" s="30"/>
      <c r="X30" s="30"/>
      <c r="Y30" s="30"/>
      <c r="Z30" s="30"/>
      <c r="AA30" s="30"/>
      <c r="AB30" s="30"/>
      <c r="AC30" s="30"/>
      <c r="AD30" s="30"/>
      <c r="AE30" s="30"/>
    </row>
    <row r="31" spans="1:31" s="2" customFormat="1" ht="6.9" customHeight="1">
      <c r="A31" s="30"/>
      <c r="B31" s="31"/>
      <c r="C31" s="30"/>
      <c r="D31" s="67"/>
      <c r="E31" s="67"/>
      <c r="F31" s="67"/>
      <c r="G31" s="67"/>
      <c r="H31" s="67"/>
      <c r="I31" s="67"/>
      <c r="J31" s="67"/>
      <c r="K31" s="67"/>
      <c r="L31" s="43"/>
      <c r="S31" s="30"/>
      <c r="T31" s="30"/>
      <c r="U31" s="30"/>
      <c r="V31" s="30"/>
      <c r="W31" s="30"/>
      <c r="X31" s="30"/>
      <c r="Y31" s="30"/>
      <c r="Z31" s="30"/>
      <c r="AA31" s="30"/>
      <c r="AB31" s="30"/>
      <c r="AC31" s="30"/>
      <c r="AD31" s="30"/>
      <c r="AE31" s="30"/>
    </row>
    <row r="32" spans="1:31" s="2" customFormat="1" ht="14.4" customHeight="1">
      <c r="A32" s="30"/>
      <c r="B32" s="31"/>
      <c r="C32" s="30"/>
      <c r="D32" s="30"/>
      <c r="E32" s="30"/>
      <c r="F32" s="34" t="s">
        <v>37</v>
      </c>
      <c r="G32" s="30"/>
      <c r="H32" s="30"/>
      <c r="I32" s="34" t="s">
        <v>36</v>
      </c>
      <c r="J32" s="34" t="s">
        <v>38</v>
      </c>
      <c r="K32" s="30"/>
      <c r="L32" s="43"/>
      <c r="S32" s="30"/>
      <c r="T32" s="30"/>
      <c r="U32" s="30"/>
      <c r="V32" s="30"/>
      <c r="W32" s="30"/>
      <c r="X32" s="30"/>
      <c r="Y32" s="30"/>
      <c r="Z32" s="30"/>
      <c r="AA32" s="30"/>
      <c r="AB32" s="30"/>
      <c r="AC32" s="30"/>
      <c r="AD32" s="30"/>
      <c r="AE32" s="30"/>
    </row>
    <row r="33" spans="1:31" s="2" customFormat="1" ht="14.4" customHeight="1">
      <c r="A33" s="30"/>
      <c r="B33" s="31"/>
      <c r="C33" s="30"/>
      <c r="D33" s="109" t="s">
        <v>39</v>
      </c>
      <c r="E33" s="36" t="s">
        <v>40</v>
      </c>
      <c r="F33" s="110">
        <f>ROUND((SUM(BE121:BE182)),  2)</f>
        <v>0</v>
      </c>
      <c r="G33" s="111"/>
      <c r="H33" s="111"/>
      <c r="I33" s="112">
        <v>0.2</v>
      </c>
      <c r="J33" s="110">
        <f>ROUND(((SUM(BE121:BE182))*I33),  2)</f>
        <v>0</v>
      </c>
      <c r="K33" s="30"/>
      <c r="L33" s="43"/>
      <c r="S33" s="30"/>
      <c r="T33" s="30"/>
      <c r="U33" s="30"/>
      <c r="V33" s="30"/>
      <c r="W33" s="30"/>
      <c r="X33" s="30"/>
      <c r="Y33" s="30"/>
      <c r="Z33" s="30"/>
      <c r="AA33" s="30"/>
      <c r="AB33" s="30"/>
      <c r="AC33" s="30"/>
      <c r="AD33" s="30"/>
      <c r="AE33" s="30"/>
    </row>
    <row r="34" spans="1:31" s="2" customFormat="1" ht="14.4" customHeight="1">
      <c r="A34" s="30"/>
      <c r="B34" s="31"/>
      <c r="C34" s="30"/>
      <c r="D34" s="30"/>
      <c r="E34" s="36" t="s">
        <v>41</v>
      </c>
      <c r="F34" s="110">
        <f>ROUND((SUM(BF121:BF182)),  2)</f>
        <v>0</v>
      </c>
      <c r="G34" s="111"/>
      <c r="H34" s="111"/>
      <c r="I34" s="112">
        <v>0.2</v>
      </c>
      <c r="J34" s="110">
        <f>ROUND(((SUM(BF121:BF182))*I34),  2)</f>
        <v>0</v>
      </c>
      <c r="K34" s="30"/>
      <c r="L34" s="43"/>
      <c r="S34" s="30"/>
      <c r="T34" s="30"/>
      <c r="U34" s="30"/>
      <c r="V34" s="30"/>
      <c r="W34" s="30"/>
      <c r="X34" s="30"/>
      <c r="Y34" s="30"/>
      <c r="Z34" s="30"/>
      <c r="AA34" s="30"/>
      <c r="AB34" s="30"/>
      <c r="AC34" s="30"/>
      <c r="AD34" s="30"/>
      <c r="AE34" s="30"/>
    </row>
    <row r="35" spans="1:31" s="2" customFormat="1" ht="14.4" hidden="1" customHeight="1">
      <c r="A35" s="30"/>
      <c r="B35" s="31"/>
      <c r="C35" s="30"/>
      <c r="D35" s="30"/>
      <c r="E35" s="24" t="s">
        <v>42</v>
      </c>
      <c r="F35" s="113">
        <f>ROUND((SUM(BG121:BG182)),  2)</f>
        <v>0</v>
      </c>
      <c r="G35" s="30"/>
      <c r="H35" s="30"/>
      <c r="I35" s="114">
        <v>0.2</v>
      </c>
      <c r="J35" s="113">
        <f>0</f>
        <v>0</v>
      </c>
      <c r="K35" s="30"/>
      <c r="L35" s="43"/>
      <c r="S35" s="30"/>
      <c r="T35" s="30"/>
      <c r="U35" s="30"/>
      <c r="V35" s="30"/>
      <c r="W35" s="30"/>
      <c r="X35" s="30"/>
      <c r="Y35" s="30"/>
      <c r="Z35" s="30"/>
      <c r="AA35" s="30"/>
      <c r="AB35" s="30"/>
      <c r="AC35" s="30"/>
      <c r="AD35" s="30"/>
      <c r="AE35" s="30"/>
    </row>
    <row r="36" spans="1:31" s="2" customFormat="1" ht="14.4" hidden="1" customHeight="1">
      <c r="A36" s="30"/>
      <c r="B36" s="31"/>
      <c r="C36" s="30"/>
      <c r="D36" s="30"/>
      <c r="E36" s="24" t="s">
        <v>43</v>
      </c>
      <c r="F36" s="113">
        <f>ROUND((SUM(BH121:BH182)),  2)</f>
        <v>0</v>
      </c>
      <c r="G36" s="30"/>
      <c r="H36" s="30"/>
      <c r="I36" s="114">
        <v>0.2</v>
      </c>
      <c r="J36" s="113">
        <f>0</f>
        <v>0</v>
      </c>
      <c r="K36" s="30"/>
      <c r="L36" s="43"/>
      <c r="S36" s="30"/>
      <c r="T36" s="30"/>
      <c r="U36" s="30"/>
      <c r="V36" s="30"/>
      <c r="W36" s="30"/>
      <c r="X36" s="30"/>
      <c r="Y36" s="30"/>
      <c r="Z36" s="30"/>
      <c r="AA36" s="30"/>
      <c r="AB36" s="30"/>
      <c r="AC36" s="30"/>
      <c r="AD36" s="30"/>
      <c r="AE36" s="30"/>
    </row>
    <row r="37" spans="1:31" s="2" customFormat="1" ht="14.4" hidden="1" customHeight="1">
      <c r="A37" s="30"/>
      <c r="B37" s="31"/>
      <c r="C37" s="30"/>
      <c r="D37" s="30"/>
      <c r="E37" s="36" t="s">
        <v>44</v>
      </c>
      <c r="F37" s="110">
        <f>ROUND((SUM(BI121:BI182)),  2)</f>
        <v>0</v>
      </c>
      <c r="G37" s="111"/>
      <c r="H37" s="111"/>
      <c r="I37" s="112">
        <v>0</v>
      </c>
      <c r="J37" s="110">
        <f>0</f>
        <v>0</v>
      </c>
      <c r="K37" s="30"/>
      <c r="L37" s="43"/>
      <c r="S37" s="30"/>
      <c r="T37" s="30"/>
      <c r="U37" s="30"/>
      <c r="V37" s="30"/>
      <c r="W37" s="30"/>
      <c r="X37" s="30"/>
      <c r="Y37" s="30"/>
      <c r="Z37" s="30"/>
      <c r="AA37" s="30"/>
      <c r="AB37" s="30"/>
      <c r="AC37" s="30"/>
      <c r="AD37" s="30"/>
      <c r="AE37" s="30"/>
    </row>
    <row r="38" spans="1:31" s="2" customFormat="1" ht="6.9" customHeight="1">
      <c r="A38" s="30"/>
      <c r="B38" s="31"/>
      <c r="C38" s="30"/>
      <c r="D38" s="30"/>
      <c r="E38" s="30"/>
      <c r="F38" s="30"/>
      <c r="G38" s="30"/>
      <c r="H38" s="30"/>
      <c r="I38" s="30"/>
      <c r="J38" s="30"/>
      <c r="K38" s="30"/>
      <c r="L38" s="43"/>
      <c r="S38" s="30"/>
      <c r="T38" s="30"/>
      <c r="U38" s="30"/>
      <c r="V38" s="30"/>
      <c r="W38" s="30"/>
      <c r="X38" s="30"/>
      <c r="Y38" s="30"/>
      <c r="Z38" s="30"/>
      <c r="AA38" s="30"/>
      <c r="AB38" s="30"/>
      <c r="AC38" s="30"/>
      <c r="AD38" s="30"/>
      <c r="AE38" s="30"/>
    </row>
    <row r="39" spans="1:31" s="2" customFormat="1" ht="25.35" customHeight="1">
      <c r="A39" s="30"/>
      <c r="B39" s="31"/>
      <c r="C39" s="103"/>
      <c r="D39" s="115" t="s">
        <v>45</v>
      </c>
      <c r="E39" s="61"/>
      <c r="F39" s="61"/>
      <c r="G39" s="116" t="s">
        <v>46</v>
      </c>
      <c r="H39" s="117" t="s">
        <v>47</v>
      </c>
      <c r="I39" s="61"/>
      <c r="J39" s="118">
        <f>SUM(J30:J37)</f>
        <v>0</v>
      </c>
      <c r="K39" s="119"/>
      <c r="L39" s="43"/>
      <c r="S39" s="30"/>
      <c r="T39" s="30"/>
      <c r="U39" s="30"/>
      <c r="V39" s="30"/>
      <c r="W39" s="30"/>
      <c r="X39" s="30"/>
      <c r="Y39" s="30"/>
      <c r="Z39" s="30"/>
      <c r="AA39" s="30"/>
      <c r="AB39" s="30"/>
      <c r="AC39" s="30"/>
      <c r="AD39" s="30"/>
      <c r="AE39" s="30"/>
    </row>
    <row r="40" spans="1:31" s="2" customFormat="1" ht="14.4" customHeight="1">
      <c r="A40" s="30"/>
      <c r="B40" s="31"/>
      <c r="C40" s="30"/>
      <c r="D40" s="30"/>
      <c r="E40" s="30"/>
      <c r="F40" s="30"/>
      <c r="G40" s="30"/>
      <c r="H40" s="30"/>
      <c r="I40" s="30"/>
      <c r="J40" s="30"/>
      <c r="K40" s="30"/>
      <c r="L40" s="43"/>
      <c r="S40" s="30"/>
      <c r="T40" s="30"/>
      <c r="U40" s="30"/>
      <c r="V40" s="30"/>
      <c r="W40" s="30"/>
      <c r="X40" s="30"/>
      <c r="Y40" s="30"/>
      <c r="Z40" s="30"/>
      <c r="AA40" s="30"/>
      <c r="AB40" s="30"/>
      <c r="AC40" s="30"/>
      <c r="AD40" s="30"/>
      <c r="AE40" s="30"/>
    </row>
    <row r="41" spans="1:31" s="1" customFormat="1" ht="14.4" customHeight="1">
      <c r="B41" s="17"/>
      <c r="L41" s="17"/>
    </row>
    <row r="42" spans="1:31" s="1" customFormat="1" ht="14.4" customHeight="1">
      <c r="B42" s="17"/>
      <c r="L42" s="17"/>
    </row>
    <row r="43" spans="1:31" s="1" customFormat="1" ht="14.4" customHeight="1">
      <c r="B43" s="17"/>
      <c r="L43" s="17"/>
    </row>
    <row r="44" spans="1:31" s="1" customFormat="1" ht="14.4" customHeight="1">
      <c r="B44" s="17"/>
      <c r="L44" s="17"/>
    </row>
    <row r="45" spans="1:31" s="1" customFormat="1" ht="14.4" customHeight="1">
      <c r="B45" s="17"/>
      <c r="L45" s="17"/>
    </row>
    <row r="46" spans="1:31" s="1" customFormat="1" ht="14.4" customHeight="1">
      <c r="B46" s="17"/>
      <c r="L46" s="17"/>
    </row>
    <row r="47" spans="1:31" s="1" customFormat="1" ht="14.4" customHeight="1">
      <c r="B47" s="17"/>
      <c r="L47" s="17"/>
    </row>
    <row r="48" spans="1:31" s="1" customFormat="1" ht="14.4" customHeight="1">
      <c r="B48" s="17"/>
      <c r="L48" s="17"/>
    </row>
    <row r="49" spans="1:31" s="1" customFormat="1" ht="14.4" customHeight="1">
      <c r="B49" s="17"/>
      <c r="L49" s="17"/>
    </row>
    <row r="50" spans="1:31" s="1" customFormat="1" ht="14.4" customHeight="1">
      <c r="B50" s="17"/>
      <c r="L50" s="17"/>
    </row>
    <row r="51" spans="1:31" s="1" customFormat="1" ht="14.4" customHeight="1">
      <c r="B51" s="17"/>
      <c r="L51" s="17"/>
    </row>
    <row r="52" spans="1:31" s="2" customFormat="1" ht="14.4" customHeight="1">
      <c r="B52" s="43"/>
      <c r="D52" s="44" t="s">
        <v>48</v>
      </c>
      <c r="E52" s="45"/>
      <c r="F52" s="45"/>
      <c r="G52" s="44" t="s">
        <v>49</v>
      </c>
      <c r="H52" s="45"/>
      <c r="I52" s="45"/>
      <c r="J52" s="45"/>
      <c r="K52" s="45"/>
      <c r="L52" s="43"/>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c r="B61" s="17"/>
      <c r="L61" s="17"/>
    </row>
    <row r="62" spans="1:31">
      <c r="B62" s="17"/>
      <c r="L62" s="17"/>
    </row>
    <row r="63" spans="1:31" s="2" customFormat="1" ht="13.2">
      <c r="A63" s="30"/>
      <c r="B63" s="31"/>
      <c r="C63" s="30"/>
      <c r="D63" s="46" t="s">
        <v>50</v>
      </c>
      <c r="E63" s="33"/>
      <c r="F63" s="120" t="s">
        <v>51</v>
      </c>
      <c r="G63" s="46" t="s">
        <v>50</v>
      </c>
      <c r="H63" s="33"/>
      <c r="I63" s="33"/>
      <c r="J63" s="121" t="s">
        <v>51</v>
      </c>
      <c r="K63" s="33"/>
      <c r="L63" s="43"/>
      <c r="S63" s="30"/>
      <c r="T63" s="30"/>
      <c r="U63" s="30"/>
      <c r="V63" s="30"/>
      <c r="W63" s="30"/>
      <c r="X63" s="30"/>
      <c r="Y63" s="30"/>
      <c r="Z63" s="30"/>
      <c r="AA63" s="30"/>
      <c r="AB63" s="30"/>
      <c r="AC63" s="30"/>
      <c r="AD63" s="30"/>
      <c r="AE63" s="30"/>
    </row>
    <row r="64" spans="1:31">
      <c r="B64" s="17"/>
      <c r="L64" s="17"/>
    </row>
    <row r="65" spans="1:31">
      <c r="B65" s="17"/>
      <c r="L65" s="17"/>
    </row>
    <row r="66" spans="1:31">
      <c r="B66" s="17"/>
      <c r="L66" s="17"/>
    </row>
    <row r="67" spans="1:31" s="2" customFormat="1" ht="13.2">
      <c r="A67" s="30"/>
      <c r="B67" s="31"/>
      <c r="C67" s="30"/>
      <c r="D67" s="44" t="s">
        <v>52</v>
      </c>
      <c r="E67" s="47"/>
      <c r="F67" s="47"/>
      <c r="G67" s="44" t="s">
        <v>53</v>
      </c>
      <c r="H67" s="47"/>
      <c r="I67" s="47"/>
      <c r="J67" s="47"/>
      <c r="K67" s="47"/>
      <c r="L67" s="43"/>
      <c r="S67" s="30"/>
      <c r="T67" s="30"/>
      <c r="U67" s="30"/>
      <c r="V67" s="30"/>
      <c r="W67" s="30"/>
      <c r="X67" s="30"/>
      <c r="Y67" s="30"/>
      <c r="Z67" s="30"/>
      <c r="AA67" s="30"/>
      <c r="AB67" s="30"/>
      <c r="AC67" s="30"/>
      <c r="AD67" s="30"/>
      <c r="AE67" s="30"/>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c r="B76" s="17"/>
      <c r="L76" s="17"/>
    </row>
    <row r="77" spans="1:31">
      <c r="B77" s="17"/>
      <c r="L77" s="17"/>
    </row>
    <row r="78" spans="1:31" s="2" customFormat="1" ht="13.2">
      <c r="A78" s="30"/>
      <c r="B78" s="31"/>
      <c r="C78" s="30"/>
      <c r="D78" s="46" t="s">
        <v>50</v>
      </c>
      <c r="E78" s="33"/>
      <c r="F78" s="120" t="s">
        <v>51</v>
      </c>
      <c r="G78" s="46" t="s">
        <v>50</v>
      </c>
      <c r="H78" s="33"/>
      <c r="I78" s="33"/>
      <c r="J78" s="121" t="s">
        <v>51</v>
      </c>
      <c r="K78" s="33"/>
      <c r="L78" s="43"/>
      <c r="S78" s="30"/>
      <c r="T78" s="30"/>
      <c r="U78" s="30"/>
      <c r="V78" s="30"/>
      <c r="W78" s="30"/>
      <c r="X78" s="30"/>
      <c r="Y78" s="30"/>
      <c r="Z78" s="30"/>
      <c r="AA78" s="30"/>
      <c r="AB78" s="30"/>
      <c r="AC78" s="30"/>
      <c r="AD78" s="30"/>
      <c r="AE78" s="30"/>
    </row>
    <row r="79" spans="1:31" s="2" customFormat="1" ht="14.4" customHeight="1">
      <c r="A79" s="30"/>
      <c r="B79" s="48"/>
      <c r="C79" s="49"/>
      <c r="D79" s="49"/>
      <c r="E79" s="49"/>
      <c r="F79" s="49"/>
      <c r="G79" s="49"/>
      <c r="H79" s="49"/>
      <c r="I79" s="49"/>
      <c r="J79" s="49"/>
      <c r="K79" s="49"/>
      <c r="L79" s="43"/>
      <c r="S79" s="30"/>
      <c r="T79" s="30"/>
      <c r="U79" s="30"/>
      <c r="V79" s="30"/>
      <c r="W79" s="30"/>
      <c r="X79" s="30"/>
      <c r="Y79" s="30"/>
      <c r="Z79" s="30"/>
      <c r="AA79" s="30"/>
      <c r="AB79" s="30"/>
      <c r="AC79" s="30"/>
      <c r="AD79" s="30"/>
      <c r="AE79" s="30"/>
    </row>
    <row r="83" spans="1:31" s="2" customFormat="1" ht="6.9" customHeight="1">
      <c r="A83" s="30"/>
      <c r="B83" s="50"/>
      <c r="C83" s="51"/>
      <c r="D83" s="51"/>
      <c r="E83" s="51"/>
      <c r="F83" s="51"/>
      <c r="G83" s="51"/>
      <c r="H83" s="51"/>
      <c r="I83" s="51"/>
      <c r="J83" s="51"/>
      <c r="K83" s="51"/>
      <c r="L83" s="43"/>
      <c r="S83" s="30"/>
      <c r="T83" s="30"/>
      <c r="U83" s="30"/>
      <c r="V83" s="30"/>
      <c r="W83" s="30"/>
      <c r="X83" s="30"/>
      <c r="Y83" s="30"/>
      <c r="Z83" s="30"/>
      <c r="AA83" s="30"/>
      <c r="AB83" s="30"/>
      <c r="AC83" s="30"/>
      <c r="AD83" s="30"/>
      <c r="AE83" s="30"/>
    </row>
    <row r="84" spans="1:31" s="2" customFormat="1" ht="24.9" customHeight="1">
      <c r="A84" s="30"/>
      <c r="B84" s="31"/>
      <c r="C84" s="18" t="s">
        <v>116</v>
      </c>
      <c r="D84" s="30"/>
      <c r="E84" s="30"/>
      <c r="F84" s="30"/>
      <c r="G84" s="30"/>
      <c r="H84" s="30"/>
      <c r="I84" s="30"/>
      <c r="J84" s="30"/>
      <c r="K84" s="30"/>
      <c r="L84" s="43"/>
      <c r="S84" s="30"/>
      <c r="T84" s="30"/>
      <c r="U84" s="30"/>
      <c r="V84" s="30"/>
      <c r="W84" s="30"/>
      <c r="X84" s="30"/>
      <c r="Y84" s="30"/>
      <c r="Z84" s="30"/>
      <c r="AA84" s="30"/>
      <c r="AB84" s="30"/>
      <c r="AC84" s="30"/>
      <c r="AD84" s="30"/>
      <c r="AE84" s="30"/>
    </row>
    <row r="85" spans="1:31" s="2" customFormat="1" ht="6.9" customHeight="1">
      <c r="A85" s="30"/>
      <c r="B85" s="31"/>
      <c r="C85" s="30"/>
      <c r="D85" s="30"/>
      <c r="E85" s="30"/>
      <c r="F85" s="30"/>
      <c r="G85" s="30"/>
      <c r="H85" s="30"/>
      <c r="I85" s="30"/>
      <c r="J85" s="30"/>
      <c r="K85" s="30"/>
      <c r="L85" s="43"/>
      <c r="S85" s="30"/>
      <c r="T85" s="30"/>
      <c r="U85" s="30"/>
      <c r="V85" s="30"/>
      <c r="W85" s="30"/>
      <c r="X85" s="30"/>
      <c r="Y85" s="30"/>
      <c r="Z85" s="30"/>
      <c r="AA85" s="30"/>
      <c r="AB85" s="30"/>
      <c r="AC85" s="30"/>
      <c r="AD85" s="30"/>
      <c r="AE85" s="30"/>
    </row>
    <row r="86" spans="1:31" s="2" customFormat="1" ht="12" customHeight="1">
      <c r="A86" s="30"/>
      <c r="B86" s="31"/>
      <c r="C86" s="24" t="s">
        <v>15</v>
      </c>
      <c r="D86" s="30"/>
      <c r="E86" s="30"/>
      <c r="F86" s="30"/>
      <c r="G86" s="30"/>
      <c r="H86" s="30"/>
      <c r="I86" s="30"/>
      <c r="J86" s="30"/>
      <c r="K86" s="30"/>
      <c r="L86" s="43"/>
      <c r="S86" s="30"/>
      <c r="T86" s="30"/>
      <c r="U86" s="30"/>
      <c r="V86" s="30"/>
      <c r="W86" s="30"/>
      <c r="X86" s="30"/>
      <c r="Y86" s="30"/>
      <c r="Z86" s="30"/>
      <c r="AA86" s="30"/>
      <c r="AB86" s="30"/>
      <c r="AC86" s="30"/>
      <c r="AD86" s="30"/>
      <c r="AE86" s="30"/>
    </row>
    <row r="87" spans="1:31" s="2" customFormat="1" ht="27" customHeight="1">
      <c r="A87" s="30"/>
      <c r="B87" s="31"/>
      <c r="C87" s="30"/>
      <c r="D87" s="30"/>
      <c r="E87" s="239" t="str">
        <f>E7</f>
        <v>Projektová dokumentácia pre realizáciu zámeru revitalizácie dvorovej časti nehnuteľnosti na Štúrovej ul. 17-21, parc. čí</v>
      </c>
      <c r="F87" s="240"/>
      <c r="G87" s="240"/>
      <c r="H87" s="240"/>
      <c r="I87" s="30"/>
      <c r="J87" s="30"/>
      <c r="K87" s="30"/>
      <c r="L87" s="43"/>
      <c r="S87" s="30"/>
      <c r="T87" s="30"/>
      <c r="U87" s="30"/>
      <c r="V87" s="30"/>
      <c r="W87" s="30"/>
      <c r="X87" s="30"/>
      <c r="Y87" s="30"/>
      <c r="Z87" s="30"/>
      <c r="AA87" s="30"/>
      <c r="AB87" s="30"/>
      <c r="AC87" s="30"/>
      <c r="AD87" s="30"/>
      <c r="AE87" s="30"/>
    </row>
    <row r="88" spans="1:31" s="2" customFormat="1" ht="12" customHeight="1">
      <c r="A88" s="30"/>
      <c r="B88" s="31"/>
      <c r="C88" s="24" t="s">
        <v>114</v>
      </c>
      <c r="D88" s="30"/>
      <c r="E88" s="30"/>
      <c r="F88" s="30"/>
      <c r="G88" s="30"/>
      <c r="H88" s="30"/>
      <c r="I88" s="30"/>
      <c r="J88" s="30"/>
      <c r="K88" s="30"/>
      <c r="L88" s="43"/>
      <c r="S88" s="30"/>
      <c r="T88" s="30"/>
      <c r="U88" s="30"/>
      <c r="V88" s="30"/>
      <c r="W88" s="30"/>
      <c r="X88" s="30"/>
      <c r="Y88" s="30"/>
      <c r="Z88" s="30"/>
      <c r="AA88" s="30"/>
      <c r="AB88" s="30"/>
      <c r="AC88" s="30"/>
      <c r="AD88" s="30"/>
      <c r="AE88" s="30"/>
    </row>
    <row r="89" spans="1:31" s="2" customFormat="1" ht="15.6" customHeight="1">
      <c r="A89" s="30"/>
      <c r="B89" s="31"/>
      <c r="C89" s="30"/>
      <c r="D89" s="30"/>
      <c r="E89" s="190" t="str">
        <f>E9</f>
        <v>SO 04 - Sadové úpravy</v>
      </c>
      <c r="F89" s="238"/>
      <c r="G89" s="238"/>
      <c r="H89" s="238"/>
      <c r="I89" s="30"/>
      <c r="J89" s="30"/>
      <c r="K89" s="30"/>
      <c r="L89" s="43"/>
      <c r="S89" s="30"/>
      <c r="T89" s="30"/>
      <c r="U89" s="30"/>
      <c r="V89" s="30"/>
      <c r="W89" s="30"/>
      <c r="X89" s="30"/>
      <c r="Y89" s="30"/>
      <c r="Z89" s="30"/>
      <c r="AA89" s="30"/>
      <c r="AB89" s="30"/>
      <c r="AC89" s="30"/>
      <c r="AD89" s="30"/>
      <c r="AE89" s="30"/>
    </row>
    <row r="90" spans="1:31" s="2" customFormat="1" ht="6.9" customHeight="1">
      <c r="A90" s="30"/>
      <c r="B90" s="31"/>
      <c r="C90" s="30"/>
      <c r="D90" s="30"/>
      <c r="E90" s="30"/>
      <c r="F90" s="30"/>
      <c r="G90" s="30"/>
      <c r="H90" s="30"/>
      <c r="I90" s="30"/>
      <c r="J90" s="30"/>
      <c r="K90" s="30"/>
      <c r="L90" s="43"/>
      <c r="S90" s="30"/>
      <c r="T90" s="30"/>
      <c r="U90" s="30"/>
      <c r="V90" s="30"/>
      <c r="W90" s="30"/>
      <c r="X90" s="30"/>
      <c r="Y90" s="30"/>
      <c r="Z90" s="30"/>
      <c r="AA90" s="30"/>
      <c r="AB90" s="30"/>
      <c r="AC90" s="30"/>
      <c r="AD90" s="30"/>
      <c r="AE90" s="30"/>
    </row>
    <row r="91" spans="1:31" s="2" customFormat="1" ht="12" customHeight="1">
      <c r="A91" s="30"/>
      <c r="B91" s="31"/>
      <c r="C91" s="24" t="s">
        <v>19</v>
      </c>
      <c r="D91" s="30"/>
      <c r="E91" s="30"/>
      <c r="F91" s="22" t="str">
        <f>F12</f>
        <v>Nitra</v>
      </c>
      <c r="G91" s="30"/>
      <c r="H91" s="30"/>
      <c r="I91" s="24" t="s">
        <v>21</v>
      </c>
      <c r="J91" s="56" t="str">
        <f>IF(J12="","",J12)</f>
        <v/>
      </c>
      <c r="K91" s="30"/>
      <c r="L91" s="43"/>
      <c r="S91" s="30"/>
      <c r="T91" s="30"/>
      <c r="U91" s="30"/>
      <c r="V91" s="30"/>
      <c r="W91" s="30"/>
      <c r="X91" s="30"/>
      <c r="Y91" s="30"/>
      <c r="Z91" s="30"/>
      <c r="AA91" s="30"/>
      <c r="AB91" s="30"/>
      <c r="AC91" s="30"/>
      <c r="AD91" s="30"/>
      <c r="AE91" s="30"/>
    </row>
    <row r="92" spans="1:31" s="2" customFormat="1" ht="6.9" customHeight="1">
      <c r="A92" s="30"/>
      <c r="B92" s="31"/>
      <c r="C92" s="30"/>
      <c r="D92" s="30"/>
      <c r="E92" s="30"/>
      <c r="F92" s="30"/>
      <c r="G92" s="30"/>
      <c r="H92" s="30"/>
      <c r="I92" s="30"/>
      <c r="J92" s="30"/>
      <c r="K92" s="30"/>
      <c r="L92" s="43"/>
      <c r="S92" s="30"/>
      <c r="T92" s="30"/>
      <c r="U92" s="30"/>
      <c r="V92" s="30"/>
      <c r="W92" s="30"/>
      <c r="X92" s="30"/>
      <c r="Y92" s="30"/>
      <c r="Z92" s="30"/>
      <c r="AA92" s="30"/>
      <c r="AB92" s="30"/>
      <c r="AC92" s="30"/>
      <c r="AD92" s="30"/>
      <c r="AE92" s="30"/>
    </row>
    <row r="93" spans="1:31" s="2" customFormat="1" ht="26.4" customHeight="1">
      <c r="A93" s="30"/>
      <c r="B93" s="31"/>
      <c r="C93" s="24" t="s">
        <v>22</v>
      </c>
      <c r="D93" s="30"/>
      <c r="E93" s="30"/>
      <c r="F93" s="22" t="str">
        <f>E15</f>
        <v>Mesto Nitra</v>
      </c>
      <c r="G93" s="30"/>
      <c r="H93" s="30"/>
      <c r="I93" s="24" t="s">
        <v>29</v>
      </c>
      <c r="J93" s="27">
        <f>E21</f>
        <v>0</v>
      </c>
      <c r="K93" s="30"/>
      <c r="L93" s="43"/>
      <c r="S93" s="30"/>
      <c r="T93" s="30"/>
      <c r="U93" s="30"/>
      <c r="V93" s="30"/>
      <c r="W93" s="30"/>
      <c r="X93" s="30"/>
      <c r="Y93" s="30"/>
      <c r="Z93" s="30"/>
      <c r="AA93" s="30"/>
      <c r="AB93" s="30"/>
      <c r="AC93" s="30"/>
      <c r="AD93" s="30"/>
      <c r="AE93" s="30"/>
    </row>
    <row r="94" spans="1:31" s="2" customFormat="1" ht="26.4" customHeight="1">
      <c r="A94" s="30"/>
      <c r="B94" s="31"/>
      <c r="C94" s="24" t="s">
        <v>26</v>
      </c>
      <c r="D94" s="30"/>
      <c r="E94" s="30"/>
      <c r="F94" s="22" t="str">
        <f>IF(E18="","",E18)</f>
        <v>Vyplň údaj</v>
      </c>
      <c r="G94" s="30"/>
      <c r="H94" s="30"/>
      <c r="I94" s="24" t="s">
        <v>30</v>
      </c>
      <c r="J94" s="27">
        <f>E24</f>
        <v>0</v>
      </c>
      <c r="K94" s="30"/>
      <c r="L94" s="43"/>
      <c r="S94" s="30"/>
      <c r="T94" s="30"/>
      <c r="U94" s="30"/>
      <c r="V94" s="30"/>
      <c r="W94" s="30"/>
      <c r="X94" s="30"/>
      <c r="Y94" s="30"/>
      <c r="Z94" s="30"/>
      <c r="AA94" s="30"/>
      <c r="AB94" s="30"/>
      <c r="AC94" s="30"/>
      <c r="AD94" s="30"/>
      <c r="AE94" s="30"/>
    </row>
    <row r="95" spans="1:31" s="2" customFormat="1" ht="10.35" customHeight="1">
      <c r="A95" s="30"/>
      <c r="B95" s="31"/>
      <c r="C95" s="30"/>
      <c r="D95" s="30"/>
      <c r="E95" s="30"/>
      <c r="F95" s="30"/>
      <c r="G95" s="30"/>
      <c r="H95" s="30"/>
      <c r="I95" s="30"/>
      <c r="J95" s="30"/>
      <c r="K95" s="30"/>
      <c r="L95" s="43"/>
      <c r="S95" s="30"/>
      <c r="T95" s="30"/>
      <c r="U95" s="30"/>
      <c r="V95" s="30"/>
      <c r="W95" s="30"/>
      <c r="X95" s="30"/>
      <c r="Y95" s="30"/>
      <c r="Z95" s="30"/>
      <c r="AA95" s="30"/>
      <c r="AB95" s="30"/>
      <c r="AC95" s="30"/>
      <c r="AD95" s="30"/>
      <c r="AE95" s="30"/>
    </row>
    <row r="96" spans="1:31" s="2" customFormat="1" ht="29.25" customHeight="1">
      <c r="A96" s="30"/>
      <c r="B96" s="31"/>
      <c r="C96" s="122" t="s">
        <v>117</v>
      </c>
      <c r="D96" s="103"/>
      <c r="E96" s="103"/>
      <c r="F96" s="103"/>
      <c r="G96" s="103"/>
      <c r="H96" s="103"/>
      <c r="I96" s="103"/>
      <c r="J96" s="123" t="s">
        <v>118</v>
      </c>
      <c r="K96" s="103"/>
      <c r="L96" s="43"/>
      <c r="S96" s="30"/>
      <c r="T96" s="30"/>
      <c r="U96" s="30"/>
      <c r="V96" s="30"/>
      <c r="W96" s="30"/>
      <c r="X96" s="30"/>
      <c r="Y96" s="30"/>
      <c r="Z96" s="30"/>
      <c r="AA96" s="30"/>
      <c r="AB96" s="30"/>
      <c r="AC96" s="30"/>
      <c r="AD96" s="30"/>
      <c r="AE96" s="30"/>
    </row>
    <row r="97" spans="1:47" s="2" customFormat="1" ht="10.35" customHeight="1">
      <c r="A97" s="30"/>
      <c r="B97" s="31"/>
      <c r="C97" s="30"/>
      <c r="D97" s="30"/>
      <c r="E97" s="30"/>
      <c r="F97" s="30"/>
      <c r="G97" s="30"/>
      <c r="H97" s="30"/>
      <c r="I97" s="30"/>
      <c r="J97" s="30"/>
      <c r="K97" s="30"/>
      <c r="L97" s="43"/>
      <c r="S97" s="30"/>
      <c r="T97" s="30"/>
      <c r="U97" s="30"/>
      <c r="V97" s="30"/>
      <c r="W97" s="30"/>
      <c r="X97" s="30"/>
      <c r="Y97" s="30"/>
      <c r="Z97" s="30"/>
      <c r="AA97" s="30"/>
      <c r="AB97" s="30"/>
      <c r="AC97" s="30"/>
      <c r="AD97" s="30"/>
      <c r="AE97" s="30"/>
    </row>
    <row r="98" spans="1:47" s="2" customFormat="1" ht="22.8" customHeight="1">
      <c r="A98" s="30"/>
      <c r="B98" s="31"/>
      <c r="C98" s="124" t="s">
        <v>119</v>
      </c>
      <c r="D98" s="30"/>
      <c r="E98" s="30"/>
      <c r="F98" s="30"/>
      <c r="G98" s="30"/>
      <c r="H98" s="30"/>
      <c r="I98" s="30"/>
      <c r="J98" s="72">
        <f>J121</f>
        <v>0</v>
      </c>
      <c r="K98" s="30"/>
      <c r="L98" s="43"/>
      <c r="S98" s="30"/>
      <c r="T98" s="30"/>
      <c r="U98" s="30"/>
      <c r="V98" s="30"/>
      <c r="W98" s="30"/>
      <c r="X98" s="30"/>
      <c r="Y98" s="30"/>
      <c r="Z98" s="30"/>
      <c r="AA98" s="30"/>
      <c r="AB98" s="30"/>
      <c r="AC98" s="30"/>
      <c r="AD98" s="30"/>
      <c r="AE98" s="30"/>
      <c r="AU98" s="14" t="s">
        <v>120</v>
      </c>
    </row>
    <row r="99" spans="1:47" s="9" customFormat="1" ht="24.9" customHeight="1">
      <c r="B99" s="125"/>
      <c r="D99" s="126" t="s">
        <v>121</v>
      </c>
      <c r="E99" s="127"/>
      <c r="F99" s="127"/>
      <c r="G99" s="127"/>
      <c r="H99" s="127"/>
      <c r="I99" s="127"/>
      <c r="J99" s="128">
        <f>J122</f>
        <v>0</v>
      </c>
      <c r="L99" s="125"/>
    </row>
    <row r="100" spans="1:47" s="10" customFormat="1" ht="19.95" customHeight="1">
      <c r="B100" s="129"/>
      <c r="D100" s="130" t="s">
        <v>122</v>
      </c>
      <c r="E100" s="131"/>
      <c r="F100" s="131"/>
      <c r="G100" s="131"/>
      <c r="H100" s="131"/>
      <c r="I100" s="131"/>
      <c r="J100" s="132">
        <f>J123</f>
        <v>0</v>
      </c>
      <c r="L100" s="129"/>
    </row>
    <row r="101" spans="1:47" s="10" customFormat="1" ht="19.95" customHeight="1">
      <c r="B101" s="129"/>
      <c r="D101" s="130" t="s">
        <v>127</v>
      </c>
      <c r="E101" s="131"/>
      <c r="F101" s="131"/>
      <c r="G101" s="131"/>
      <c r="H101" s="131"/>
      <c r="I101" s="131"/>
      <c r="J101" s="132">
        <f>J181</f>
        <v>0</v>
      </c>
      <c r="L101" s="129"/>
    </row>
    <row r="102" spans="1:47" s="2" customFormat="1" ht="21.75" customHeight="1">
      <c r="A102" s="30"/>
      <c r="B102" s="31"/>
      <c r="C102" s="30"/>
      <c r="D102" s="30"/>
      <c r="E102" s="30"/>
      <c r="F102" s="30"/>
      <c r="G102" s="30"/>
      <c r="H102" s="30"/>
      <c r="I102" s="30"/>
      <c r="J102" s="30"/>
      <c r="K102" s="30"/>
      <c r="L102" s="43"/>
      <c r="S102" s="30"/>
      <c r="T102" s="30"/>
      <c r="U102" s="30"/>
      <c r="V102" s="30"/>
      <c r="W102" s="30"/>
      <c r="X102" s="30"/>
      <c r="Y102" s="30"/>
      <c r="Z102" s="30"/>
      <c r="AA102" s="30"/>
      <c r="AB102" s="30"/>
      <c r="AC102" s="30"/>
      <c r="AD102" s="30"/>
      <c r="AE102" s="30"/>
    </row>
    <row r="103" spans="1:47" s="2" customFormat="1" ht="6.9" customHeight="1">
      <c r="A103" s="30"/>
      <c r="B103" s="48"/>
      <c r="C103" s="49"/>
      <c r="D103" s="49"/>
      <c r="E103" s="49"/>
      <c r="F103" s="49"/>
      <c r="G103" s="49"/>
      <c r="H103" s="49"/>
      <c r="I103" s="49"/>
      <c r="J103" s="49"/>
      <c r="K103" s="49"/>
      <c r="L103" s="43"/>
      <c r="S103" s="30"/>
      <c r="T103" s="30"/>
      <c r="U103" s="30"/>
      <c r="V103" s="30"/>
      <c r="W103" s="30"/>
      <c r="X103" s="30"/>
      <c r="Y103" s="30"/>
      <c r="Z103" s="30"/>
      <c r="AA103" s="30"/>
      <c r="AB103" s="30"/>
      <c r="AC103" s="30"/>
      <c r="AD103" s="30"/>
      <c r="AE103" s="30"/>
    </row>
    <row r="107" spans="1:47" s="2" customFormat="1" ht="6.9" customHeight="1">
      <c r="A107" s="30"/>
      <c r="B107" s="50"/>
      <c r="C107" s="51"/>
      <c r="D107" s="51"/>
      <c r="E107" s="51"/>
      <c r="F107" s="51"/>
      <c r="G107" s="51"/>
      <c r="H107" s="51"/>
      <c r="I107" s="51"/>
      <c r="J107" s="51"/>
      <c r="K107" s="51"/>
      <c r="L107" s="43"/>
      <c r="S107" s="30"/>
      <c r="T107" s="30"/>
      <c r="U107" s="30"/>
      <c r="V107" s="30"/>
      <c r="W107" s="30"/>
      <c r="X107" s="30"/>
      <c r="Y107" s="30"/>
      <c r="Z107" s="30"/>
      <c r="AA107" s="30"/>
      <c r="AB107" s="30"/>
      <c r="AC107" s="30"/>
      <c r="AD107" s="30"/>
      <c r="AE107" s="30"/>
    </row>
    <row r="108" spans="1:47" s="2" customFormat="1" ht="24.9" customHeight="1">
      <c r="A108" s="30"/>
      <c r="B108" s="31"/>
      <c r="C108" s="18" t="s">
        <v>135</v>
      </c>
      <c r="D108" s="30"/>
      <c r="E108" s="30"/>
      <c r="F108" s="30"/>
      <c r="G108" s="30"/>
      <c r="H108" s="30"/>
      <c r="I108" s="30"/>
      <c r="J108" s="30"/>
      <c r="K108" s="30"/>
      <c r="L108" s="43"/>
      <c r="S108" s="30"/>
      <c r="T108" s="30"/>
      <c r="U108" s="30"/>
      <c r="V108" s="30"/>
      <c r="W108" s="30"/>
      <c r="X108" s="30"/>
      <c r="Y108" s="30"/>
      <c r="Z108" s="30"/>
      <c r="AA108" s="30"/>
      <c r="AB108" s="30"/>
      <c r="AC108" s="30"/>
      <c r="AD108" s="30"/>
      <c r="AE108" s="30"/>
    </row>
    <row r="109" spans="1:47" s="2" customFormat="1" ht="6.9" customHeight="1">
      <c r="A109" s="30"/>
      <c r="B109" s="31"/>
      <c r="C109" s="30"/>
      <c r="D109" s="30"/>
      <c r="E109" s="30"/>
      <c r="F109" s="30"/>
      <c r="G109" s="30"/>
      <c r="H109" s="30"/>
      <c r="I109" s="30"/>
      <c r="J109" s="30"/>
      <c r="K109" s="30"/>
      <c r="L109" s="43"/>
      <c r="S109" s="30"/>
      <c r="T109" s="30"/>
      <c r="U109" s="30"/>
      <c r="V109" s="30"/>
      <c r="W109" s="30"/>
      <c r="X109" s="30"/>
      <c r="Y109" s="30"/>
      <c r="Z109" s="30"/>
      <c r="AA109" s="30"/>
      <c r="AB109" s="30"/>
      <c r="AC109" s="30"/>
      <c r="AD109" s="30"/>
      <c r="AE109" s="30"/>
    </row>
    <row r="110" spans="1:47" s="2" customFormat="1" ht="12" customHeight="1">
      <c r="A110" s="30"/>
      <c r="B110" s="31"/>
      <c r="C110" s="24" t="s">
        <v>15</v>
      </c>
      <c r="D110" s="30"/>
      <c r="E110" s="30"/>
      <c r="F110" s="30"/>
      <c r="G110" s="30"/>
      <c r="H110" s="30"/>
      <c r="I110" s="30"/>
      <c r="J110" s="30"/>
      <c r="K110" s="30"/>
      <c r="L110" s="43"/>
      <c r="S110" s="30"/>
      <c r="T110" s="30"/>
      <c r="U110" s="30"/>
      <c r="V110" s="30"/>
      <c r="W110" s="30"/>
      <c r="X110" s="30"/>
      <c r="Y110" s="30"/>
      <c r="Z110" s="30"/>
      <c r="AA110" s="30"/>
      <c r="AB110" s="30"/>
      <c r="AC110" s="30"/>
      <c r="AD110" s="30"/>
      <c r="AE110" s="30"/>
    </row>
    <row r="111" spans="1:47" s="2" customFormat="1" ht="27" customHeight="1">
      <c r="A111" s="30"/>
      <c r="B111" s="31"/>
      <c r="C111" s="30"/>
      <c r="D111" s="30"/>
      <c r="E111" s="239" t="str">
        <f>E7</f>
        <v>Projektová dokumentácia pre realizáciu zámeru revitalizácie dvorovej časti nehnuteľnosti na Štúrovej ul. 17-21, parc. čí</v>
      </c>
      <c r="F111" s="240"/>
      <c r="G111" s="240"/>
      <c r="H111" s="240"/>
      <c r="I111" s="30"/>
      <c r="J111" s="30"/>
      <c r="K111" s="30"/>
      <c r="L111" s="43"/>
      <c r="S111" s="30"/>
      <c r="T111" s="30"/>
      <c r="U111" s="30"/>
      <c r="V111" s="30"/>
      <c r="W111" s="30"/>
      <c r="X111" s="30"/>
      <c r="Y111" s="30"/>
      <c r="Z111" s="30"/>
      <c r="AA111" s="30"/>
      <c r="AB111" s="30"/>
      <c r="AC111" s="30"/>
      <c r="AD111" s="30"/>
      <c r="AE111" s="30"/>
    </row>
    <row r="112" spans="1:47" s="2" customFormat="1" ht="12" customHeight="1">
      <c r="A112" s="30"/>
      <c r="B112" s="31"/>
      <c r="C112" s="24" t="s">
        <v>114</v>
      </c>
      <c r="D112" s="30"/>
      <c r="E112" s="30"/>
      <c r="F112" s="30"/>
      <c r="G112" s="30"/>
      <c r="H112" s="30"/>
      <c r="I112" s="30"/>
      <c r="J112" s="30"/>
      <c r="K112" s="30"/>
      <c r="L112" s="43"/>
      <c r="S112" s="30"/>
      <c r="T112" s="30"/>
      <c r="U112" s="30"/>
      <c r="V112" s="30"/>
      <c r="W112" s="30"/>
      <c r="X112" s="30"/>
      <c r="Y112" s="30"/>
      <c r="Z112" s="30"/>
      <c r="AA112" s="30"/>
      <c r="AB112" s="30"/>
      <c r="AC112" s="30"/>
      <c r="AD112" s="30"/>
      <c r="AE112" s="30"/>
    </row>
    <row r="113" spans="1:65" s="2" customFormat="1" ht="15.6" customHeight="1">
      <c r="A113" s="30"/>
      <c r="B113" s="31"/>
      <c r="C113" s="30"/>
      <c r="D113" s="30"/>
      <c r="E113" s="190" t="str">
        <f>E9</f>
        <v>SO 04 - Sadové úpravy</v>
      </c>
      <c r="F113" s="238"/>
      <c r="G113" s="238"/>
      <c r="H113" s="238"/>
      <c r="I113" s="30"/>
      <c r="J113" s="30"/>
      <c r="K113" s="30"/>
      <c r="L113" s="43"/>
      <c r="S113" s="30"/>
      <c r="T113" s="30"/>
      <c r="U113" s="30"/>
      <c r="V113" s="30"/>
      <c r="W113" s="30"/>
      <c r="X113" s="30"/>
      <c r="Y113" s="30"/>
      <c r="Z113" s="30"/>
      <c r="AA113" s="30"/>
      <c r="AB113" s="30"/>
      <c r="AC113" s="30"/>
      <c r="AD113" s="30"/>
      <c r="AE113" s="30"/>
    </row>
    <row r="114" spans="1:65" s="2" customFormat="1" ht="6.9" customHeight="1">
      <c r="A114" s="30"/>
      <c r="B114" s="31"/>
      <c r="C114" s="30"/>
      <c r="D114" s="30"/>
      <c r="E114" s="30"/>
      <c r="F114" s="30"/>
      <c r="G114" s="30"/>
      <c r="H114" s="30"/>
      <c r="I114" s="30"/>
      <c r="J114" s="30"/>
      <c r="K114" s="30"/>
      <c r="L114" s="43"/>
      <c r="S114" s="30"/>
      <c r="T114" s="30"/>
      <c r="U114" s="30"/>
      <c r="V114" s="30"/>
      <c r="W114" s="30"/>
      <c r="X114" s="30"/>
      <c r="Y114" s="30"/>
      <c r="Z114" s="30"/>
      <c r="AA114" s="30"/>
      <c r="AB114" s="30"/>
      <c r="AC114" s="30"/>
      <c r="AD114" s="30"/>
      <c r="AE114" s="30"/>
    </row>
    <row r="115" spans="1:65" s="2" customFormat="1" ht="12" customHeight="1">
      <c r="A115" s="30"/>
      <c r="B115" s="31"/>
      <c r="C115" s="24" t="s">
        <v>19</v>
      </c>
      <c r="D115" s="30"/>
      <c r="E115" s="30"/>
      <c r="F115" s="22" t="str">
        <f>F12</f>
        <v>Nitra</v>
      </c>
      <c r="G115" s="30"/>
      <c r="H115" s="30"/>
      <c r="I115" s="24" t="s">
        <v>21</v>
      </c>
      <c r="J115" s="56" t="str">
        <f>IF(J12="","",J12)</f>
        <v/>
      </c>
      <c r="K115" s="30"/>
      <c r="L115" s="43"/>
      <c r="S115" s="30"/>
      <c r="T115" s="30"/>
      <c r="U115" s="30"/>
      <c r="V115" s="30"/>
      <c r="W115" s="30"/>
      <c r="X115" s="30"/>
      <c r="Y115" s="30"/>
      <c r="Z115" s="30"/>
      <c r="AA115" s="30"/>
      <c r="AB115" s="30"/>
      <c r="AC115" s="30"/>
      <c r="AD115" s="30"/>
      <c r="AE115" s="30"/>
    </row>
    <row r="116" spans="1:65" s="2" customFormat="1" ht="6.9" customHeight="1">
      <c r="A116" s="30"/>
      <c r="B116" s="31"/>
      <c r="C116" s="30"/>
      <c r="D116" s="30"/>
      <c r="E116" s="30"/>
      <c r="F116" s="30"/>
      <c r="G116" s="30"/>
      <c r="H116" s="30"/>
      <c r="I116" s="30"/>
      <c r="J116" s="30"/>
      <c r="K116" s="30"/>
      <c r="L116" s="43"/>
      <c r="S116" s="30"/>
      <c r="T116" s="30"/>
      <c r="U116" s="30"/>
      <c r="V116" s="30"/>
      <c r="W116" s="30"/>
      <c r="X116" s="30"/>
      <c r="Y116" s="30"/>
      <c r="Z116" s="30"/>
      <c r="AA116" s="30"/>
      <c r="AB116" s="30"/>
      <c r="AC116" s="30"/>
      <c r="AD116" s="30"/>
      <c r="AE116" s="30"/>
    </row>
    <row r="117" spans="1:65" s="2" customFormat="1" ht="26.4" customHeight="1">
      <c r="A117" s="30"/>
      <c r="B117" s="31"/>
      <c r="C117" s="24" t="s">
        <v>22</v>
      </c>
      <c r="D117" s="30"/>
      <c r="E117" s="30"/>
      <c r="F117" s="22" t="str">
        <f>E15</f>
        <v>Mesto Nitra</v>
      </c>
      <c r="G117" s="30"/>
      <c r="H117" s="30"/>
      <c r="I117" s="24" t="s">
        <v>29</v>
      </c>
      <c r="J117" s="27">
        <f>E21</f>
        <v>0</v>
      </c>
      <c r="K117" s="30"/>
      <c r="L117" s="43"/>
      <c r="S117" s="30"/>
      <c r="T117" s="30"/>
      <c r="U117" s="30"/>
      <c r="V117" s="30"/>
      <c r="W117" s="30"/>
      <c r="X117" s="30"/>
      <c r="Y117" s="30"/>
      <c r="Z117" s="30"/>
      <c r="AA117" s="30"/>
      <c r="AB117" s="30"/>
      <c r="AC117" s="30"/>
      <c r="AD117" s="30"/>
      <c r="AE117" s="30"/>
    </row>
    <row r="118" spans="1:65" s="2" customFormat="1" ht="26.4" customHeight="1">
      <c r="A118" s="30"/>
      <c r="B118" s="31"/>
      <c r="C118" s="24" t="s">
        <v>26</v>
      </c>
      <c r="D118" s="30"/>
      <c r="E118" s="30"/>
      <c r="F118" s="22" t="str">
        <f>IF(E18="","",E18)</f>
        <v>Vyplň údaj</v>
      </c>
      <c r="G118" s="30"/>
      <c r="H118" s="30"/>
      <c r="I118" s="24" t="s">
        <v>30</v>
      </c>
      <c r="J118" s="27">
        <f>E24</f>
        <v>0</v>
      </c>
      <c r="K118" s="30"/>
      <c r="L118" s="43"/>
      <c r="S118" s="30"/>
      <c r="T118" s="30"/>
      <c r="U118" s="30"/>
      <c r="V118" s="30"/>
      <c r="W118" s="30"/>
      <c r="X118" s="30"/>
      <c r="Y118" s="30"/>
      <c r="Z118" s="30"/>
      <c r="AA118" s="30"/>
      <c r="AB118" s="30"/>
      <c r="AC118" s="30"/>
      <c r="AD118" s="30"/>
      <c r="AE118" s="30"/>
    </row>
    <row r="119" spans="1:65" s="2" customFormat="1" ht="10.35" customHeight="1">
      <c r="A119" s="30"/>
      <c r="B119" s="31"/>
      <c r="C119" s="30"/>
      <c r="D119" s="30"/>
      <c r="E119" s="30"/>
      <c r="F119" s="30"/>
      <c r="G119" s="30"/>
      <c r="H119" s="30"/>
      <c r="I119" s="30"/>
      <c r="J119" s="30"/>
      <c r="K119" s="30"/>
      <c r="L119" s="43"/>
      <c r="S119" s="30"/>
      <c r="T119" s="30"/>
      <c r="U119" s="30"/>
      <c r="V119" s="30"/>
      <c r="W119" s="30"/>
      <c r="X119" s="30"/>
      <c r="Y119" s="30"/>
      <c r="Z119" s="30"/>
      <c r="AA119" s="30"/>
      <c r="AB119" s="30"/>
      <c r="AC119" s="30"/>
      <c r="AD119" s="30"/>
      <c r="AE119" s="30"/>
    </row>
    <row r="120" spans="1:65" s="11" customFormat="1" ht="29.25" customHeight="1">
      <c r="A120" s="133"/>
      <c r="B120" s="134"/>
      <c r="C120" s="135" t="s">
        <v>136</v>
      </c>
      <c r="D120" s="136" t="s">
        <v>60</v>
      </c>
      <c r="E120" s="136" t="s">
        <v>56</v>
      </c>
      <c r="F120" s="136" t="s">
        <v>57</v>
      </c>
      <c r="G120" s="136" t="s">
        <v>137</v>
      </c>
      <c r="H120" s="136" t="s">
        <v>138</v>
      </c>
      <c r="I120" s="136" t="s">
        <v>139</v>
      </c>
      <c r="J120" s="137" t="s">
        <v>118</v>
      </c>
      <c r="K120" s="138" t="s">
        <v>140</v>
      </c>
      <c r="L120" s="139"/>
      <c r="M120" s="63" t="s">
        <v>1</v>
      </c>
      <c r="N120" s="64" t="s">
        <v>39</v>
      </c>
      <c r="O120" s="64" t="s">
        <v>141</v>
      </c>
      <c r="P120" s="64" t="s">
        <v>142</v>
      </c>
      <c r="Q120" s="64" t="s">
        <v>143</v>
      </c>
      <c r="R120" s="64" t="s">
        <v>144</v>
      </c>
      <c r="S120" s="64" t="s">
        <v>145</v>
      </c>
      <c r="T120" s="65" t="s">
        <v>146</v>
      </c>
      <c r="U120" s="133"/>
      <c r="V120" s="133"/>
      <c r="W120" s="133"/>
      <c r="X120" s="133"/>
      <c r="Y120" s="133"/>
      <c r="Z120" s="133"/>
      <c r="AA120" s="133"/>
      <c r="AB120" s="133"/>
      <c r="AC120" s="133"/>
      <c r="AD120" s="133"/>
      <c r="AE120" s="133"/>
    </row>
    <row r="121" spans="1:65" s="2" customFormat="1" ht="22.8" customHeight="1">
      <c r="A121" s="30"/>
      <c r="B121" s="31"/>
      <c r="C121" s="70" t="s">
        <v>119</v>
      </c>
      <c r="D121" s="30"/>
      <c r="E121" s="30"/>
      <c r="F121" s="30"/>
      <c r="G121" s="30"/>
      <c r="H121" s="30"/>
      <c r="I121" s="30"/>
      <c r="J121" s="140">
        <f>BK121</f>
        <v>0</v>
      </c>
      <c r="K121" s="30"/>
      <c r="L121" s="31"/>
      <c r="M121" s="66"/>
      <c r="N121" s="57"/>
      <c r="O121" s="67"/>
      <c r="P121" s="141">
        <f>P122</f>
        <v>0</v>
      </c>
      <c r="Q121" s="67"/>
      <c r="R121" s="141">
        <f>R122</f>
        <v>78.739650000000012</v>
      </c>
      <c r="S121" s="67"/>
      <c r="T121" s="142">
        <f>T122</f>
        <v>0</v>
      </c>
      <c r="U121" s="30"/>
      <c r="V121" s="30"/>
      <c r="W121" s="30"/>
      <c r="X121" s="30"/>
      <c r="Y121" s="30"/>
      <c r="Z121" s="30"/>
      <c r="AA121" s="30"/>
      <c r="AB121" s="30"/>
      <c r="AC121" s="30"/>
      <c r="AD121" s="30"/>
      <c r="AE121" s="30"/>
      <c r="AT121" s="14" t="s">
        <v>74</v>
      </c>
      <c r="AU121" s="14" t="s">
        <v>120</v>
      </c>
      <c r="BK121" s="143">
        <f>BK122</f>
        <v>0</v>
      </c>
    </row>
    <row r="122" spans="1:65" s="12" customFormat="1" ht="25.95" customHeight="1">
      <c r="B122" s="144"/>
      <c r="D122" s="145" t="s">
        <v>74</v>
      </c>
      <c r="E122" s="146" t="s">
        <v>147</v>
      </c>
      <c r="F122" s="146" t="s">
        <v>148</v>
      </c>
      <c r="I122" s="147"/>
      <c r="J122" s="148">
        <f>BK122</f>
        <v>0</v>
      </c>
      <c r="L122" s="144"/>
      <c r="M122" s="149"/>
      <c r="N122" s="150"/>
      <c r="O122" s="150"/>
      <c r="P122" s="151">
        <f>P123+P181</f>
        <v>0</v>
      </c>
      <c r="Q122" s="150"/>
      <c r="R122" s="151">
        <f>R123+R181</f>
        <v>78.739650000000012</v>
      </c>
      <c r="S122" s="150"/>
      <c r="T122" s="152">
        <f>T123+T181</f>
        <v>0</v>
      </c>
      <c r="AR122" s="145" t="s">
        <v>83</v>
      </c>
      <c r="AT122" s="153" t="s">
        <v>74</v>
      </c>
      <c r="AU122" s="153" t="s">
        <v>75</v>
      </c>
      <c r="AY122" s="145" t="s">
        <v>149</v>
      </c>
      <c r="BK122" s="154">
        <f>BK123+BK181</f>
        <v>0</v>
      </c>
    </row>
    <row r="123" spans="1:65" s="12" customFormat="1" ht="22.8" customHeight="1">
      <c r="B123" s="144"/>
      <c r="D123" s="145" t="s">
        <v>74</v>
      </c>
      <c r="E123" s="155" t="s">
        <v>83</v>
      </c>
      <c r="F123" s="155" t="s">
        <v>150</v>
      </c>
      <c r="I123" s="147"/>
      <c r="J123" s="156">
        <f>BK123</f>
        <v>0</v>
      </c>
      <c r="L123" s="144"/>
      <c r="M123" s="149"/>
      <c r="N123" s="150"/>
      <c r="O123" s="150"/>
      <c r="P123" s="151">
        <f>SUM(P124:P180)</f>
        <v>0</v>
      </c>
      <c r="Q123" s="150"/>
      <c r="R123" s="151">
        <f>SUM(R124:R180)</f>
        <v>78.739650000000012</v>
      </c>
      <c r="S123" s="150"/>
      <c r="T123" s="152">
        <f>SUM(T124:T180)</f>
        <v>0</v>
      </c>
      <c r="AR123" s="145" t="s">
        <v>83</v>
      </c>
      <c r="AT123" s="153" t="s">
        <v>74</v>
      </c>
      <c r="AU123" s="153" t="s">
        <v>83</v>
      </c>
      <c r="AY123" s="145" t="s">
        <v>149</v>
      </c>
      <c r="BK123" s="154">
        <f>SUM(BK124:BK180)</f>
        <v>0</v>
      </c>
    </row>
    <row r="124" spans="1:65" s="2" customFormat="1" ht="22.2" customHeight="1">
      <c r="A124" s="30"/>
      <c r="B124" s="157"/>
      <c r="C124" s="158" t="s">
        <v>83</v>
      </c>
      <c r="D124" s="158" t="s">
        <v>151</v>
      </c>
      <c r="E124" s="159" t="s">
        <v>774</v>
      </c>
      <c r="F124" s="160" t="s">
        <v>775</v>
      </c>
      <c r="G124" s="161" t="s">
        <v>180</v>
      </c>
      <c r="H124" s="162">
        <v>267.64</v>
      </c>
      <c r="I124" s="163"/>
      <c r="J124" s="164">
        <f t="shared" ref="J124:J155" si="0">ROUND(I124*H124,2)</f>
        <v>0</v>
      </c>
      <c r="K124" s="165"/>
      <c r="L124" s="31"/>
      <c r="M124" s="166" t="s">
        <v>1</v>
      </c>
      <c r="N124" s="167" t="s">
        <v>41</v>
      </c>
      <c r="O124" s="59"/>
      <c r="P124" s="168">
        <f t="shared" ref="P124:P155" si="1">O124*H124</f>
        <v>0</v>
      </c>
      <c r="Q124" s="168">
        <v>0</v>
      </c>
      <c r="R124" s="168">
        <f t="shared" ref="R124:R155" si="2">Q124*H124</f>
        <v>0</v>
      </c>
      <c r="S124" s="168">
        <v>0</v>
      </c>
      <c r="T124" s="169">
        <f t="shared" ref="T124:T155" si="3">S124*H124</f>
        <v>0</v>
      </c>
      <c r="U124" s="30"/>
      <c r="V124" s="30"/>
      <c r="W124" s="30"/>
      <c r="X124" s="30"/>
      <c r="Y124" s="30"/>
      <c r="Z124" s="30"/>
      <c r="AA124" s="30"/>
      <c r="AB124" s="30"/>
      <c r="AC124" s="30"/>
      <c r="AD124" s="30"/>
      <c r="AE124" s="30"/>
      <c r="AR124" s="170" t="s">
        <v>155</v>
      </c>
      <c r="AT124" s="170" t="s">
        <v>151</v>
      </c>
      <c r="AU124" s="170" t="s">
        <v>156</v>
      </c>
      <c r="AY124" s="14" t="s">
        <v>149</v>
      </c>
      <c r="BE124" s="98">
        <f t="shared" ref="BE124:BE155" si="4">IF(N124="základná",J124,0)</f>
        <v>0</v>
      </c>
      <c r="BF124" s="98">
        <f t="shared" ref="BF124:BF155" si="5">IF(N124="znížená",J124,0)</f>
        <v>0</v>
      </c>
      <c r="BG124" s="98">
        <f t="shared" ref="BG124:BG155" si="6">IF(N124="zákl. prenesená",J124,0)</f>
        <v>0</v>
      </c>
      <c r="BH124" s="98">
        <f t="shared" ref="BH124:BH155" si="7">IF(N124="zníž. prenesená",J124,0)</f>
        <v>0</v>
      </c>
      <c r="BI124" s="98">
        <f t="shared" ref="BI124:BI155" si="8">IF(N124="nulová",J124,0)</f>
        <v>0</v>
      </c>
      <c r="BJ124" s="14" t="s">
        <v>156</v>
      </c>
      <c r="BK124" s="98">
        <f t="shared" ref="BK124:BK155" si="9">ROUND(I124*H124,2)</f>
        <v>0</v>
      </c>
      <c r="BL124" s="14" t="s">
        <v>155</v>
      </c>
      <c r="BM124" s="170" t="s">
        <v>155</v>
      </c>
    </row>
    <row r="125" spans="1:65" s="2" customFormat="1" ht="14.4" customHeight="1">
      <c r="A125" s="30"/>
      <c r="B125" s="157"/>
      <c r="C125" s="171" t="s">
        <v>156</v>
      </c>
      <c r="D125" s="171" t="s">
        <v>244</v>
      </c>
      <c r="E125" s="172" t="s">
        <v>776</v>
      </c>
      <c r="F125" s="173" t="s">
        <v>777</v>
      </c>
      <c r="G125" s="174" t="s">
        <v>188</v>
      </c>
      <c r="H125" s="175">
        <v>71</v>
      </c>
      <c r="I125" s="176"/>
      <c r="J125" s="177">
        <f t="shared" si="0"/>
        <v>0</v>
      </c>
      <c r="K125" s="178"/>
      <c r="L125" s="179"/>
      <c r="M125" s="180" t="s">
        <v>1</v>
      </c>
      <c r="N125" s="181" t="s">
        <v>41</v>
      </c>
      <c r="O125" s="59"/>
      <c r="P125" s="168">
        <f t="shared" si="1"/>
        <v>0</v>
      </c>
      <c r="Q125" s="168">
        <v>1</v>
      </c>
      <c r="R125" s="168">
        <f t="shared" si="2"/>
        <v>71</v>
      </c>
      <c r="S125" s="168">
        <v>0</v>
      </c>
      <c r="T125" s="169">
        <f t="shared" si="3"/>
        <v>0</v>
      </c>
      <c r="U125" s="30"/>
      <c r="V125" s="30"/>
      <c r="W125" s="30"/>
      <c r="X125" s="30"/>
      <c r="Y125" s="30"/>
      <c r="Z125" s="30"/>
      <c r="AA125" s="30"/>
      <c r="AB125" s="30"/>
      <c r="AC125" s="30"/>
      <c r="AD125" s="30"/>
      <c r="AE125" s="30"/>
      <c r="AR125" s="170" t="s">
        <v>165</v>
      </c>
      <c r="AT125" s="170" t="s">
        <v>244</v>
      </c>
      <c r="AU125" s="170" t="s">
        <v>156</v>
      </c>
      <c r="AY125" s="14" t="s">
        <v>149</v>
      </c>
      <c r="BE125" s="98">
        <f t="shared" si="4"/>
        <v>0</v>
      </c>
      <c r="BF125" s="98">
        <f t="shared" si="5"/>
        <v>0</v>
      </c>
      <c r="BG125" s="98">
        <f t="shared" si="6"/>
        <v>0</v>
      </c>
      <c r="BH125" s="98">
        <f t="shared" si="7"/>
        <v>0</v>
      </c>
      <c r="BI125" s="98">
        <f t="shared" si="8"/>
        <v>0</v>
      </c>
      <c r="BJ125" s="14" t="s">
        <v>156</v>
      </c>
      <c r="BK125" s="98">
        <f t="shared" si="9"/>
        <v>0</v>
      </c>
      <c r="BL125" s="14" t="s">
        <v>155</v>
      </c>
      <c r="BM125" s="170" t="s">
        <v>156</v>
      </c>
    </row>
    <row r="126" spans="1:65" s="2" customFormat="1" ht="34.799999999999997" customHeight="1">
      <c r="A126" s="30"/>
      <c r="B126" s="157"/>
      <c r="C126" s="158" t="s">
        <v>159</v>
      </c>
      <c r="D126" s="158" t="s">
        <v>151</v>
      </c>
      <c r="E126" s="159" t="s">
        <v>778</v>
      </c>
      <c r="F126" s="160" t="s">
        <v>779</v>
      </c>
      <c r="G126" s="161" t="s">
        <v>180</v>
      </c>
      <c r="H126" s="162">
        <v>267.64</v>
      </c>
      <c r="I126" s="163"/>
      <c r="J126" s="164">
        <f t="shared" si="0"/>
        <v>0</v>
      </c>
      <c r="K126" s="165"/>
      <c r="L126" s="31"/>
      <c r="M126" s="166" t="s">
        <v>1</v>
      </c>
      <c r="N126" s="167" t="s">
        <v>41</v>
      </c>
      <c r="O126" s="59"/>
      <c r="P126" s="168">
        <f t="shared" si="1"/>
        <v>0</v>
      </c>
      <c r="Q126" s="168">
        <v>0</v>
      </c>
      <c r="R126" s="168">
        <f t="shared" si="2"/>
        <v>0</v>
      </c>
      <c r="S126" s="168">
        <v>0</v>
      </c>
      <c r="T126" s="169">
        <f t="shared" si="3"/>
        <v>0</v>
      </c>
      <c r="U126" s="30"/>
      <c r="V126" s="30"/>
      <c r="W126" s="30"/>
      <c r="X126" s="30"/>
      <c r="Y126" s="30"/>
      <c r="Z126" s="30"/>
      <c r="AA126" s="30"/>
      <c r="AB126" s="30"/>
      <c r="AC126" s="30"/>
      <c r="AD126" s="30"/>
      <c r="AE126" s="30"/>
      <c r="AR126" s="170" t="s">
        <v>155</v>
      </c>
      <c r="AT126" s="170" t="s">
        <v>151</v>
      </c>
      <c r="AU126" s="170" t="s">
        <v>156</v>
      </c>
      <c r="AY126" s="14" t="s">
        <v>149</v>
      </c>
      <c r="BE126" s="98">
        <f t="shared" si="4"/>
        <v>0</v>
      </c>
      <c r="BF126" s="98">
        <f t="shared" si="5"/>
        <v>0</v>
      </c>
      <c r="BG126" s="98">
        <f t="shared" si="6"/>
        <v>0</v>
      </c>
      <c r="BH126" s="98">
        <f t="shared" si="7"/>
        <v>0</v>
      </c>
      <c r="BI126" s="98">
        <f t="shared" si="8"/>
        <v>0</v>
      </c>
      <c r="BJ126" s="14" t="s">
        <v>156</v>
      </c>
      <c r="BK126" s="98">
        <f t="shared" si="9"/>
        <v>0</v>
      </c>
      <c r="BL126" s="14" t="s">
        <v>155</v>
      </c>
      <c r="BM126" s="170" t="s">
        <v>162</v>
      </c>
    </row>
    <row r="127" spans="1:65" s="2" customFormat="1" ht="22.2" customHeight="1">
      <c r="A127" s="30"/>
      <c r="B127" s="157"/>
      <c r="C127" s="158" t="s">
        <v>155</v>
      </c>
      <c r="D127" s="158" t="s">
        <v>151</v>
      </c>
      <c r="E127" s="159" t="s">
        <v>780</v>
      </c>
      <c r="F127" s="160" t="s">
        <v>781</v>
      </c>
      <c r="G127" s="161" t="s">
        <v>180</v>
      </c>
      <c r="H127" s="162">
        <v>267.64</v>
      </c>
      <c r="I127" s="163"/>
      <c r="J127" s="164">
        <f t="shared" si="0"/>
        <v>0</v>
      </c>
      <c r="K127" s="165"/>
      <c r="L127" s="31"/>
      <c r="M127" s="166" t="s">
        <v>1</v>
      </c>
      <c r="N127" s="167" t="s">
        <v>41</v>
      </c>
      <c r="O127" s="59"/>
      <c r="P127" s="168">
        <f t="shared" si="1"/>
        <v>0</v>
      </c>
      <c r="Q127" s="168">
        <v>0</v>
      </c>
      <c r="R127" s="168">
        <f t="shared" si="2"/>
        <v>0</v>
      </c>
      <c r="S127" s="168">
        <v>0</v>
      </c>
      <c r="T127" s="169">
        <f t="shared" si="3"/>
        <v>0</v>
      </c>
      <c r="U127" s="30"/>
      <c r="V127" s="30"/>
      <c r="W127" s="30"/>
      <c r="X127" s="30"/>
      <c r="Y127" s="30"/>
      <c r="Z127" s="30"/>
      <c r="AA127" s="30"/>
      <c r="AB127" s="30"/>
      <c r="AC127" s="30"/>
      <c r="AD127" s="30"/>
      <c r="AE127" s="30"/>
      <c r="AR127" s="170" t="s">
        <v>155</v>
      </c>
      <c r="AT127" s="170" t="s">
        <v>151</v>
      </c>
      <c r="AU127" s="170" t="s">
        <v>156</v>
      </c>
      <c r="AY127" s="14" t="s">
        <v>149</v>
      </c>
      <c r="BE127" s="98">
        <f t="shared" si="4"/>
        <v>0</v>
      </c>
      <c r="BF127" s="98">
        <f t="shared" si="5"/>
        <v>0</v>
      </c>
      <c r="BG127" s="98">
        <f t="shared" si="6"/>
        <v>0</v>
      </c>
      <c r="BH127" s="98">
        <f t="shared" si="7"/>
        <v>0</v>
      </c>
      <c r="BI127" s="98">
        <f t="shared" si="8"/>
        <v>0</v>
      </c>
      <c r="BJ127" s="14" t="s">
        <v>156</v>
      </c>
      <c r="BK127" s="98">
        <f t="shared" si="9"/>
        <v>0</v>
      </c>
      <c r="BL127" s="14" t="s">
        <v>155</v>
      </c>
      <c r="BM127" s="170" t="s">
        <v>165</v>
      </c>
    </row>
    <row r="128" spans="1:65" s="2" customFormat="1" ht="19.8" customHeight="1">
      <c r="A128" s="30"/>
      <c r="B128" s="157"/>
      <c r="C128" s="158" t="s">
        <v>166</v>
      </c>
      <c r="D128" s="158" t="s">
        <v>151</v>
      </c>
      <c r="E128" s="159" t="s">
        <v>782</v>
      </c>
      <c r="F128" s="160" t="s">
        <v>783</v>
      </c>
      <c r="G128" s="161" t="s">
        <v>180</v>
      </c>
      <c r="H128" s="162">
        <v>267.64</v>
      </c>
      <c r="I128" s="163"/>
      <c r="J128" s="164">
        <f t="shared" si="0"/>
        <v>0</v>
      </c>
      <c r="K128" s="165"/>
      <c r="L128" s="31"/>
      <c r="M128" s="166" t="s">
        <v>1</v>
      </c>
      <c r="N128" s="167" t="s">
        <v>41</v>
      </c>
      <c r="O128" s="59"/>
      <c r="P128" s="168">
        <f t="shared" si="1"/>
        <v>0</v>
      </c>
      <c r="Q128" s="168">
        <v>0</v>
      </c>
      <c r="R128" s="168">
        <f t="shared" si="2"/>
        <v>0</v>
      </c>
      <c r="S128" s="168">
        <v>0</v>
      </c>
      <c r="T128" s="169">
        <f t="shared" si="3"/>
        <v>0</v>
      </c>
      <c r="U128" s="30"/>
      <c r="V128" s="30"/>
      <c r="W128" s="30"/>
      <c r="X128" s="30"/>
      <c r="Y128" s="30"/>
      <c r="Z128" s="30"/>
      <c r="AA128" s="30"/>
      <c r="AB128" s="30"/>
      <c r="AC128" s="30"/>
      <c r="AD128" s="30"/>
      <c r="AE128" s="30"/>
      <c r="AR128" s="170" t="s">
        <v>155</v>
      </c>
      <c r="AT128" s="170" t="s">
        <v>151</v>
      </c>
      <c r="AU128" s="170" t="s">
        <v>156</v>
      </c>
      <c r="AY128" s="14" t="s">
        <v>149</v>
      </c>
      <c r="BE128" s="98">
        <f t="shared" si="4"/>
        <v>0</v>
      </c>
      <c r="BF128" s="98">
        <f t="shared" si="5"/>
        <v>0</v>
      </c>
      <c r="BG128" s="98">
        <f t="shared" si="6"/>
        <v>0</v>
      </c>
      <c r="BH128" s="98">
        <f t="shared" si="7"/>
        <v>0</v>
      </c>
      <c r="BI128" s="98">
        <f t="shared" si="8"/>
        <v>0</v>
      </c>
      <c r="BJ128" s="14" t="s">
        <v>156</v>
      </c>
      <c r="BK128" s="98">
        <f t="shared" si="9"/>
        <v>0</v>
      </c>
      <c r="BL128" s="14" t="s">
        <v>155</v>
      </c>
      <c r="BM128" s="170" t="s">
        <v>169</v>
      </c>
    </row>
    <row r="129" spans="1:65" s="2" customFormat="1" ht="22.2" customHeight="1">
      <c r="A129" s="30"/>
      <c r="B129" s="157"/>
      <c r="C129" s="158" t="s">
        <v>162</v>
      </c>
      <c r="D129" s="158" t="s">
        <v>151</v>
      </c>
      <c r="E129" s="159" t="s">
        <v>784</v>
      </c>
      <c r="F129" s="160" t="s">
        <v>785</v>
      </c>
      <c r="G129" s="161" t="s">
        <v>180</v>
      </c>
      <c r="H129" s="162">
        <v>267.64</v>
      </c>
      <c r="I129" s="163"/>
      <c r="J129" s="164">
        <f t="shared" si="0"/>
        <v>0</v>
      </c>
      <c r="K129" s="165"/>
      <c r="L129" s="31"/>
      <c r="M129" s="166" t="s">
        <v>1</v>
      </c>
      <c r="N129" s="167" t="s">
        <v>41</v>
      </c>
      <c r="O129" s="59"/>
      <c r="P129" s="168">
        <f t="shared" si="1"/>
        <v>0</v>
      </c>
      <c r="Q129" s="168">
        <v>0</v>
      </c>
      <c r="R129" s="168">
        <f t="shared" si="2"/>
        <v>0</v>
      </c>
      <c r="S129" s="168">
        <v>0</v>
      </c>
      <c r="T129" s="169">
        <f t="shared" si="3"/>
        <v>0</v>
      </c>
      <c r="U129" s="30"/>
      <c r="V129" s="30"/>
      <c r="W129" s="30"/>
      <c r="X129" s="30"/>
      <c r="Y129" s="30"/>
      <c r="Z129" s="30"/>
      <c r="AA129" s="30"/>
      <c r="AB129" s="30"/>
      <c r="AC129" s="30"/>
      <c r="AD129" s="30"/>
      <c r="AE129" s="30"/>
      <c r="AR129" s="170" t="s">
        <v>155</v>
      </c>
      <c r="AT129" s="170" t="s">
        <v>151</v>
      </c>
      <c r="AU129" s="170" t="s">
        <v>156</v>
      </c>
      <c r="AY129" s="14" t="s">
        <v>149</v>
      </c>
      <c r="BE129" s="98">
        <f t="shared" si="4"/>
        <v>0</v>
      </c>
      <c r="BF129" s="98">
        <f t="shared" si="5"/>
        <v>0</v>
      </c>
      <c r="BG129" s="98">
        <f t="shared" si="6"/>
        <v>0</v>
      </c>
      <c r="BH129" s="98">
        <f t="shared" si="7"/>
        <v>0</v>
      </c>
      <c r="BI129" s="98">
        <f t="shared" si="8"/>
        <v>0</v>
      </c>
      <c r="BJ129" s="14" t="s">
        <v>156</v>
      </c>
      <c r="BK129" s="98">
        <f t="shared" si="9"/>
        <v>0</v>
      </c>
      <c r="BL129" s="14" t="s">
        <v>155</v>
      </c>
      <c r="BM129" s="170" t="s">
        <v>172</v>
      </c>
    </row>
    <row r="130" spans="1:65" s="2" customFormat="1" ht="22.2" customHeight="1">
      <c r="A130" s="30"/>
      <c r="B130" s="157"/>
      <c r="C130" s="158" t="s">
        <v>174</v>
      </c>
      <c r="D130" s="158" t="s">
        <v>151</v>
      </c>
      <c r="E130" s="159" t="s">
        <v>786</v>
      </c>
      <c r="F130" s="160" t="s">
        <v>787</v>
      </c>
      <c r="G130" s="161" t="s">
        <v>344</v>
      </c>
      <c r="H130" s="162">
        <v>25</v>
      </c>
      <c r="I130" s="163"/>
      <c r="J130" s="164">
        <f t="shared" si="0"/>
        <v>0</v>
      </c>
      <c r="K130" s="165"/>
      <c r="L130" s="31"/>
      <c r="M130" s="166" t="s">
        <v>1</v>
      </c>
      <c r="N130" s="167" t="s">
        <v>41</v>
      </c>
      <c r="O130" s="59"/>
      <c r="P130" s="168">
        <f t="shared" si="1"/>
        <v>0</v>
      </c>
      <c r="Q130" s="168">
        <v>0</v>
      </c>
      <c r="R130" s="168">
        <f t="shared" si="2"/>
        <v>0</v>
      </c>
      <c r="S130" s="168">
        <v>0</v>
      </c>
      <c r="T130" s="169">
        <f t="shared" si="3"/>
        <v>0</v>
      </c>
      <c r="U130" s="30"/>
      <c r="V130" s="30"/>
      <c r="W130" s="30"/>
      <c r="X130" s="30"/>
      <c r="Y130" s="30"/>
      <c r="Z130" s="30"/>
      <c r="AA130" s="30"/>
      <c r="AB130" s="30"/>
      <c r="AC130" s="30"/>
      <c r="AD130" s="30"/>
      <c r="AE130" s="30"/>
      <c r="AR130" s="170" t="s">
        <v>155</v>
      </c>
      <c r="AT130" s="170" t="s">
        <v>151</v>
      </c>
      <c r="AU130" s="170" t="s">
        <v>156</v>
      </c>
      <c r="AY130" s="14" t="s">
        <v>149</v>
      </c>
      <c r="BE130" s="98">
        <f t="shared" si="4"/>
        <v>0</v>
      </c>
      <c r="BF130" s="98">
        <f t="shared" si="5"/>
        <v>0</v>
      </c>
      <c r="BG130" s="98">
        <f t="shared" si="6"/>
        <v>0</v>
      </c>
      <c r="BH130" s="98">
        <f t="shared" si="7"/>
        <v>0</v>
      </c>
      <c r="BI130" s="98">
        <f t="shared" si="8"/>
        <v>0</v>
      </c>
      <c r="BJ130" s="14" t="s">
        <v>156</v>
      </c>
      <c r="BK130" s="98">
        <f t="shared" si="9"/>
        <v>0</v>
      </c>
      <c r="BL130" s="14" t="s">
        <v>155</v>
      </c>
      <c r="BM130" s="170" t="s">
        <v>177</v>
      </c>
    </row>
    <row r="131" spans="1:65" s="2" customFormat="1" ht="22.2" customHeight="1">
      <c r="A131" s="30"/>
      <c r="B131" s="157"/>
      <c r="C131" s="158" t="s">
        <v>165</v>
      </c>
      <c r="D131" s="158" t="s">
        <v>151</v>
      </c>
      <c r="E131" s="159" t="s">
        <v>788</v>
      </c>
      <c r="F131" s="160" t="s">
        <v>789</v>
      </c>
      <c r="G131" s="161" t="s">
        <v>344</v>
      </c>
      <c r="H131" s="162">
        <v>2</v>
      </c>
      <c r="I131" s="163"/>
      <c r="J131" s="164">
        <f t="shared" si="0"/>
        <v>0</v>
      </c>
      <c r="K131" s="165"/>
      <c r="L131" s="31"/>
      <c r="M131" s="166" t="s">
        <v>1</v>
      </c>
      <c r="N131" s="167" t="s">
        <v>41</v>
      </c>
      <c r="O131" s="59"/>
      <c r="P131" s="168">
        <f t="shared" si="1"/>
        <v>0</v>
      </c>
      <c r="Q131" s="168">
        <v>0</v>
      </c>
      <c r="R131" s="168">
        <f t="shared" si="2"/>
        <v>0</v>
      </c>
      <c r="S131" s="168">
        <v>0</v>
      </c>
      <c r="T131" s="169">
        <f t="shared" si="3"/>
        <v>0</v>
      </c>
      <c r="U131" s="30"/>
      <c r="V131" s="30"/>
      <c r="W131" s="30"/>
      <c r="X131" s="30"/>
      <c r="Y131" s="30"/>
      <c r="Z131" s="30"/>
      <c r="AA131" s="30"/>
      <c r="AB131" s="30"/>
      <c r="AC131" s="30"/>
      <c r="AD131" s="30"/>
      <c r="AE131" s="30"/>
      <c r="AR131" s="170" t="s">
        <v>155</v>
      </c>
      <c r="AT131" s="170" t="s">
        <v>151</v>
      </c>
      <c r="AU131" s="170" t="s">
        <v>156</v>
      </c>
      <c r="AY131" s="14" t="s">
        <v>149</v>
      </c>
      <c r="BE131" s="98">
        <f t="shared" si="4"/>
        <v>0</v>
      </c>
      <c r="BF131" s="98">
        <f t="shared" si="5"/>
        <v>0</v>
      </c>
      <c r="BG131" s="98">
        <f t="shared" si="6"/>
        <v>0</v>
      </c>
      <c r="BH131" s="98">
        <f t="shared" si="7"/>
        <v>0</v>
      </c>
      <c r="BI131" s="98">
        <f t="shared" si="8"/>
        <v>0</v>
      </c>
      <c r="BJ131" s="14" t="s">
        <v>156</v>
      </c>
      <c r="BK131" s="98">
        <f t="shared" si="9"/>
        <v>0</v>
      </c>
      <c r="BL131" s="14" t="s">
        <v>155</v>
      </c>
      <c r="BM131" s="170" t="s">
        <v>181</v>
      </c>
    </row>
    <row r="132" spans="1:65" s="2" customFormat="1" ht="34.799999999999997" customHeight="1">
      <c r="A132" s="30"/>
      <c r="B132" s="157"/>
      <c r="C132" s="158" t="s">
        <v>182</v>
      </c>
      <c r="D132" s="158" t="s">
        <v>151</v>
      </c>
      <c r="E132" s="159" t="s">
        <v>790</v>
      </c>
      <c r="F132" s="160" t="s">
        <v>791</v>
      </c>
      <c r="G132" s="161" t="s">
        <v>344</v>
      </c>
      <c r="H132" s="162">
        <v>437</v>
      </c>
      <c r="I132" s="163"/>
      <c r="J132" s="164">
        <f t="shared" si="0"/>
        <v>0</v>
      </c>
      <c r="K132" s="165"/>
      <c r="L132" s="31"/>
      <c r="M132" s="166" t="s">
        <v>1</v>
      </c>
      <c r="N132" s="167" t="s">
        <v>41</v>
      </c>
      <c r="O132" s="59"/>
      <c r="P132" s="168">
        <f t="shared" si="1"/>
        <v>0</v>
      </c>
      <c r="Q132" s="168">
        <v>0</v>
      </c>
      <c r="R132" s="168">
        <f t="shared" si="2"/>
        <v>0</v>
      </c>
      <c r="S132" s="168">
        <v>0</v>
      </c>
      <c r="T132" s="169">
        <f t="shared" si="3"/>
        <v>0</v>
      </c>
      <c r="U132" s="30"/>
      <c r="V132" s="30"/>
      <c r="W132" s="30"/>
      <c r="X132" s="30"/>
      <c r="Y132" s="30"/>
      <c r="Z132" s="30"/>
      <c r="AA132" s="30"/>
      <c r="AB132" s="30"/>
      <c r="AC132" s="30"/>
      <c r="AD132" s="30"/>
      <c r="AE132" s="30"/>
      <c r="AR132" s="170" t="s">
        <v>155</v>
      </c>
      <c r="AT132" s="170" t="s">
        <v>151</v>
      </c>
      <c r="AU132" s="170" t="s">
        <v>156</v>
      </c>
      <c r="AY132" s="14" t="s">
        <v>149</v>
      </c>
      <c r="BE132" s="98">
        <f t="shared" si="4"/>
        <v>0</v>
      </c>
      <c r="BF132" s="98">
        <f t="shared" si="5"/>
        <v>0</v>
      </c>
      <c r="BG132" s="98">
        <f t="shared" si="6"/>
        <v>0</v>
      </c>
      <c r="BH132" s="98">
        <f t="shared" si="7"/>
        <v>0</v>
      </c>
      <c r="BI132" s="98">
        <f t="shared" si="8"/>
        <v>0</v>
      </c>
      <c r="BJ132" s="14" t="s">
        <v>156</v>
      </c>
      <c r="BK132" s="98">
        <f t="shared" si="9"/>
        <v>0</v>
      </c>
      <c r="BL132" s="14" t="s">
        <v>155</v>
      </c>
      <c r="BM132" s="170" t="s">
        <v>185</v>
      </c>
    </row>
    <row r="133" spans="1:65" s="2" customFormat="1" ht="30" customHeight="1">
      <c r="A133" s="30"/>
      <c r="B133" s="157"/>
      <c r="C133" s="158" t="s">
        <v>169</v>
      </c>
      <c r="D133" s="158" t="s">
        <v>151</v>
      </c>
      <c r="E133" s="159" t="s">
        <v>792</v>
      </c>
      <c r="F133" s="160" t="s">
        <v>793</v>
      </c>
      <c r="G133" s="161" t="s">
        <v>344</v>
      </c>
      <c r="H133" s="162">
        <v>437</v>
      </c>
      <c r="I133" s="163"/>
      <c r="J133" s="164">
        <f t="shared" si="0"/>
        <v>0</v>
      </c>
      <c r="K133" s="165"/>
      <c r="L133" s="31"/>
      <c r="M133" s="166" t="s">
        <v>1</v>
      </c>
      <c r="N133" s="167" t="s">
        <v>41</v>
      </c>
      <c r="O133" s="59"/>
      <c r="P133" s="168">
        <f t="shared" si="1"/>
        <v>0</v>
      </c>
      <c r="Q133" s="168">
        <v>0</v>
      </c>
      <c r="R133" s="168">
        <f t="shared" si="2"/>
        <v>0</v>
      </c>
      <c r="S133" s="168">
        <v>0</v>
      </c>
      <c r="T133" s="169">
        <f t="shared" si="3"/>
        <v>0</v>
      </c>
      <c r="U133" s="30"/>
      <c r="V133" s="30"/>
      <c r="W133" s="30"/>
      <c r="X133" s="30"/>
      <c r="Y133" s="30"/>
      <c r="Z133" s="30"/>
      <c r="AA133" s="30"/>
      <c r="AB133" s="30"/>
      <c r="AC133" s="30"/>
      <c r="AD133" s="30"/>
      <c r="AE133" s="30"/>
      <c r="AR133" s="170" t="s">
        <v>155</v>
      </c>
      <c r="AT133" s="170" t="s">
        <v>151</v>
      </c>
      <c r="AU133" s="170" t="s">
        <v>156</v>
      </c>
      <c r="AY133" s="14" t="s">
        <v>149</v>
      </c>
      <c r="BE133" s="98">
        <f t="shared" si="4"/>
        <v>0</v>
      </c>
      <c r="BF133" s="98">
        <f t="shared" si="5"/>
        <v>0</v>
      </c>
      <c r="BG133" s="98">
        <f t="shared" si="6"/>
        <v>0</v>
      </c>
      <c r="BH133" s="98">
        <f t="shared" si="7"/>
        <v>0</v>
      </c>
      <c r="BI133" s="98">
        <f t="shared" si="8"/>
        <v>0</v>
      </c>
      <c r="BJ133" s="14" t="s">
        <v>156</v>
      </c>
      <c r="BK133" s="98">
        <f t="shared" si="9"/>
        <v>0</v>
      </c>
      <c r="BL133" s="14" t="s">
        <v>155</v>
      </c>
      <c r="BM133" s="170" t="s">
        <v>7</v>
      </c>
    </row>
    <row r="134" spans="1:65" s="2" customFormat="1" ht="14.4" customHeight="1">
      <c r="A134" s="30"/>
      <c r="B134" s="157"/>
      <c r="C134" s="171" t="s">
        <v>189</v>
      </c>
      <c r="D134" s="171" t="s">
        <v>244</v>
      </c>
      <c r="E134" s="172" t="s">
        <v>794</v>
      </c>
      <c r="F134" s="173" t="s">
        <v>795</v>
      </c>
      <c r="G134" s="174" t="s">
        <v>796</v>
      </c>
      <c r="H134" s="175">
        <v>426</v>
      </c>
      <c r="I134" s="176"/>
      <c r="J134" s="177">
        <f t="shared" si="0"/>
        <v>0</v>
      </c>
      <c r="K134" s="178"/>
      <c r="L134" s="179"/>
      <c r="M134" s="180" t="s">
        <v>1</v>
      </c>
      <c r="N134" s="181" t="s">
        <v>41</v>
      </c>
      <c r="O134" s="59"/>
      <c r="P134" s="168">
        <f t="shared" si="1"/>
        <v>0</v>
      </c>
      <c r="Q134" s="168">
        <v>0</v>
      </c>
      <c r="R134" s="168">
        <f t="shared" si="2"/>
        <v>0</v>
      </c>
      <c r="S134" s="168">
        <v>0</v>
      </c>
      <c r="T134" s="169">
        <f t="shared" si="3"/>
        <v>0</v>
      </c>
      <c r="U134" s="30"/>
      <c r="V134" s="30"/>
      <c r="W134" s="30"/>
      <c r="X134" s="30"/>
      <c r="Y134" s="30"/>
      <c r="Z134" s="30"/>
      <c r="AA134" s="30"/>
      <c r="AB134" s="30"/>
      <c r="AC134" s="30"/>
      <c r="AD134" s="30"/>
      <c r="AE134" s="30"/>
      <c r="AR134" s="170" t="s">
        <v>165</v>
      </c>
      <c r="AT134" s="170" t="s">
        <v>244</v>
      </c>
      <c r="AU134" s="170" t="s">
        <v>156</v>
      </c>
      <c r="AY134" s="14" t="s">
        <v>149</v>
      </c>
      <c r="BE134" s="98">
        <f t="shared" si="4"/>
        <v>0</v>
      </c>
      <c r="BF134" s="98">
        <f t="shared" si="5"/>
        <v>0</v>
      </c>
      <c r="BG134" s="98">
        <f t="shared" si="6"/>
        <v>0</v>
      </c>
      <c r="BH134" s="98">
        <f t="shared" si="7"/>
        <v>0</v>
      </c>
      <c r="BI134" s="98">
        <f t="shared" si="8"/>
        <v>0</v>
      </c>
      <c r="BJ134" s="14" t="s">
        <v>156</v>
      </c>
      <c r="BK134" s="98">
        <f t="shared" si="9"/>
        <v>0</v>
      </c>
      <c r="BL134" s="14" t="s">
        <v>155</v>
      </c>
      <c r="BM134" s="170" t="s">
        <v>202</v>
      </c>
    </row>
    <row r="135" spans="1:65" s="2" customFormat="1" ht="14.4" customHeight="1">
      <c r="A135" s="30"/>
      <c r="B135" s="157"/>
      <c r="C135" s="171" t="s">
        <v>172</v>
      </c>
      <c r="D135" s="171" t="s">
        <v>244</v>
      </c>
      <c r="E135" s="172" t="s">
        <v>797</v>
      </c>
      <c r="F135" s="173" t="s">
        <v>798</v>
      </c>
      <c r="G135" s="174" t="s">
        <v>796</v>
      </c>
      <c r="H135" s="175">
        <v>11</v>
      </c>
      <c r="I135" s="176"/>
      <c r="J135" s="177">
        <f t="shared" si="0"/>
        <v>0</v>
      </c>
      <c r="K135" s="178"/>
      <c r="L135" s="179"/>
      <c r="M135" s="180" t="s">
        <v>1</v>
      </c>
      <c r="N135" s="181" t="s">
        <v>41</v>
      </c>
      <c r="O135" s="59"/>
      <c r="P135" s="168">
        <f t="shared" si="1"/>
        <v>0</v>
      </c>
      <c r="Q135" s="168">
        <v>0</v>
      </c>
      <c r="R135" s="168">
        <f t="shared" si="2"/>
        <v>0</v>
      </c>
      <c r="S135" s="168">
        <v>0</v>
      </c>
      <c r="T135" s="169">
        <f t="shared" si="3"/>
        <v>0</v>
      </c>
      <c r="U135" s="30"/>
      <c r="V135" s="30"/>
      <c r="W135" s="30"/>
      <c r="X135" s="30"/>
      <c r="Y135" s="30"/>
      <c r="Z135" s="30"/>
      <c r="AA135" s="30"/>
      <c r="AB135" s="30"/>
      <c r="AC135" s="30"/>
      <c r="AD135" s="30"/>
      <c r="AE135" s="30"/>
      <c r="AR135" s="170" t="s">
        <v>165</v>
      </c>
      <c r="AT135" s="170" t="s">
        <v>244</v>
      </c>
      <c r="AU135" s="170" t="s">
        <v>156</v>
      </c>
      <c r="AY135" s="14" t="s">
        <v>149</v>
      </c>
      <c r="BE135" s="98">
        <f t="shared" si="4"/>
        <v>0</v>
      </c>
      <c r="BF135" s="98">
        <f t="shared" si="5"/>
        <v>0</v>
      </c>
      <c r="BG135" s="98">
        <f t="shared" si="6"/>
        <v>0</v>
      </c>
      <c r="BH135" s="98">
        <f t="shared" si="7"/>
        <v>0</v>
      </c>
      <c r="BI135" s="98">
        <f t="shared" si="8"/>
        <v>0</v>
      </c>
      <c r="BJ135" s="14" t="s">
        <v>156</v>
      </c>
      <c r="BK135" s="98">
        <f t="shared" si="9"/>
        <v>0</v>
      </c>
      <c r="BL135" s="14" t="s">
        <v>155</v>
      </c>
      <c r="BM135" s="170" t="s">
        <v>207</v>
      </c>
    </row>
    <row r="136" spans="1:65" s="2" customFormat="1" ht="34.799999999999997" customHeight="1">
      <c r="A136" s="30"/>
      <c r="B136" s="157"/>
      <c r="C136" s="158" t="s">
        <v>196</v>
      </c>
      <c r="D136" s="158" t="s">
        <v>151</v>
      </c>
      <c r="E136" s="159" t="s">
        <v>799</v>
      </c>
      <c r="F136" s="160" t="s">
        <v>800</v>
      </c>
      <c r="G136" s="161" t="s">
        <v>344</v>
      </c>
      <c r="H136" s="162">
        <v>9</v>
      </c>
      <c r="I136" s="163"/>
      <c r="J136" s="164">
        <f t="shared" si="0"/>
        <v>0</v>
      </c>
      <c r="K136" s="165"/>
      <c r="L136" s="31"/>
      <c r="M136" s="166" t="s">
        <v>1</v>
      </c>
      <c r="N136" s="167" t="s">
        <v>41</v>
      </c>
      <c r="O136" s="59"/>
      <c r="P136" s="168">
        <f t="shared" si="1"/>
        <v>0</v>
      </c>
      <c r="Q136" s="168">
        <v>0</v>
      </c>
      <c r="R136" s="168">
        <f t="shared" si="2"/>
        <v>0</v>
      </c>
      <c r="S136" s="168">
        <v>0</v>
      </c>
      <c r="T136" s="169">
        <f t="shared" si="3"/>
        <v>0</v>
      </c>
      <c r="U136" s="30"/>
      <c r="V136" s="30"/>
      <c r="W136" s="30"/>
      <c r="X136" s="30"/>
      <c r="Y136" s="30"/>
      <c r="Z136" s="30"/>
      <c r="AA136" s="30"/>
      <c r="AB136" s="30"/>
      <c r="AC136" s="30"/>
      <c r="AD136" s="30"/>
      <c r="AE136" s="30"/>
      <c r="AR136" s="170" t="s">
        <v>155</v>
      </c>
      <c r="AT136" s="170" t="s">
        <v>151</v>
      </c>
      <c r="AU136" s="170" t="s">
        <v>156</v>
      </c>
      <c r="AY136" s="14" t="s">
        <v>149</v>
      </c>
      <c r="BE136" s="98">
        <f t="shared" si="4"/>
        <v>0</v>
      </c>
      <c r="BF136" s="98">
        <f t="shared" si="5"/>
        <v>0</v>
      </c>
      <c r="BG136" s="98">
        <f t="shared" si="6"/>
        <v>0</v>
      </c>
      <c r="BH136" s="98">
        <f t="shared" si="7"/>
        <v>0</v>
      </c>
      <c r="BI136" s="98">
        <f t="shared" si="8"/>
        <v>0</v>
      </c>
      <c r="BJ136" s="14" t="s">
        <v>156</v>
      </c>
      <c r="BK136" s="98">
        <f t="shared" si="9"/>
        <v>0</v>
      </c>
      <c r="BL136" s="14" t="s">
        <v>155</v>
      </c>
      <c r="BM136" s="170" t="s">
        <v>192</v>
      </c>
    </row>
    <row r="137" spans="1:65" s="2" customFormat="1" ht="30" customHeight="1">
      <c r="A137" s="30"/>
      <c r="B137" s="157"/>
      <c r="C137" s="158" t="s">
        <v>177</v>
      </c>
      <c r="D137" s="158" t="s">
        <v>151</v>
      </c>
      <c r="E137" s="159" t="s">
        <v>801</v>
      </c>
      <c r="F137" s="160" t="s">
        <v>802</v>
      </c>
      <c r="G137" s="161" t="s">
        <v>344</v>
      </c>
      <c r="H137" s="162">
        <v>9</v>
      </c>
      <c r="I137" s="163"/>
      <c r="J137" s="164">
        <f t="shared" si="0"/>
        <v>0</v>
      </c>
      <c r="K137" s="165"/>
      <c r="L137" s="31"/>
      <c r="M137" s="166" t="s">
        <v>1</v>
      </c>
      <c r="N137" s="167" t="s">
        <v>41</v>
      </c>
      <c r="O137" s="59"/>
      <c r="P137" s="168">
        <f t="shared" si="1"/>
        <v>0</v>
      </c>
      <c r="Q137" s="168">
        <v>0</v>
      </c>
      <c r="R137" s="168">
        <f t="shared" si="2"/>
        <v>0</v>
      </c>
      <c r="S137" s="168">
        <v>0</v>
      </c>
      <c r="T137" s="169">
        <f t="shared" si="3"/>
        <v>0</v>
      </c>
      <c r="U137" s="30"/>
      <c r="V137" s="30"/>
      <c r="W137" s="30"/>
      <c r="X137" s="30"/>
      <c r="Y137" s="30"/>
      <c r="Z137" s="30"/>
      <c r="AA137" s="30"/>
      <c r="AB137" s="30"/>
      <c r="AC137" s="30"/>
      <c r="AD137" s="30"/>
      <c r="AE137" s="30"/>
      <c r="AR137" s="170" t="s">
        <v>155</v>
      </c>
      <c r="AT137" s="170" t="s">
        <v>151</v>
      </c>
      <c r="AU137" s="170" t="s">
        <v>156</v>
      </c>
      <c r="AY137" s="14" t="s">
        <v>149</v>
      </c>
      <c r="BE137" s="98">
        <f t="shared" si="4"/>
        <v>0</v>
      </c>
      <c r="BF137" s="98">
        <f t="shared" si="5"/>
        <v>0</v>
      </c>
      <c r="BG137" s="98">
        <f t="shared" si="6"/>
        <v>0</v>
      </c>
      <c r="BH137" s="98">
        <f t="shared" si="7"/>
        <v>0</v>
      </c>
      <c r="BI137" s="98">
        <f t="shared" si="8"/>
        <v>0</v>
      </c>
      <c r="BJ137" s="14" t="s">
        <v>156</v>
      </c>
      <c r="BK137" s="98">
        <f t="shared" si="9"/>
        <v>0</v>
      </c>
      <c r="BL137" s="14" t="s">
        <v>155</v>
      </c>
      <c r="BM137" s="170" t="s">
        <v>195</v>
      </c>
    </row>
    <row r="138" spans="1:65" s="2" customFormat="1" ht="14.4" customHeight="1">
      <c r="A138" s="30"/>
      <c r="B138" s="157"/>
      <c r="C138" s="171" t="s">
        <v>204</v>
      </c>
      <c r="D138" s="171" t="s">
        <v>244</v>
      </c>
      <c r="E138" s="172" t="s">
        <v>803</v>
      </c>
      <c r="F138" s="173" t="s">
        <v>804</v>
      </c>
      <c r="G138" s="174" t="s">
        <v>796</v>
      </c>
      <c r="H138" s="175">
        <v>9</v>
      </c>
      <c r="I138" s="176"/>
      <c r="J138" s="177">
        <f t="shared" si="0"/>
        <v>0</v>
      </c>
      <c r="K138" s="178"/>
      <c r="L138" s="179"/>
      <c r="M138" s="180" t="s">
        <v>1</v>
      </c>
      <c r="N138" s="181" t="s">
        <v>41</v>
      </c>
      <c r="O138" s="59"/>
      <c r="P138" s="168">
        <f t="shared" si="1"/>
        <v>0</v>
      </c>
      <c r="Q138" s="168">
        <v>0</v>
      </c>
      <c r="R138" s="168">
        <f t="shared" si="2"/>
        <v>0</v>
      </c>
      <c r="S138" s="168">
        <v>0</v>
      </c>
      <c r="T138" s="169">
        <f t="shared" si="3"/>
        <v>0</v>
      </c>
      <c r="U138" s="30"/>
      <c r="V138" s="30"/>
      <c r="W138" s="30"/>
      <c r="X138" s="30"/>
      <c r="Y138" s="30"/>
      <c r="Z138" s="30"/>
      <c r="AA138" s="30"/>
      <c r="AB138" s="30"/>
      <c r="AC138" s="30"/>
      <c r="AD138" s="30"/>
      <c r="AE138" s="30"/>
      <c r="AR138" s="170" t="s">
        <v>165</v>
      </c>
      <c r="AT138" s="170" t="s">
        <v>244</v>
      </c>
      <c r="AU138" s="170" t="s">
        <v>156</v>
      </c>
      <c r="AY138" s="14" t="s">
        <v>149</v>
      </c>
      <c r="BE138" s="98">
        <f t="shared" si="4"/>
        <v>0</v>
      </c>
      <c r="BF138" s="98">
        <f t="shared" si="5"/>
        <v>0</v>
      </c>
      <c r="BG138" s="98">
        <f t="shared" si="6"/>
        <v>0</v>
      </c>
      <c r="BH138" s="98">
        <f t="shared" si="7"/>
        <v>0</v>
      </c>
      <c r="BI138" s="98">
        <f t="shared" si="8"/>
        <v>0</v>
      </c>
      <c r="BJ138" s="14" t="s">
        <v>156</v>
      </c>
      <c r="BK138" s="98">
        <f t="shared" si="9"/>
        <v>0</v>
      </c>
      <c r="BL138" s="14" t="s">
        <v>155</v>
      </c>
      <c r="BM138" s="170" t="s">
        <v>199</v>
      </c>
    </row>
    <row r="139" spans="1:65" s="2" customFormat="1" ht="22.2" customHeight="1">
      <c r="A139" s="30"/>
      <c r="B139" s="157"/>
      <c r="C139" s="158" t="s">
        <v>181</v>
      </c>
      <c r="D139" s="158" t="s">
        <v>151</v>
      </c>
      <c r="E139" s="159" t="s">
        <v>805</v>
      </c>
      <c r="F139" s="160" t="s">
        <v>806</v>
      </c>
      <c r="G139" s="161" t="s">
        <v>344</v>
      </c>
      <c r="H139" s="162">
        <v>1674</v>
      </c>
      <c r="I139" s="163"/>
      <c r="J139" s="164">
        <f t="shared" si="0"/>
        <v>0</v>
      </c>
      <c r="K139" s="165"/>
      <c r="L139" s="31"/>
      <c r="M139" s="166" t="s">
        <v>1</v>
      </c>
      <c r="N139" s="167" t="s">
        <v>41</v>
      </c>
      <c r="O139" s="59"/>
      <c r="P139" s="168">
        <f t="shared" si="1"/>
        <v>0</v>
      </c>
      <c r="Q139" s="168">
        <v>0</v>
      </c>
      <c r="R139" s="168">
        <f t="shared" si="2"/>
        <v>0</v>
      </c>
      <c r="S139" s="168">
        <v>0</v>
      </c>
      <c r="T139" s="169">
        <f t="shared" si="3"/>
        <v>0</v>
      </c>
      <c r="U139" s="30"/>
      <c r="V139" s="30"/>
      <c r="W139" s="30"/>
      <c r="X139" s="30"/>
      <c r="Y139" s="30"/>
      <c r="Z139" s="30"/>
      <c r="AA139" s="30"/>
      <c r="AB139" s="30"/>
      <c r="AC139" s="30"/>
      <c r="AD139" s="30"/>
      <c r="AE139" s="30"/>
      <c r="AR139" s="170" t="s">
        <v>155</v>
      </c>
      <c r="AT139" s="170" t="s">
        <v>151</v>
      </c>
      <c r="AU139" s="170" t="s">
        <v>156</v>
      </c>
      <c r="AY139" s="14" t="s">
        <v>149</v>
      </c>
      <c r="BE139" s="98">
        <f t="shared" si="4"/>
        <v>0</v>
      </c>
      <c r="BF139" s="98">
        <f t="shared" si="5"/>
        <v>0</v>
      </c>
      <c r="BG139" s="98">
        <f t="shared" si="6"/>
        <v>0</v>
      </c>
      <c r="BH139" s="98">
        <f t="shared" si="7"/>
        <v>0</v>
      </c>
      <c r="BI139" s="98">
        <f t="shared" si="8"/>
        <v>0</v>
      </c>
      <c r="BJ139" s="14" t="s">
        <v>156</v>
      </c>
      <c r="BK139" s="98">
        <f t="shared" si="9"/>
        <v>0</v>
      </c>
      <c r="BL139" s="14" t="s">
        <v>155</v>
      </c>
      <c r="BM139" s="170" t="s">
        <v>215</v>
      </c>
    </row>
    <row r="140" spans="1:65" s="2" customFormat="1" ht="14.4" customHeight="1">
      <c r="A140" s="30"/>
      <c r="B140" s="157"/>
      <c r="C140" s="171" t="s">
        <v>212</v>
      </c>
      <c r="D140" s="171" t="s">
        <v>244</v>
      </c>
      <c r="E140" s="172" t="s">
        <v>807</v>
      </c>
      <c r="F140" s="173" t="s">
        <v>808</v>
      </c>
      <c r="G140" s="174" t="s">
        <v>796</v>
      </c>
      <c r="H140" s="175">
        <v>36</v>
      </c>
      <c r="I140" s="176"/>
      <c r="J140" s="177">
        <f t="shared" si="0"/>
        <v>0</v>
      </c>
      <c r="K140" s="178"/>
      <c r="L140" s="179"/>
      <c r="M140" s="180" t="s">
        <v>1</v>
      </c>
      <c r="N140" s="181" t="s">
        <v>41</v>
      </c>
      <c r="O140" s="59"/>
      <c r="P140" s="168">
        <f t="shared" si="1"/>
        <v>0</v>
      </c>
      <c r="Q140" s="168">
        <v>0</v>
      </c>
      <c r="R140" s="168">
        <f t="shared" si="2"/>
        <v>0</v>
      </c>
      <c r="S140" s="168">
        <v>0</v>
      </c>
      <c r="T140" s="169">
        <f t="shared" si="3"/>
        <v>0</v>
      </c>
      <c r="U140" s="30"/>
      <c r="V140" s="30"/>
      <c r="W140" s="30"/>
      <c r="X140" s="30"/>
      <c r="Y140" s="30"/>
      <c r="Z140" s="30"/>
      <c r="AA140" s="30"/>
      <c r="AB140" s="30"/>
      <c r="AC140" s="30"/>
      <c r="AD140" s="30"/>
      <c r="AE140" s="30"/>
      <c r="AR140" s="170" t="s">
        <v>165</v>
      </c>
      <c r="AT140" s="170" t="s">
        <v>244</v>
      </c>
      <c r="AU140" s="170" t="s">
        <v>156</v>
      </c>
      <c r="AY140" s="14" t="s">
        <v>149</v>
      </c>
      <c r="BE140" s="98">
        <f t="shared" si="4"/>
        <v>0</v>
      </c>
      <c r="BF140" s="98">
        <f t="shared" si="5"/>
        <v>0</v>
      </c>
      <c r="BG140" s="98">
        <f t="shared" si="6"/>
        <v>0</v>
      </c>
      <c r="BH140" s="98">
        <f t="shared" si="7"/>
        <v>0</v>
      </c>
      <c r="BI140" s="98">
        <f t="shared" si="8"/>
        <v>0</v>
      </c>
      <c r="BJ140" s="14" t="s">
        <v>156</v>
      </c>
      <c r="BK140" s="98">
        <f t="shared" si="9"/>
        <v>0</v>
      </c>
      <c r="BL140" s="14" t="s">
        <v>155</v>
      </c>
      <c r="BM140" s="170" t="s">
        <v>218</v>
      </c>
    </row>
    <row r="141" spans="1:65" s="2" customFormat="1" ht="19.8" customHeight="1">
      <c r="A141" s="30"/>
      <c r="B141" s="157"/>
      <c r="C141" s="171" t="s">
        <v>185</v>
      </c>
      <c r="D141" s="171" t="s">
        <v>244</v>
      </c>
      <c r="E141" s="172" t="s">
        <v>809</v>
      </c>
      <c r="F141" s="173" t="s">
        <v>810</v>
      </c>
      <c r="G141" s="174" t="s">
        <v>796</v>
      </c>
      <c r="H141" s="175">
        <v>54</v>
      </c>
      <c r="I141" s="176"/>
      <c r="J141" s="177">
        <f t="shared" si="0"/>
        <v>0</v>
      </c>
      <c r="K141" s="178"/>
      <c r="L141" s="179"/>
      <c r="M141" s="180" t="s">
        <v>1</v>
      </c>
      <c r="N141" s="181" t="s">
        <v>41</v>
      </c>
      <c r="O141" s="59"/>
      <c r="P141" s="168">
        <f t="shared" si="1"/>
        <v>0</v>
      </c>
      <c r="Q141" s="168">
        <v>0</v>
      </c>
      <c r="R141" s="168">
        <f t="shared" si="2"/>
        <v>0</v>
      </c>
      <c r="S141" s="168">
        <v>0</v>
      </c>
      <c r="T141" s="169">
        <f t="shared" si="3"/>
        <v>0</v>
      </c>
      <c r="U141" s="30"/>
      <c r="V141" s="30"/>
      <c r="W141" s="30"/>
      <c r="X141" s="30"/>
      <c r="Y141" s="30"/>
      <c r="Z141" s="30"/>
      <c r="AA141" s="30"/>
      <c r="AB141" s="30"/>
      <c r="AC141" s="30"/>
      <c r="AD141" s="30"/>
      <c r="AE141" s="30"/>
      <c r="AR141" s="170" t="s">
        <v>165</v>
      </c>
      <c r="AT141" s="170" t="s">
        <v>244</v>
      </c>
      <c r="AU141" s="170" t="s">
        <v>156</v>
      </c>
      <c r="AY141" s="14" t="s">
        <v>149</v>
      </c>
      <c r="BE141" s="98">
        <f t="shared" si="4"/>
        <v>0</v>
      </c>
      <c r="BF141" s="98">
        <f t="shared" si="5"/>
        <v>0</v>
      </c>
      <c r="BG141" s="98">
        <f t="shared" si="6"/>
        <v>0</v>
      </c>
      <c r="BH141" s="98">
        <f t="shared" si="7"/>
        <v>0</v>
      </c>
      <c r="BI141" s="98">
        <f t="shared" si="8"/>
        <v>0</v>
      </c>
      <c r="BJ141" s="14" t="s">
        <v>156</v>
      </c>
      <c r="BK141" s="98">
        <f t="shared" si="9"/>
        <v>0</v>
      </c>
      <c r="BL141" s="14" t="s">
        <v>155</v>
      </c>
      <c r="BM141" s="170" t="s">
        <v>222</v>
      </c>
    </row>
    <row r="142" spans="1:65" s="2" customFormat="1" ht="14.4" customHeight="1">
      <c r="A142" s="30"/>
      <c r="B142" s="157"/>
      <c r="C142" s="171" t="s">
        <v>219</v>
      </c>
      <c r="D142" s="171" t="s">
        <v>244</v>
      </c>
      <c r="E142" s="172" t="s">
        <v>811</v>
      </c>
      <c r="F142" s="173" t="s">
        <v>812</v>
      </c>
      <c r="G142" s="174" t="s">
        <v>796</v>
      </c>
      <c r="H142" s="175">
        <v>72</v>
      </c>
      <c r="I142" s="176"/>
      <c r="J142" s="177">
        <f t="shared" si="0"/>
        <v>0</v>
      </c>
      <c r="K142" s="178"/>
      <c r="L142" s="179"/>
      <c r="M142" s="180" t="s">
        <v>1</v>
      </c>
      <c r="N142" s="181" t="s">
        <v>41</v>
      </c>
      <c r="O142" s="59"/>
      <c r="P142" s="168">
        <f t="shared" si="1"/>
        <v>0</v>
      </c>
      <c r="Q142" s="168">
        <v>0</v>
      </c>
      <c r="R142" s="168">
        <f t="shared" si="2"/>
        <v>0</v>
      </c>
      <c r="S142" s="168">
        <v>0</v>
      </c>
      <c r="T142" s="169">
        <f t="shared" si="3"/>
        <v>0</v>
      </c>
      <c r="U142" s="30"/>
      <c r="V142" s="30"/>
      <c r="W142" s="30"/>
      <c r="X142" s="30"/>
      <c r="Y142" s="30"/>
      <c r="Z142" s="30"/>
      <c r="AA142" s="30"/>
      <c r="AB142" s="30"/>
      <c r="AC142" s="30"/>
      <c r="AD142" s="30"/>
      <c r="AE142" s="30"/>
      <c r="AR142" s="170" t="s">
        <v>165</v>
      </c>
      <c r="AT142" s="170" t="s">
        <v>244</v>
      </c>
      <c r="AU142" s="170" t="s">
        <v>156</v>
      </c>
      <c r="AY142" s="14" t="s">
        <v>149</v>
      </c>
      <c r="BE142" s="98">
        <f t="shared" si="4"/>
        <v>0</v>
      </c>
      <c r="BF142" s="98">
        <f t="shared" si="5"/>
        <v>0</v>
      </c>
      <c r="BG142" s="98">
        <f t="shared" si="6"/>
        <v>0</v>
      </c>
      <c r="BH142" s="98">
        <f t="shared" si="7"/>
        <v>0</v>
      </c>
      <c r="BI142" s="98">
        <f t="shared" si="8"/>
        <v>0</v>
      </c>
      <c r="BJ142" s="14" t="s">
        <v>156</v>
      </c>
      <c r="BK142" s="98">
        <f t="shared" si="9"/>
        <v>0</v>
      </c>
      <c r="BL142" s="14" t="s">
        <v>155</v>
      </c>
      <c r="BM142" s="170" t="s">
        <v>226</v>
      </c>
    </row>
    <row r="143" spans="1:65" s="2" customFormat="1" ht="14.4" customHeight="1">
      <c r="A143" s="30"/>
      <c r="B143" s="157"/>
      <c r="C143" s="171" t="s">
        <v>7</v>
      </c>
      <c r="D143" s="171" t="s">
        <v>244</v>
      </c>
      <c r="E143" s="172" t="s">
        <v>813</v>
      </c>
      <c r="F143" s="173" t="s">
        <v>814</v>
      </c>
      <c r="G143" s="174" t="s">
        <v>796</v>
      </c>
      <c r="H143" s="175">
        <v>72</v>
      </c>
      <c r="I143" s="176"/>
      <c r="J143" s="177">
        <f t="shared" si="0"/>
        <v>0</v>
      </c>
      <c r="K143" s="178"/>
      <c r="L143" s="179"/>
      <c r="M143" s="180" t="s">
        <v>1</v>
      </c>
      <c r="N143" s="181" t="s">
        <v>41</v>
      </c>
      <c r="O143" s="59"/>
      <c r="P143" s="168">
        <f t="shared" si="1"/>
        <v>0</v>
      </c>
      <c r="Q143" s="168">
        <v>0</v>
      </c>
      <c r="R143" s="168">
        <f t="shared" si="2"/>
        <v>0</v>
      </c>
      <c r="S143" s="168">
        <v>0</v>
      </c>
      <c r="T143" s="169">
        <f t="shared" si="3"/>
        <v>0</v>
      </c>
      <c r="U143" s="30"/>
      <c r="V143" s="30"/>
      <c r="W143" s="30"/>
      <c r="X143" s="30"/>
      <c r="Y143" s="30"/>
      <c r="Z143" s="30"/>
      <c r="AA143" s="30"/>
      <c r="AB143" s="30"/>
      <c r="AC143" s="30"/>
      <c r="AD143" s="30"/>
      <c r="AE143" s="30"/>
      <c r="AR143" s="170" t="s">
        <v>165</v>
      </c>
      <c r="AT143" s="170" t="s">
        <v>244</v>
      </c>
      <c r="AU143" s="170" t="s">
        <v>156</v>
      </c>
      <c r="AY143" s="14" t="s">
        <v>149</v>
      </c>
      <c r="BE143" s="98">
        <f t="shared" si="4"/>
        <v>0</v>
      </c>
      <c r="BF143" s="98">
        <f t="shared" si="5"/>
        <v>0</v>
      </c>
      <c r="BG143" s="98">
        <f t="shared" si="6"/>
        <v>0</v>
      </c>
      <c r="BH143" s="98">
        <f t="shared" si="7"/>
        <v>0</v>
      </c>
      <c r="BI143" s="98">
        <f t="shared" si="8"/>
        <v>0</v>
      </c>
      <c r="BJ143" s="14" t="s">
        <v>156</v>
      </c>
      <c r="BK143" s="98">
        <f t="shared" si="9"/>
        <v>0</v>
      </c>
      <c r="BL143" s="14" t="s">
        <v>155</v>
      </c>
      <c r="BM143" s="170" t="s">
        <v>230</v>
      </c>
    </row>
    <row r="144" spans="1:65" s="2" customFormat="1" ht="14.4" customHeight="1">
      <c r="A144" s="30"/>
      <c r="B144" s="157"/>
      <c r="C144" s="171" t="s">
        <v>227</v>
      </c>
      <c r="D144" s="171" t="s">
        <v>244</v>
      </c>
      <c r="E144" s="172" t="s">
        <v>815</v>
      </c>
      <c r="F144" s="173" t="s">
        <v>816</v>
      </c>
      <c r="G144" s="174" t="s">
        <v>796</v>
      </c>
      <c r="H144" s="175">
        <v>36</v>
      </c>
      <c r="I144" s="176"/>
      <c r="J144" s="177">
        <f t="shared" si="0"/>
        <v>0</v>
      </c>
      <c r="K144" s="178"/>
      <c r="L144" s="179"/>
      <c r="M144" s="180" t="s">
        <v>1</v>
      </c>
      <c r="N144" s="181" t="s">
        <v>41</v>
      </c>
      <c r="O144" s="59"/>
      <c r="P144" s="168">
        <f t="shared" si="1"/>
        <v>0</v>
      </c>
      <c r="Q144" s="168">
        <v>0</v>
      </c>
      <c r="R144" s="168">
        <f t="shared" si="2"/>
        <v>0</v>
      </c>
      <c r="S144" s="168">
        <v>0</v>
      </c>
      <c r="T144" s="169">
        <f t="shared" si="3"/>
        <v>0</v>
      </c>
      <c r="U144" s="30"/>
      <c r="V144" s="30"/>
      <c r="W144" s="30"/>
      <c r="X144" s="30"/>
      <c r="Y144" s="30"/>
      <c r="Z144" s="30"/>
      <c r="AA144" s="30"/>
      <c r="AB144" s="30"/>
      <c r="AC144" s="30"/>
      <c r="AD144" s="30"/>
      <c r="AE144" s="30"/>
      <c r="AR144" s="170" t="s">
        <v>165</v>
      </c>
      <c r="AT144" s="170" t="s">
        <v>244</v>
      </c>
      <c r="AU144" s="170" t="s">
        <v>156</v>
      </c>
      <c r="AY144" s="14" t="s">
        <v>149</v>
      </c>
      <c r="BE144" s="98">
        <f t="shared" si="4"/>
        <v>0</v>
      </c>
      <c r="BF144" s="98">
        <f t="shared" si="5"/>
        <v>0</v>
      </c>
      <c r="BG144" s="98">
        <f t="shared" si="6"/>
        <v>0</v>
      </c>
      <c r="BH144" s="98">
        <f t="shared" si="7"/>
        <v>0</v>
      </c>
      <c r="BI144" s="98">
        <f t="shared" si="8"/>
        <v>0</v>
      </c>
      <c r="BJ144" s="14" t="s">
        <v>156</v>
      </c>
      <c r="BK144" s="98">
        <f t="shared" si="9"/>
        <v>0</v>
      </c>
      <c r="BL144" s="14" t="s">
        <v>155</v>
      </c>
      <c r="BM144" s="170" t="s">
        <v>235</v>
      </c>
    </row>
    <row r="145" spans="1:65" s="2" customFormat="1" ht="14.4" customHeight="1">
      <c r="A145" s="30"/>
      <c r="B145" s="157"/>
      <c r="C145" s="171" t="s">
        <v>192</v>
      </c>
      <c r="D145" s="171" t="s">
        <v>244</v>
      </c>
      <c r="E145" s="172" t="s">
        <v>817</v>
      </c>
      <c r="F145" s="173" t="s">
        <v>818</v>
      </c>
      <c r="G145" s="174" t="s">
        <v>796</v>
      </c>
      <c r="H145" s="175">
        <v>90</v>
      </c>
      <c r="I145" s="176"/>
      <c r="J145" s="177">
        <f t="shared" si="0"/>
        <v>0</v>
      </c>
      <c r="K145" s="178"/>
      <c r="L145" s="179"/>
      <c r="M145" s="180" t="s">
        <v>1</v>
      </c>
      <c r="N145" s="181" t="s">
        <v>41</v>
      </c>
      <c r="O145" s="59"/>
      <c r="P145" s="168">
        <f t="shared" si="1"/>
        <v>0</v>
      </c>
      <c r="Q145" s="168">
        <v>0</v>
      </c>
      <c r="R145" s="168">
        <f t="shared" si="2"/>
        <v>0</v>
      </c>
      <c r="S145" s="168">
        <v>0</v>
      </c>
      <c r="T145" s="169">
        <f t="shared" si="3"/>
        <v>0</v>
      </c>
      <c r="U145" s="30"/>
      <c r="V145" s="30"/>
      <c r="W145" s="30"/>
      <c r="X145" s="30"/>
      <c r="Y145" s="30"/>
      <c r="Z145" s="30"/>
      <c r="AA145" s="30"/>
      <c r="AB145" s="30"/>
      <c r="AC145" s="30"/>
      <c r="AD145" s="30"/>
      <c r="AE145" s="30"/>
      <c r="AR145" s="170" t="s">
        <v>165</v>
      </c>
      <c r="AT145" s="170" t="s">
        <v>244</v>
      </c>
      <c r="AU145" s="170" t="s">
        <v>156</v>
      </c>
      <c r="AY145" s="14" t="s">
        <v>149</v>
      </c>
      <c r="BE145" s="98">
        <f t="shared" si="4"/>
        <v>0</v>
      </c>
      <c r="BF145" s="98">
        <f t="shared" si="5"/>
        <v>0</v>
      </c>
      <c r="BG145" s="98">
        <f t="shared" si="6"/>
        <v>0</v>
      </c>
      <c r="BH145" s="98">
        <f t="shared" si="7"/>
        <v>0</v>
      </c>
      <c r="BI145" s="98">
        <f t="shared" si="8"/>
        <v>0</v>
      </c>
      <c r="BJ145" s="14" t="s">
        <v>156</v>
      </c>
      <c r="BK145" s="98">
        <f t="shared" si="9"/>
        <v>0</v>
      </c>
      <c r="BL145" s="14" t="s">
        <v>155</v>
      </c>
      <c r="BM145" s="170" t="s">
        <v>243</v>
      </c>
    </row>
    <row r="146" spans="1:65" s="2" customFormat="1" ht="14.4" customHeight="1">
      <c r="A146" s="30"/>
      <c r="B146" s="157"/>
      <c r="C146" s="171" t="s">
        <v>240</v>
      </c>
      <c r="D146" s="171" t="s">
        <v>244</v>
      </c>
      <c r="E146" s="172" t="s">
        <v>819</v>
      </c>
      <c r="F146" s="173" t="s">
        <v>820</v>
      </c>
      <c r="G146" s="174" t="s">
        <v>796</v>
      </c>
      <c r="H146" s="175">
        <v>90</v>
      </c>
      <c r="I146" s="176"/>
      <c r="J146" s="177">
        <f t="shared" si="0"/>
        <v>0</v>
      </c>
      <c r="K146" s="178"/>
      <c r="L146" s="179"/>
      <c r="M146" s="180" t="s">
        <v>1</v>
      </c>
      <c r="N146" s="181" t="s">
        <v>41</v>
      </c>
      <c r="O146" s="59"/>
      <c r="P146" s="168">
        <f t="shared" si="1"/>
        <v>0</v>
      </c>
      <c r="Q146" s="168">
        <v>0</v>
      </c>
      <c r="R146" s="168">
        <f t="shared" si="2"/>
        <v>0</v>
      </c>
      <c r="S146" s="168">
        <v>0</v>
      </c>
      <c r="T146" s="169">
        <f t="shared" si="3"/>
        <v>0</v>
      </c>
      <c r="U146" s="30"/>
      <c r="V146" s="30"/>
      <c r="W146" s="30"/>
      <c r="X146" s="30"/>
      <c r="Y146" s="30"/>
      <c r="Z146" s="30"/>
      <c r="AA146" s="30"/>
      <c r="AB146" s="30"/>
      <c r="AC146" s="30"/>
      <c r="AD146" s="30"/>
      <c r="AE146" s="30"/>
      <c r="AR146" s="170" t="s">
        <v>165</v>
      </c>
      <c r="AT146" s="170" t="s">
        <v>244</v>
      </c>
      <c r="AU146" s="170" t="s">
        <v>156</v>
      </c>
      <c r="AY146" s="14" t="s">
        <v>149</v>
      </c>
      <c r="BE146" s="98">
        <f t="shared" si="4"/>
        <v>0</v>
      </c>
      <c r="BF146" s="98">
        <f t="shared" si="5"/>
        <v>0</v>
      </c>
      <c r="BG146" s="98">
        <f t="shared" si="6"/>
        <v>0</v>
      </c>
      <c r="BH146" s="98">
        <f t="shared" si="7"/>
        <v>0</v>
      </c>
      <c r="BI146" s="98">
        <f t="shared" si="8"/>
        <v>0</v>
      </c>
      <c r="BJ146" s="14" t="s">
        <v>156</v>
      </c>
      <c r="BK146" s="98">
        <f t="shared" si="9"/>
        <v>0</v>
      </c>
      <c r="BL146" s="14" t="s">
        <v>155</v>
      </c>
      <c r="BM146" s="170" t="s">
        <v>247</v>
      </c>
    </row>
    <row r="147" spans="1:65" s="2" customFormat="1" ht="14.4" customHeight="1">
      <c r="A147" s="30"/>
      <c r="B147" s="157"/>
      <c r="C147" s="171" t="s">
        <v>195</v>
      </c>
      <c r="D147" s="171" t="s">
        <v>244</v>
      </c>
      <c r="E147" s="172" t="s">
        <v>821</v>
      </c>
      <c r="F147" s="173" t="s">
        <v>822</v>
      </c>
      <c r="G147" s="174" t="s">
        <v>796</v>
      </c>
      <c r="H147" s="175">
        <v>90</v>
      </c>
      <c r="I147" s="176"/>
      <c r="J147" s="177">
        <f t="shared" si="0"/>
        <v>0</v>
      </c>
      <c r="K147" s="178"/>
      <c r="L147" s="179"/>
      <c r="M147" s="180" t="s">
        <v>1</v>
      </c>
      <c r="N147" s="181" t="s">
        <v>41</v>
      </c>
      <c r="O147" s="59"/>
      <c r="P147" s="168">
        <f t="shared" si="1"/>
        <v>0</v>
      </c>
      <c r="Q147" s="168">
        <v>0</v>
      </c>
      <c r="R147" s="168">
        <f t="shared" si="2"/>
        <v>0</v>
      </c>
      <c r="S147" s="168">
        <v>0</v>
      </c>
      <c r="T147" s="169">
        <f t="shared" si="3"/>
        <v>0</v>
      </c>
      <c r="U147" s="30"/>
      <c r="V147" s="30"/>
      <c r="W147" s="30"/>
      <c r="X147" s="30"/>
      <c r="Y147" s="30"/>
      <c r="Z147" s="30"/>
      <c r="AA147" s="30"/>
      <c r="AB147" s="30"/>
      <c r="AC147" s="30"/>
      <c r="AD147" s="30"/>
      <c r="AE147" s="30"/>
      <c r="AR147" s="170" t="s">
        <v>165</v>
      </c>
      <c r="AT147" s="170" t="s">
        <v>244</v>
      </c>
      <c r="AU147" s="170" t="s">
        <v>156</v>
      </c>
      <c r="AY147" s="14" t="s">
        <v>149</v>
      </c>
      <c r="BE147" s="98">
        <f t="shared" si="4"/>
        <v>0</v>
      </c>
      <c r="BF147" s="98">
        <f t="shared" si="5"/>
        <v>0</v>
      </c>
      <c r="BG147" s="98">
        <f t="shared" si="6"/>
        <v>0</v>
      </c>
      <c r="BH147" s="98">
        <f t="shared" si="7"/>
        <v>0</v>
      </c>
      <c r="BI147" s="98">
        <f t="shared" si="8"/>
        <v>0</v>
      </c>
      <c r="BJ147" s="14" t="s">
        <v>156</v>
      </c>
      <c r="BK147" s="98">
        <f t="shared" si="9"/>
        <v>0</v>
      </c>
      <c r="BL147" s="14" t="s">
        <v>155</v>
      </c>
      <c r="BM147" s="170" t="s">
        <v>252</v>
      </c>
    </row>
    <row r="148" spans="1:65" s="2" customFormat="1" ht="14.4" customHeight="1">
      <c r="A148" s="30"/>
      <c r="B148" s="157"/>
      <c r="C148" s="171" t="s">
        <v>248</v>
      </c>
      <c r="D148" s="171" t="s">
        <v>244</v>
      </c>
      <c r="E148" s="172" t="s">
        <v>823</v>
      </c>
      <c r="F148" s="173" t="s">
        <v>824</v>
      </c>
      <c r="G148" s="174" t="s">
        <v>796</v>
      </c>
      <c r="H148" s="175">
        <v>72</v>
      </c>
      <c r="I148" s="176"/>
      <c r="J148" s="177">
        <f t="shared" si="0"/>
        <v>0</v>
      </c>
      <c r="K148" s="178"/>
      <c r="L148" s="179"/>
      <c r="M148" s="180" t="s">
        <v>1</v>
      </c>
      <c r="N148" s="181" t="s">
        <v>41</v>
      </c>
      <c r="O148" s="59"/>
      <c r="P148" s="168">
        <f t="shared" si="1"/>
        <v>0</v>
      </c>
      <c r="Q148" s="168">
        <v>0</v>
      </c>
      <c r="R148" s="168">
        <f t="shared" si="2"/>
        <v>0</v>
      </c>
      <c r="S148" s="168">
        <v>0</v>
      </c>
      <c r="T148" s="169">
        <f t="shared" si="3"/>
        <v>0</v>
      </c>
      <c r="U148" s="30"/>
      <c r="V148" s="30"/>
      <c r="W148" s="30"/>
      <c r="X148" s="30"/>
      <c r="Y148" s="30"/>
      <c r="Z148" s="30"/>
      <c r="AA148" s="30"/>
      <c r="AB148" s="30"/>
      <c r="AC148" s="30"/>
      <c r="AD148" s="30"/>
      <c r="AE148" s="30"/>
      <c r="AR148" s="170" t="s">
        <v>165</v>
      </c>
      <c r="AT148" s="170" t="s">
        <v>244</v>
      </c>
      <c r="AU148" s="170" t="s">
        <v>156</v>
      </c>
      <c r="AY148" s="14" t="s">
        <v>149</v>
      </c>
      <c r="BE148" s="98">
        <f t="shared" si="4"/>
        <v>0</v>
      </c>
      <c r="BF148" s="98">
        <f t="shared" si="5"/>
        <v>0</v>
      </c>
      <c r="BG148" s="98">
        <f t="shared" si="6"/>
        <v>0</v>
      </c>
      <c r="BH148" s="98">
        <f t="shared" si="7"/>
        <v>0</v>
      </c>
      <c r="BI148" s="98">
        <f t="shared" si="8"/>
        <v>0</v>
      </c>
      <c r="BJ148" s="14" t="s">
        <v>156</v>
      </c>
      <c r="BK148" s="98">
        <f t="shared" si="9"/>
        <v>0</v>
      </c>
      <c r="BL148" s="14" t="s">
        <v>155</v>
      </c>
      <c r="BM148" s="170" t="s">
        <v>257</v>
      </c>
    </row>
    <row r="149" spans="1:65" s="2" customFormat="1" ht="14.4" customHeight="1">
      <c r="A149" s="30"/>
      <c r="B149" s="157"/>
      <c r="C149" s="171" t="s">
        <v>199</v>
      </c>
      <c r="D149" s="171" t="s">
        <v>244</v>
      </c>
      <c r="E149" s="172" t="s">
        <v>825</v>
      </c>
      <c r="F149" s="173" t="s">
        <v>826</v>
      </c>
      <c r="G149" s="174" t="s">
        <v>796</v>
      </c>
      <c r="H149" s="175">
        <v>72</v>
      </c>
      <c r="I149" s="176"/>
      <c r="J149" s="177">
        <f t="shared" si="0"/>
        <v>0</v>
      </c>
      <c r="K149" s="178"/>
      <c r="L149" s="179"/>
      <c r="M149" s="180" t="s">
        <v>1</v>
      </c>
      <c r="N149" s="181" t="s">
        <v>41</v>
      </c>
      <c r="O149" s="59"/>
      <c r="P149" s="168">
        <f t="shared" si="1"/>
        <v>0</v>
      </c>
      <c r="Q149" s="168">
        <v>0</v>
      </c>
      <c r="R149" s="168">
        <f t="shared" si="2"/>
        <v>0</v>
      </c>
      <c r="S149" s="168">
        <v>0</v>
      </c>
      <c r="T149" s="169">
        <f t="shared" si="3"/>
        <v>0</v>
      </c>
      <c r="U149" s="30"/>
      <c r="V149" s="30"/>
      <c r="W149" s="30"/>
      <c r="X149" s="30"/>
      <c r="Y149" s="30"/>
      <c r="Z149" s="30"/>
      <c r="AA149" s="30"/>
      <c r="AB149" s="30"/>
      <c r="AC149" s="30"/>
      <c r="AD149" s="30"/>
      <c r="AE149" s="30"/>
      <c r="AR149" s="170" t="s">
        <v>165</v>
      </c>
      <c r="AT149" s="170" t="s">
        <v>244</v>
      </c>
      <c r="AU149" s="170" t="s">
        <v>156</v>
      </c>
      <c r="AY149" s="14" t="s">
        <v>149</v>
      </c>
      <c r="BE149" s="98">
        <f t="shared" si="4"/>
        <v>0</v>
      </c>
      <c r="BF149" s="98">
        <f t="shared" si="5"/>
        <v>0</v>
      </c>
      <c r="BG149" s="98">
        <f t="shared" si="6"/>
        <v>0</v>
      </c>
      <c r="BH149" s="98">
        <f t="shared" si="7"/>
        <v>0</v>
      </c>
      <c r="BI149" s="98">
        <f t="shared" si="8"/>
        <v>0</v>
      </c>
      <c r="BJ149" s="14" t="s">
        <v>156</v>
      </c>
      <c r="BK149" s="98">
        <f t="shared" si="9"/>
        <v>0</v>
      </c>
      <c r="BL149" s="14" t="s">
        <v>155</v>
      </c>
      <c r="BM149" s="170" t="s">
        <v>261</v>
      </c>
    </row>
    <row r="150" spans="1:65" s="2" customFormat="1" ht="14.4" customHeight="1">
      <c r="A150" s="30"/>
      <c r="B150" s="157"/>
      <c r="C150" s="171" t="s">
        <v>258</v>
      </c>
      <c r="D150" s="171" t="s">
        <v>244</v>
      </c>
      <c r="E150" s="172" t="s">
        <v>827</v>
      </c>
      <c r="F150" s="173" t="s">
        <v>828</v>
      </c>
      <c r="G150" s="174" t="s">
        <v>796</v>
      </c>
      <c r="H150" s="175">
        <v>72</v>
      </c>
      <c r="I150" s="176"/>
      <c r="J150" s="177">
        <f t="shared" si="0"/>
        <v>0</v>
      </c>
      <c r="K150" s="178"/>
      <c r="L150" s="179"/>
      <c r="M150" s="180" t="s">
        <v>1</v>
      </c>
      <c r="N150" s="181" t="s">
        <v>41</v>
      </c>
      <c r="O150" s="59"/>
      <c r="P150" s="168">
        <f t="shared" si="1"/>
        <v>0</v>
      </c>
      <c r="Q150" s="168">
        <v>0</v>
      </c>
      <c r="R150" s="168">
        <f t="shared" si="2"/>
        <v>0</v>
      </c>
      <c r="S150" s="168">
        <v>0</v>
      </c>
      <c r="T150" s="169">
        <f t="shared" si="3"/>
        <v>0</v>
      </c>
      <c r="U150" s="30"/>
      <c r="V150" s="30"/>
      <c r="W150" s="30"/>
      <c r="X150" s="30"/>
      <c r="Y150" s="30"/>
      <c r="Z150" s="30"/>
      <c r="AA150" s="30"/>
      <c r="AB150" s="30"/>
      <c r="AC150" s="30"/>
      <c r="AD150" s="30"/>
      <c r="AE150" s="30"/>
      <c r="AR150" s="170" t="s">
        <v>165</v>
      </c>
      <c r="AT150" s="170" t="s">
        <v>244</v>
      </c>
      <c r="AU150" s="170" t="s">
        <v>156</v>
      </c>
      <c r="AY150" s="14" t="s">
        <v>149</v>
      </c>
      <c r="BE150" s="98">
        <f t="shared" si="4"/>
        <v>0</v>
      </c>
      <c r="BF150" s="98">
        <f t="shared" si="5"/>
        <v>0</v>
      </c>
      <c r="BG150" s="98">
        <f t="shared" si="6"/>
        <v>0</v>
      </c>
      <c r="BH150" s="98">
        <f t="shared" si="7"/>
        <v>0</v>
      </c>
      <c r="BI150" s="98">
        <f t="shared" si="8"/>
        <v>0</v>
      </c>
      <c r="BJ150" s="14" t="s">
        <v>156</v>
      </c>
      <c r="BK150" s="98">
        <f t="shared" si="9"/>
        <v>0</v>
      </c>
      <c r="BL150" s="14" t="s">
        <v>155</v>
      </c>
      <c r="BM150" s="170" t="s">
        <v>264</v>
      </c>
    </row>
    <row r="151" spans="1:65" s="2" customFormat="1" ht="14.4" customHeight="1">
      <c r="A151" s="30"/>
      <c r="B151" s="157"/>
      <c r="C151" s="171" t="s">
        <v>202</v>
      </c>
      <c r="D151" s="171" t="s">
        <v>244</v>
      </c>
      <c r="E151" s="172" t="s">
        <v>829</v>
      </c>
      <c r="F151" s="173" t="s">
        <v>830</v>
      </c>
      <c r="G151" s="174" t="s">
        <v>796</v>
      </c>
      <c r="H151" s="175">
        <v>54</v>
      </c>
      <c r="I151" s="176"/>
      <c r="J151" s="177">
        <f t="shared" si="0"/>
        <v>0</v>
      </c>
      <c r="K151" s="178"/>
      <c r="L151" s="179"/>
      <c r="M151" s="180" t="s">
        <v>1</v>
      </c>
      <c r="N151" s="181" t="s">
        <v>41</v>
      </c>
      <c r="O151" s="59"/>
      <c r="P151" s="168">
        <f t="shared" si="1"/>
        <v>0</v>
      </c>
      <c r="Q151" s="168">
        <v>0</v>
      </c>
      <c r="R151" s="168">
        <f t="shared" si="2"/>
        <v>0</v>
      </c>
      <c r="S151" s="168">
        <v>0</v>
      </c>
      <c r="T151" s="169">
        <f t="shared" si="3"/>
        <v>0</v>
      </c>
      <c r="U151" s="30"/>
      <c r="V151" s="30"/>
      <c r="W151" s="30"/>
      <c r="X151" s="30"/>
      <c r="Y151" s="30"/>
      <c r="Z151" s="30"/>
      <c r="AA151" s="30"/>
      <c r="AB151" s="30"/>
      <c r="AC151" s="30"/>
      <c r="AD151" s="30"/>
      <c r="AE151" s="30"/>
      <c r="AR151" s="170" t="s">
        <v>165</v>
      </c>
      <c r="AT151" s="170" t="s">
        <v>244</v>
      </c>
      <c r="AU151" s="170" t="s">
        <v>156</v>
      </c>
      <c r="AY151" s="14" t="s">
        <v>149</v>
      </c>
      <c r="BE151" s="98">
        <f t="shared" si="4"/>
        <v>0</v>
      </c>
      <c r="BF151" s="98">
        <f t="shared" si="5"/>
        <v>0</v>
      </c>
      <c r="BG151" s="98">
        <f t="shared" si="6"/>
        <v>0</v>
      </c>
      <c r="BH151" s="98">
        <f t="shared" si="7"/>
        <v>0</v>
      </c>
      <c r="BI151" s="98">
        <f t="shared" si="8"/>
        <v>0</v>
      </c>
      <c r="BJ151" s="14" t="s">
        <v>156</v>
      </c>
      <c r="BK151" s="98">
        <f t="shared" si="9"/>
        <v>0</v>
      </c>
      <c r="BL151" s="14" t="s">
        <v>155</v>
      </c>
      <c r="BM151" s="170" t="s">
        <v>268</v>
      </c>
    </row>
    <row r="152" spans="1:65" s="2" customFormat="1" ht="14.4" customHeight="1">
      <c r="A152" s="30"/>
      <c r="B152" s="157"/>
      <c r="C152" s="171" t="s">
        <v>265</v>
      </c>
      <c r="D152" s="171" t="s">
        <v>244</v>
      </c>
      <c r="E152" s="172" t="s">
        <v>831</v>
      </c>
      <c r="F152" s="173" t="s">
        <v>832</v>
      </c>
      <c r="G152" s="174" t="s">
        <v>796</v>
      </c>
      <c r="H152" s="175">
        <v>108</v>
      </c>
      <c r="I152" s="176"/>
      <c r="J152" s="177">
        <f t="shared" si="0"/>
        <v>0</v>
      </c>
      <c r="K152" s="178"/>
      <c r="L152" s="179"/>
      <c r="M152" s="180" t="s">
        <v>1</v>
      </c>
      <c r="N152" s="181" t="s">
        <v>41</v>
      </c>
      <c r="O152" s="59"/>
      <c r="P152" s="168">
        <f t="shared" si="1"/>
        <v>0</v>
      </c>
      <c r="Q152" s="168">
        <v>0</v>
      </c>
      <c r="R152" s="168">
        <f t="shared" si="2"/>
        <v>0</v>
      </c>
      <c r="S152" s="168">
        <v>0</v>
      </c>
      <c r="T152" s="169">
        <f t="shared" si="3"/>
        <v>0</v>
      </c>
      <c r="U152" s="30"/>
      <c r="V152" s="30"/>
      <c r="W152" s="30"/>
      <c r="X152" s="30"/>
      <c r="Y152" s="30"/>
      <c r="Z152" s="30"/>
      <c r="AA152" s="30"/>
      <c r="AB152" s="30"/>
      <c r="AC152" s="30"/>
      <c r="AD152" s="30"/>
      <c r="AE152" s="30"/>
      <c r="AR152" s="170" t="s">
        <v>165</v>
      </c>
      <c r="AT152" s="170" t="s">
        <v>244</v>
      </c>
      <c r="AU152" s="170" t="s">
        <v>156</v>
      </c>
      <c r="AY152" s="14" t="s">
        <v>149</v>
      </c>
      <c r="BE152" s="98">
        <f t="shared" si="4"/>
        <v>0</v>
      </c>
      <c r="BF152" s="98">
        <f t="shared" si="5"/>
        <v>0</v>
      </c>
      <c r="BG152" s="98">
        <f t="shared" si="6"/>
        <v>0</v>
      </c>
      <c r="BH152" s="98">
        <f t="shared" si="7"/>
        <v>0</v>
      </c>
      <c r="BI152" s="98">
        <f t="shared" si="8"/>
        <v>0</v>
      </c>
      <c r="BJ152" s="14" t="s">
        <v>156</v>
      </c>
      <c r="BK152" s="98">
        <f t="shared" si="9"/>
        <v>0</v>
      </c>
      <c r="BL152" s="14" t="s">
        <v>155</v>
      </c>
      <c r="BM152" s="170" t="s">
        <v>271</v>
      </c>
    </row>
    <row r="153" spans="1:65" s="2" customFormat="1" ht="14.4" customHeight="1">
      <c r="A153" s="30"/>
      <c r="B153" s="157"/>
      <c r="C153" s="171" t="s">
        <v>207</v>
      </c>
      <c r="D153" s="171" t="s">
        <v>244</v>
      </c>
      <c r="E153" s="172" t="s">
        <v>833</v>
      </c>
      <c r="F153" s="173" t="s">
        <v>834</v>
      </c>
      <c r="G153" s="174" t="s">
        <v>796</v>
      </c>
      <c r="H153" s="175">
        <v>90</v>
      </c>
      <c r="I153" s="176"/>
      <c r="J153" s="177">
        <f t="shared" si="0"/>
        <v>0</v>
      </c>
      <c r="K153" s="178"/>
      <c r="L153" s="179"/>
      <c r="M153" s="180" t="s">
        <v>1</v>
      </c>
      <c r="N153" s="181" t="s">
        <v>41</v>
      </c>
      <c r="O153" s="59"/>
      <c r="P153" s="168">
        <f t="shared" si="1"/>
        <v>0</v>
      </c>
      <c r="Q153" s="168">
        <v>0</v>
      </c>
      <c r="R153" s="168">
        <f t="shared" si="2"/>
        <v>0</v>
      </c>
      <c r="S153" s="168">
        <v>0</v>
      </c>
      <c r="T153" s="169">
        <f t="shared" si="3"/>
        <v>0</v>
      </c>
      <c r="U153" s="30"/>
      <c r="V153" s="30"/>
      <c r="W153" s="30"/>
      <c r="X153" s="30"/>
      <c r="Y153" s="30"/>
      <c r="Z153" s="30"/>
      <c r="AA153" s="30"/>
      <c r="AB153" s="30"/>
      <c r="AC153" s="30"/>
      <c r="AD153" s="30"/>
      <c r="AE153" s="30"/>
      <c r="AR153" s="170" t="s">
        <v>165</v>
      </c>
      <c r="AT153" s="170" t="s">
        <v>244</v>
      </c>
      <c r="AU153" s="170" t="s">
        <v>156</v>
      </c>
      <c r="AY153" s="14" t="s">
        <v>149</v>
      </c>
      <c r="BE153" s="98">
        <f t="shared" si="4"/>
        <v>0</v>
      </c>
      <c r="BF153" s="98">
        <f t="shared" si="5"/>
        <v>0</v>
      </c>
      <c r="BG153" s="98">
        <f t="shared" si="6"/>
        <v>0</v>
      </c>
      <c r="BH153" s="98">
        <f t="shared" si="7"/>
        <v>0</v>
      </c>
      <c r="BI153" s="98">
        <f t="shared" si="8"/>
        <v>0</v>
      </c>
      <c r="BJ153" s="14" t="s">
        <v>156</v>
      </c>
      <c r="BK153" s="98">
        <f t="shared" si="9"/>
        <v>0</v>
      </c>
      <c r="BL153" s="14" t="s">
        <v>155</v>
      </c>
      <c r="BM153" s="170" t="s">
        <v>275</v>
      </c>
    </row>
    <row r="154" spans="1:65" s="2" customFormat="1" ht="14.4" customHeight="1">
      <c r="A154" s="30"/>
      <c r="B154" s="157"/>
      <c r="C154" s="171" t="s">
        <v>272</v>
      </c>
      <c r="D154" s="171" t="s">
        <v>244</v>
      </c>
      <c r="E154" s="172" t="s">
        <v>835</v>
      </c>
      <c r="F154" s="173" t="s">
        <v>836</v>
      </c>
      <c r="G154" s="174" t="s">
        <v>796</v>
      </c>
      <c r="H154" s="175">
        <v>72</v>
      </c>
      <c r="I154" s="176"/>
      <c r="J154" s="177">
        <f t="shared" si="0"/>
        <v>0</v>
      </c>
      <c r="K154" s="178"/>
      <c r="L154" s="179"/>
      <c r="M154" s="180" t="s">
        <v>1</v>
      </c>
      <c r="N154" s="181" t="s">
        <v>41</v>
      </c>
      <c r="O154" s="59"/>
      <c r="P154" s="168">
        <f t="shared" si="1"/>
        <v>0</v>
      </c>
      <c r="Q154" s="168">
        <v>0</v>
      </c>
      <c r="R154" s="168">
        <f t="shared" si="2"/>
        <v>0</v>
      </c>
      <c r="S154" s="168">
        <v>0</v>
      </c>
      <c r="T154" s="169">
        <f t="shared" si="3"/>
        <v>0</v>
      </c>
      <c r="U154" s="30"/>
      <c r="V154" s="30"/>
      <c r="W154" s="30"/>
      <c r="X154" s="30"/>
      <c r="Y154" s="30"/>
      <c r="Z154" s="30"/>
      <c r="AA154" s="30"/>
      <c r="AB154" s="30"/>
      <c r="AC154" s="30"/>
      <c r="AD154" s="30"/>
      <c r="AE154" s="30"/>
      <c r="AR154" s="170" t="s">
        <v>165</v>
      </c>
      <c r="AT154" s="170" t="s">
        <v>244</v>
      </c>
      <c r="AU154" s="170" t="s">
        <v>156</v>
      </c>
      <c r="AY154" s="14" t="s">
        <v>149</v>
      </c>
      <c r="BE154" s="98">
        <f t="shared" si="4"/>
        <v>0</v>
      </c>
      <c r="BF154" s="98">
        <f t="shared" si="5"/>
        <v>0</v>
      </c>
      <c r="BG154" s="98">
        <f t="shared" si="6"/>
        <v>0</v>
      </c>
      <c r="BH154" s="98">
        <f t="shared" si="7"/>
        <v>0</v>
      </c>
      <c r="BI154" s="98">
        <f t="shared" si="8"/>
        <v>0</v>
      </c>
      <c r="BJ154" s="14" t="s">
        <v>156</v>
      </c>
      <c r="BK154" s="98">
        <f t="shared" si="9"/>
        <v>0</v>
      </c>
      <c r="BL154" s="14" t="s">
        <v>155</v>
      </c>
      <c r="BM154" s="170" t="s">
        <v>280</v>
      </c>
    </row>
    <row r="155" spans="1:65" s="2" customFormat="1" ht="14.4" customHeight="1">
      <c r="A155" s="30"/>
      <c r="B155" s="157"/>
      <c r="C155" s="171" t="s">
        <v>215</v>
      </c>
      <c r="D155" s="171" t="s">
        <v>244</v>
      </c>
      <c r="E155" s="172" t="s">
        <v>837</v>
      </c>
      <c r="F155" s="173" t="s">
        <v>838</v>
      </c>
      <c r="G155" s="174" t="s">
        <v>796</v>
      </c>
      <c r="H155" s="175">
        <v>72</v>
      </c>
      <c r="I155" s="176"/>
      <c r="J155" s="177">
        <f t="shared" si="0"/>
        <v>0</v>
      </c>
      <c r="K155" s="178"/>
      <c r="L155" s="179"/>
      <c r="M155" s="180" t="s">
        <v>1</v>
      </c>
      <c r="N155" s="181" t="s">
        <v>41</v>
      </c>
      <c r="O155" s="59"/>
      <c r="P155" s="168">
        <f t="shared" si="1"/>
        <v>0</v>
      </c>
      <c r="Q155" s="168">
        <v>0</v>
      </c>
      <c r="R155" s="168">
        <f t="shared" si="2"/>
        <v>0</v>
      </c>
      <c r="S155" s="168">
        <v>0</v>
      </c>
      <c r="T155" s="169">
        <f t="shared" si="3"/>
        <v>0</v>
      </c>
      <c r="U155" s="30"/>
      <c r="V155" s="30"/>
      <c r="W155" s="30"/>
      <c r="X155" s="30"/>
      <c r="Y155" s="30"/>
      <c r="Z155" s="30"/>
      <c r="AA155" s="30"/>
      <c r="AB155" s="30"/>
      <c r="AC155" s="30"/>
      <c r="AD155" s="30"/>
      <c r="AE155" s="30"/>
      <c r="AR155" s="170" t="s">
        <v>165</v>
      </c>
      <c r="AT155" s="170" t="s">
        <v>244</v>
      </c>
      <c r="AU155" s="170" t="s">
        <v>156</v>
      </c>
      <c r="AY155" s="14" t="s">
        <v>149</v>
      </c>
      <c r="BE155" s="98">
        <f t="shared" si="4"/>
        <v>0</v>
      </c>
      <c r="BF155" s="98">
        <f t="shared" si="5"/>
        <v>0</v>
      </c>
      <c r="BG155" s="98">
        <f t="shared" si="6"/>
        <v>0</v>
      </c>
      <c r="BH155" s="98">
        <f t="shared" si="7"/>
        <v>0</v>
      </c>
      <c r="BI155" s="98">
        <f t="shared" si="8"/>
        <v>0</v>
      </c>
      <c r="BJ155" s="14" t="s">
        <v>156</v>
      </c>
      <c r="BK155" s="98">
        <f t="shared" si="9"/>
        <v>0</v>
      </c>
      <c r="BL155" s="14" t="s">
        <v>155</v>
      </c>
      <c r="BM155" s="170" t="s">
        <v>285</v>
      </c>
    </row>
    <row r="156" spans="1:65" s="2" customFormat="1" ht="14.4" customHeight="1">
      <c r="A156" s="30"/>
      <c r="B156" s="157"/>
      <c r="C156" s="171" t="s">
        <v>281</v>
      </c>
      <c r="D156" s="171" t="s">
        <v>244</v>
      </c>
      <c r="E156" s="172" t="s">
        <v>839</v>
      </c>
      <c r="F156" s="173" t="s">
        <v>840</v>
      </c>
      <c r="G156" s="174" t="s">
        <v>796</v>
      </c>
      <c r="H156" s="175">
        <v>144</v>
      </c>
      <c r="I156" s="176"/>
      <c r="J156" s="177">
        <f t="shared" ref="J156:J180" si="10">ROUND(I156*H156,2)</f>
        <v>0</v>
      </c>
      <c r="K156" s="178"/>
      <c r="L156" s="179"/>
      <c r="M156" s="180" t="s">
        <v>1</v>
      </c>
      <c r="N156" s="181" t="s">
        <v>41</v>
      </c>
      <c r="O156" s="59"/>
      <c r="P156" s="168">
        <f t="shared" ref="P156:P180" si="11">O156*H156</f>
        <v>0</v>
      </c>
      <c r="Q156" s="168">
        <v>0</v>
      </c>
      <c r="R156" s="168">
        <f t="shared" ref="R156:R180" si="12">Q156*H156</f>
        <v>0</v>
      </c>
      <c r="S156" s="168">
        <v>0</v>
      </c>
      <c r="T156" s="169">
        <f t="shared" ref="T156:T180" si="13">S156*H156</f>
        <v>0</v>
      </c>
      <c r="U156" s="30"/>
      <c r="V156" s="30"/>
      <c r="W156" s="30"/>
      <c r="X156" s="30"/>
      <c r="Y156" s="30"/>
      <c r="Z156" s="30"/>
      <c r="AA156" s="30"/>
      <c r="AB156" s="30"/>
      <c r="AC156" s="30"/>
      <c r="AD156" s="30"/>
      <c r="AE156" s="30"/>
      <c r="AR156" s="170" t="s">
        <v>165</v>
      </c>
      <c r="AT156" s="170" t="s">
        <v>244</v>
      </c>
      <c r="AU156" s="170" t="s">
        <v>156</v>
      </c>
      <c r="AY156" s="14" t="s">
        <v>149</v>
      </c>
      <c r="BE156" s="98">
        <f t="shared" ref="BE156:BE180" si="14">IF(N156="základná",J156,0)</f>
        <v>0</v>
      </c>
      <c r="BF156" s="98">
        <f t="shared" ref="BF156:BF180" si="15">IF(N156="znížená",J156,0)</f>
        <v>0</v>
      </c>
      <c r="BG156" s="98">
        <f t="shared" ref="BG156:BG180" si="16">IF(N156="zákl. prenesená",J156,0)</f>
        <v>0</v>
      </c>
      <c r="BH156" s="98">
        <f t="shared" ref="BH156:BH180" si="17">IF(N156="zníž. prenesená",J156,0)</f>
        <v>0</v>
      </c>
      <c r="BI156" s="98">
        <f t="shared" ref="BI156:BI180" si="18">IF(N156="nulová",J156,0)</f>
        <v>0</v>
      </c>
      <c r="BJ156" s="14" t="s">
        <v>156</v>
      </c>
      <c r="BK156" s="98">
        <f t="shared" ref="BK156:BK180" si="19">ROUND(I156*H156,2)</f>
        <v>0</v>
      </c>
      <c r="BL156" s="14" t="s">
        <v>155</v>
      </c>
      <c r="BM156" s="170" t="s">
        <v>288</v>
      </c>
    </row>
    <row r="157" spans="1:65" s="2" customFormat="1" ht="14.4" customHeight="1">
      <c r="A157" s="30"/>
      <c r="B157" s="157"/>
      <c r="C157" s="171" t="s">
        <v>218</v>
      </c>
      <c r="D157" s="171" t="s">
        <v>244</v>
      </c>
      <c r="E157" s="172" t="s">
        <v>841</v>
      </c>
      <c r="F157" s="173" t="s">
        <v>842</v>
      </c>
      <c r="G157" s="174" t="s">
        <v>796</v>
      </c>
      <c r="H157" s="175">
        <v>90</v>
      </c>
      <c r="I157" s="176"/>
      <c r="J157" s="177">
        <f t="shared" si="10"/>
        <v>0</v>
      </c>
      <c r="K157" s="178"/>
      <c r="L157" s="179"/>
      <c r="M157" s="180" t="s">
        <v>1</v>
      </c>
      <c r="N157" s="181" t="s">
        <v>41</v>
      </c>
      <c r="O157" s="59"/>
      <c r="P157" s="168">
        <f t="shared" si="11"/>
        <v>0</v>
      </c>
      <c r="Q157" s="168">
        <v>0</v>
      </c>
      <c r="R157" s="168">
        <f t="shared" si="12"/>
        <v>0</v>
      </c>
      <c r="S157" s="168">
        <v>0</v>
      </c>
      <c r="T157" s="169">
        <f t="shared" si="13"/>
        <v>0</v>
      </c>
      <c r="U157" s="30"/>
      <c r="V157" s="30"/>
      <c r="W157" s="30"/>
      <c r="X157" s="30"/>
      <c r="Y157" s="30"/>
      <c r="Z157" s="30"/>
      <c r="AA157" s="30"/>
      <c r="AB157" s="30"/>
      <c r="AC157" s="30"/>
      <c r="AD157" s="30"/>
      <c r="AE157" s="30"/>
      <c r="AR157" s="170" t="s">
        <v>165</v>
      </c>
      <c r="AT157" s="170" t="s">
        <v>244</v>
      </c>
      <c r="AU157" s="170" t="s">
        <v>156</v>
      </c>
      <c r="AY157" s="14" t="s">
        <v>149</v>
      </c>
      <c r="BE157" s="98">
        <f t="shared" si="14"/>
        <v>0</v>
      </c>
      <c r="BF157" s="98">
        <f t="shared" si="15"/>
        <v>0</v>
      </c>
      <c r="BG157" s="98">
        <f t="shared" si="16"/>
        <v>0</v>
      </c>
      <c r="BH157" s="98">
        <f t="shared" si="17"/>
        <v>0</v>
      </c>
      <c r="BI157" s="98">
        <f t="shared" si="18"/>
        <v>0</v>
      </c>
      <c r="BJ157" s="14" t="s">
        <v>156</v>
      </c>
      <c r="BK157" s="98">
        <f t="shared" si="19"/>
        <v>0</v>
      </c>
      <c r="BL157" s="14" t="s">
        <v>155</v>
      </c>
      <c r="BM157" s="170" t="s">
        <v>292</v>
      </c>
    </row>
    <row r="158" spans="1:65" s="2" customFormat="1" ht="14.4" customHeight="1">
      <c r="A158" s="30"/>
      <c r="B158" s="157"/>
      <c r="C158" s="171" t="s">
        <v>289</v>
      </c>
      <c r="D158" s="171" t="s">
        <v>244</v>
      </c>
      <c r="E158" s="172" t="s">
        <v>843</v>
      </c>
      <c r="F158" s="173" t="s">
        <v>844</v>
      </c>
      <c r="G158" s="174" t="s">
        <v>796</v>
      </c>
      <c r="H158" s="175">
        <v>54</v>
      </c>
      <c r="I158" s="176"/>
      <c r="J158" s="177">
        <f t="shared" si="10"/>
        <v>0</v>
      </c>
      <c r="K158" s="178"/>
      <c r="L158" s="179"/>
      <c r="M158" s="180" t="s">
        <v>1</v>
      </c>
      <c r="N158" s="181" t="s">
        <v>41</v>
      </c>
      <c r="O158" s="59"/>
      <c r="P158" s="168">
        <f t="shared" si="11"/>
        <v>0</v>
      </c>
      <c r="Q158" s="168">
        <v>0</v>
      </c>
      <c r="R158" s="168">
        <f t="shared" si="12"/>
        <v>0</v>
      </c>
      <c r="S158" s="168">
        <v>0</v>
      </c>
      <c r="T158" s="169">
        <f t="shared" si="13"/>
        <v>0</v>
      </c>
      <c r="U158" s="30"/>
      <c r="V158" s="30"/>
      <c r="W158" s="30"/>
      <c r="X158" s="30"/>
      <c r="Y158" s="30"/>
      <c r="Z158" s="30"/>
      <c r="AA158" s="30"/>
      <c r="AB158" s="30"/>
      <c r="AC158" s="30"/>
      <c r="AD158" s="30"/>
      <c r="AE158" s="30"/>
      <c r="AR158" s="170" t="s">
        <v>165</v>
      </c>
      <c r="AT158" s="170" t="s">
        <v>244</v>
      </c>
      <c r="AU158" s="170" t="s">
        <v>156</v>
      </c>
      <c r="AY158" s="14" t="s">
        <v>149</v>
      </c>
      <c r="BE158" s="98">
        <f t="shared" si="14"/>
        <v>0</v>
      </c>
      <c r="BF158" s="98">
        <f t="shared" si="15"/>
        <v>0</v>
      </c>
      <c r="BG158" s="98">
        <f t="shared" si="16"/>
        <v>0</v>
      </c>
      <c r="BH158" s="98">
        <f t="shared" si="17"/>
        <v>0</v>
      </c>
      <c r="BI158" s="98">
        <f t="shared" si="18"/>
        <v>0</v>
      </c>
      <c r="BJ158" s="14" t="s">
        <v>156</v>
      </c>
      <c r="BK158" s="98">
        <f t="shared" si="19"/>
        <v>0</v>
      </c>
      <c r="BL158" s="14" t="s">
        <v>155</v>
      </c>
      <c r="BM158" s="170" t="s">
        <v>295</v>
      </c>
    </row>
    <row r="159" spans="1:65" s="2" customFormat="1" ht="14.4" customHeight="1">
      <c r="A159" s="30"/>
      <c r="B159" s="157"/>
      <c r="C159" s="171" t="s">
        <v>222</v>
      </c>
      <c r="D159" s="171" t="s">
        <v>244</v>
      </c>
      <c r="E159" s="172" t="s">
        <v>845</v>
      </c>
      <c r="F159" s="173" t="s">
        <v>846</v>
      </c>
      <c r="G159" s="174" t="s">
        <v>796</v>
      </c>
      <c r="H159" s="175">
        <v>90</v>
      </c>
      <c r="I159" s="176"/>
      <c r="J159" s="177">
        <f t="shared" si="10"/>
        <v>0</v>
      </c>
      <c r="K159" s="178"/>
      <c r="L159" s="179"/>
      <c r="M159" s="180" t="s">
        <v>1</v>
      </c>
      <c r="N159" s="181" t="s">
        <v>41</v>
      </c>
      <c r="O159" s="59"/>
      <c r="P159" s="168">
        <f t="shared" si="11"/>
        <v>0</v>
      </c>
      <c r="Q159" s="168">
        <v>0</v>
      </c>
      <c r="R159" s="168">
        <f t="shared" si="12"/>
        <v>0</v>
      </c>
      <c r="S159" s="168">
        <v>0</v>
      </c>
      <c r="T159" s="169">
        <f t="shared" si="13"/>
        <v>0</v>
      </c>
      <c r="U159" s="30"/>
      <c r="V159" s="30"/>
      <c r="W159" s="30"/>
      <c r="X159" s="30"/>
      <c r="Y159" s="30"/>
      <c r="Z159" s="30"/>
      <c r="AA159" s="30"/>
      <c r="AB159" s="30"/>
      <c r="AC159" s="30"/>
      <c r="AD159" s="30"/>
      <c r="AE159" s="30"/>
      <c r="AR159" s="170" t="s">
        <v>165</v>
      </c>
      <c r="AT159" s="170" t="s">
        <v>244</v>
      </c>
      <c r="AU159" s="170" t="s">
        <v>156</v>
      </c>
      <c r="AY159" s="14" t="s">
        <v>149</v>
      </c>
      <c r="BE159" s="98">
        <f t="shared" si="14"/>
        <v>0</v>
      </c>
      <c r="BF159" s="98">
        <f t="shared" si="15"/>
        <v>0</v>
      </c>
      <c r="BG159" s="98">
        <f t="shared" si="16"/>
        <v>0</v>
      </c>
      <c r="BH159" s="98">
        <f t="shared" si="17"/>
        <v>0</v>
      </c>
      <c r="BI159" s="98">
        <f t="shared" si="18"/>
        <v>0</v>
      </c>
      <c r="BJ159" s="14" t="s">
        <v>156</v>
      </c>
      <c r="BK159" s="98">
        <f t="shared" si="19"/>
        <v>0</v>
      </c>
      <c r="BL159" s="14" t="s">
        <v>155</v>
      </c>
      <c r="BM159" s="170" t="s">
        <v>301</v>
      </c>
    </row>
    <row r="160" spans="1:65" s="2" customFormat="1" ht="14.4" customHeight="1">
      <c r="A160" s="30"/>
      <c r="B160" s="157"/>
      <c r="C160" s="171" t="s">
        <v>298</v>
      </c>
      <c r="D160" s="171" t="s">
        <v>244</v>
      </c>
      <c r="E160" s="172" t="s">
        <v>847</v>
      </c>
      <c r="F160" s="173" t="s">
        <v>848</v>
      </c>
      <c r="G160" s="174" t="s">
        <v>796</v>
      </c>
      <c r="H160" s="175">
        <v>144</v>
      </c>
      <c r="I160" s="176"/>
      <c r="J160" s="177">
        <f t="shared" si="10"/>
        <v>0</v>
      </c>
      <c r="K160" s="178"/>
      <c r="L160" s="179"/>
      <c r="M160" s="180" t="s">
        <v>1</v>
      </c>
      <c r="N160" s="181" t="s">
        <v>41</v>
      </c>
      <c r="O160" s="59"/>
      <c r="P160" s="168">
        <f t="shared" si="11"/>
        <v>0</v>
      </c>
      <c r="Q160" s="168">
        <v>0</v>
      </c>
      <c r="R160" s="168">
        <f t="shared" si="12"/>
        <v>0</v>
      </c>
      <c r="S160" s="168">
        <v>0</v>
      </c>
      <c r="T160" s="169">
        <f t="shared" si="13"/>
        <v>0</v>
      </c>
      <c r="U160" s="30"/>
      <c r="V160" s="30"/>
      <c r="W160" s="30"/>
      <c r="X160" s="30"/>
      <c r="Y160" s="30"/>
      <c r="Z160" s="30"/>
      <c r="AA160" s="30"/>
      <c r="AB160" s="30"/>
      <c r="AC160" s="30"/>
      <c r="AD160" s="30"/>
      <c r="AE160" s="30"/>
      <c r="AR160" s="170" t="s">
        <v>165</v>
      </c>
      <c r="AT160" s="170" t="s">
        <v>244</v>
      </c>
      <c r="AU160" s="170" t="s">
        <v>156</v>
      </c>
      <c r="AY160" s="14" t="s">
        <v>149</v>
      </c>
      <c r="BE160" s="98">
        <f t="shared" si="14"/>
        <v>0</v>
      </c>
      <c r="BF160" s="98">
        <f t="shared" si="15"/>
        <v>0</v>
      </c>
      <c r="BG160" s="98">
        <f t="shared" si="16"/>
        <v>0</v>
      </c>
      <c r="BH160" s="98">
        <f t="shared" si="17"/>
        <v>0</v>
      </c>
      <c r="BI160" s="98">
        <f t="shared" si="18"/>
        <v>0</v>
      </c>
      <c r="BJ160" s="14" t="s">
        <v>156</v>
      </c>
      <c r="BK160" s="98">
        <f t="shared" si="19"/>
        <v>0</v>
      </c>
      <c r="BL160" s="14" t="s">
        <v>155</v>
      </c>
      <c r="BM160" s="170" t="s">
        <v>304</v>
      </c>
    </row>
    <row r="161" spans="1:65" s="2" customFormat="1" ht="22.2" customHeight="1">
      <c r="A161" s="30"/>
      <c r="B161" s="157"/>
      <c r="C161" s="158" t="s">
        <v>226</v>
      </c>
      <c r="D161" s="158" t="s">
        <v>151</v>
      </c>
      <c r="E161" s="159" t="s">
        <v>849</v>
      </c>
      <c r="F161" s="160" t="s">
        <v>850</v>
      </c>
      <c r="G161" s="161" t="s">
        <v>344</v>
      </c>
      <c r="H161" s="162">
        <v>4680</v>
      </c>
      <c r="I161" s="163"/>
      <c r="J161" s="164">
        <f t="shared" si="10"/>
        <v>0</v>
      </c>
      <c r="K161" s="165"/>
      <c r="L161" s="31"/>
      <c r="M161" s="166" t="s">
        <v>1</v>
      </c>
      <c r="N161" s="167" t="s">
        <v>41</v>
      </c>
      <c r="O161" s="59"/>
      <c r="P161" s="168">
        <f t="shared" si="11"/>
        <v>0</v>
      </c>
      <c r="Q161" s="168">
        <v>0</v>
      </c>
      <c r="R161" s="168">
        <f t="shared" si="12"/>
        <v>0</v>
      </c>
      <c r="S161" s="168">
        <v>0</v>
      </c>
      <c r="T161" s="169">
        <f t="shared" si="13"/>
        <v>0</v>
      </c>
      <c r="U161" s="30"/>
      <c r="V161" s="30"/>
      <c r="W161" s="30"/>
      <c r="X161" s="30"/>
      <c r="Y161" s="30"/>
      <c r="Z161" s="30"/>
      <c r="AA161" s="30"/>
      <c r="AB161" s="30"/>
      <c r="AC161" s="30"/>
      <c r="AD161" s="30"/>
      <c r="AE161" s="30"/>
      <c r="AR161" s="170" t="s">
        <v>155</v>
      </c>
      <c r="AT161" s="170" t="s">
        <v>151</v>
      </c>
      <c r="AU161" s="170" t="s">
        <v>156</v>
      </c>
      <c r="AY161" s="14" t="s">
        <v>149</v>
      </c>
      <c r="BE161" s="98">
        <f t="shared" si="14"/>
        <v>0</v>
      </c>
      <c r="BF161" s="98">
        <f t="shared" si="15"/>
        <v>0</v>
      </c>
      <c r="BG161" s="98">
        <f t="shared" si="16"/>
        <v>0</v>
      </c>
      <c r="BH161" s="98">
        <f t="shared" si="17"/>
        <v>0</v>
      </c>
      <c r="BI161" s="98">
        <f t="shared" si="18"/>
        <v>0</v>
      </c>
      <c r="BJ161" s="14" t="s">
        <v>156</v>
      </c>
      <c r="BK161" s="98">
        <f t="shared" si="19"/>
        <v>0</v>
      </c>
      <c r="BL161" s="14" t="s">
        <v>155</v>
      </c>
      <c r="BM161" s="170" t="s">
        <v>308</v>
      </c>
    </row>
    <row r="162" spans="1:65" s="2" customFormat="1" ht="14.4" customHeight="1">
      <c r="A162" s="30"/>
      <c r="B162" s="157"/>
      <c r="C162" s="171" t="s">
        <v>305</v>
      </c>
      <c r="D162" s="171" t="s">
        <v>244</v>
      </c>
      <c r="E162" s="172" t="s">
        <v>851</v>
      </c>
      <c r="F162" s="173" t="s">
        <v>852</v>
      </c>
      <c r="G162" s="174" t="s">
        <v>796</v>
      </c>
      <c r="H162" s="175">
        <v>400</v>
      </c>
      <c r="I162" s="176"/>
      <c r="J162" s="177">
        <f t="shared" si="10"/>
        <v>0</v>
      </c>
      <c r="K162" s="178"/>
      <c r="L162" s="179"/>
      <c r="M162" s="180" t="s">
        <v>1</v>
      </c>
      <c r="N162" s="181" t="s">
        <v>41</v>
      </c>
      <c r="O162" s="59"/>
      <c r="P162" s="168">
        <f t="shared" si="11"/>
        <v>0</v>
      </c>
      <c r="Q162" s="168">
        <v>0</v>
      </c>
      <c r="R162" s="168">
        <f t="shared" si="12"/>
        <v>0</v>
      </c>
      <c r="S162" s="168">
        <v>0</v>
      </c>
      <c r="T162" s="169">
        <f t="shared" si="13"/>
        <v>0</v>
      </c>
      <c r="U162" s="30"/>
      <c r="V162" s="30"/>
      <c r="W162" s="30"/>
      <c r="X162" s="30"/>
      <c r="Y162" s="30"/>
      <c r="Z162" s="30"/>
      <c r="AA162" s="30"/>
      <c r="AB162" s="30"/>
      <c r="AC162" s="30"/>
      <c r="AD162" s="30"/>
      <c r="AE162" s="30"/>
      <c r="AR162" s="170" t="s">
        <v>165</v>
      </c>
      <c r="AT162" s="170" t="s">
        <v>244</v>
      </c>
      <c r="AU162" s="170" t="s">
        <v>156</v>
      </c>
      <c r="AY162" s="14" t="s">
        <v>149</v>
      </c>
      <c r="BE162" s="98">
        <f t="shared" si="14"/>
        <v>0</v>
      </c>
      <c r="BF162" s="98">
        <f t="shared" si="15"/>
        <v>0</v>
      </c>
      <c r="BG162" s="98">
        <f t="shared" si="16"/>
        <v>0</v>
      </c>
      <c r="BH162" s="98">
        <f t="shared" si="17"/>
        <v>0</v>
      </c>
      <c r="BI162" s="98">
        <f t="shared" si="18"/>
        <v>0</v>
      </c>
      <c r="BJ162" s="14" t="s">
        <v>156</v>
      </c>
      <c r="BK162" s="98">
        <f t="shared" si="19"/>
        <v>0</v>
      </c>
      <c r="BL162" s="14" t="s">
        <v>155</v>
      </c>
      <c r="BM162" s="170" t="s">
        <v>311</v>
      </c>
    </row>
    <row r="163" spans="1:65" s="2" customFormat="1" ht="14.4" customHeight="1">
      <c r="A163" s="30"/>
      <c r="B163" s="157"/>
      <c r="C163" s="171" t="s">
        <v>230</v>
      </c>
      <c r="D163" s="171" t="s">
        <v>244</v>
      </c>
      <c r="E163" s="172" t="s">
        <v>853</v>
      </c>
      <c r="F163" s="173" t="s">
        <v>854</v>
      </c>
      <c r="G163" s="174" t="s">
        <v>796</v>
      </c>
      <c r="H163" s="175">
        <v>1000</v>
      </c>
      <c r="I163" s="176"/>
      <c r="J163" s="177">
        <f t="shared" si="10"/>
        <v>0</v>
      </c>
      <c r="K163" s="178"/>
      <c r="L163" s="179"/>
      <c r="M163" s="180" t="s">
        <v>1</v>
      </c>
      <c r="N163" s="181" t="s">
        <v>41</v>
      </c>
      <c r="O163" s="59"/>
      <c r="P163" s="168">
        <f t="shared" si="11"/>
        <v>0</v>
      </c>
      <c r="Q163" s="168">
        <v>0</v>
      </c>
      <c r="R163" s="168">
        <f t="shared" si="12"/>
        <v>0</v>
      </c>
      <c r="S163" s="168">
        <v>0</v>
      </c>
      <c r="T163" s="169">
        <f t="shared" si="13"/>
        <v>0</v>
      </c>
      <c r="U163" s="30"/>
      <c r="V163" s="30"/>
      <c r="W163" s="30"/>
      <c r="X163" s="30"/>
      <c r="Y163" s="30"/>
      <c r="Z163" s="30"/>
      <c r="AA163" s="30"/>
      <c r="AB163" s="30"/>
      <c r="AC163" s="30"/>
      <c r="AD163" s="30"/>
      <c r="AE163" s="30"/>
      <c r="AR163" s="170" t="s">
        <v>165</v>
      </c>
      <c r="AT163" s="170" t="s">
        <v>244</v>
      </c>
      <c r="AU163" s="170" t="s">
        <v>156</v>
      </c>
      <c r="AY163" s="14" t="s">
        <v>149</v>
      </c>
      <c r="BE163" s="98">
        <f t="shared" si="14"/>
        <v>0</v>
      </c>
      <c r="BF163" s="98">
        <f t="shared" si="15"/>
        <v>0</v>
      </c>
      <c r="BG163" s="98">
        <f t="shared" si="16"/>
        <v>0</v>
      </c>
      <c r="BH163" s="98">
        <f t="shared" si="17"/>
        <v>0</v>
      </c>
      <c r="BI163" s="98">
        <f t="shared" si="18"/>
        <v>0</v>
      </c>
      <c r="BJ163" s="14" t="s">
        <v>156</v>
      </c>
      <c r="BK163" s="98">
        <f t="shared" si="19"/>
        <v>0</v>
      </c>
      <c r="BL163" s="14" t="s">
        <v>155</v>
      </c>
      <c r="BM163" s="170" t="s">
        <v>315</v>
      </c>
    </row>
    <row r="164" spans="1:65" s="2" customFormat="1" ht="14.4" customHeight="1">
      <c r="A164" s="30"/>
      <c r="B164" s="157"/>
      <c r="C164" s="171" t="s">
        <v>312</v>
      </c>
      <c r="D164" s="171" t="s">
        <v>244</v>
      </c>
      <c r="E164" s="172" t="s">
        <v>855</v>
      </c>
      <c r="F164" s="173" t="s">
        <v>856</v>
      </c>
      <c r="G164" s="174" t="s">
        <v>796</v>
      </c>
      <c r="H164" s="175">
        <v>18000</v>
      </c>
      <c r="I164" s="176"/>
      <c r="J164" s="177">
        <f t="shared" si="10"/>
        <v>0</v>
      </c>
      <c r="K164" s="178"/>
      <c r="L164" s="179"/>
      <c r="M164" s="180" t="s">
        <v>1</v>
      </c>
      <c r="N164" s="181" t="s">
        <v>41</v>
      </c>
      <c r="O164" s="59"/>
      <c r="P164" s="168">
        <f t="shared" si="11"/>
        <v>0</v>
      </c>
      <c r="Q164" s="168">
        <v>0</v>
      </c>
      <c r="R164" s="168">
        <f t="shared" si="12"/>
        <v>0</v>
      </c>
      <c r="S164" s="168">
        <v>0</v>
      </c>
      <c r="T164" s="169">
        <f t="shared" si="13"/>
        <v>0</v>
      </c>
      <c r="U164" s="30"/>
      <c r="V164" s="30"/>
      <c r="W164" s="30"/>
      <c r="X164" s="30"/>
      <c r="Y164" s="30"/>
      <c r="Z164" s="30"/>
      <c r="AA164" s="30"/>
      <c r="AB164" s="30"/>
      <c r="AC164" s="30"/>
      <c r="AD164" s="30"/>
      <c r="AE164" s="30"/>
      <c r="AR164" s="170" t="s">
        <v>165</v>
      </c>
      <c r="AT164" s="170" t="s">
        <v>244</v>
      </c>
      <c r="AU164" s="170" t="s">
        <v>156</v>
      </c>
      <c r="AY164" s="14" t="s">
        <v>149</v>
      </c>
      <c r="BE164" s="98">
        <f t="shared" si="14"/>
        <v>0</v>
      </c>
      <c r="BF164" s="98">
        <f t="shared" si="15"/>
        <v>0</v>
      </c>
      <c r="BG164" s="98">
        <f t="shared" si="16"/>
        <v>0</v>
      </c>
      <c r="BH164" s="98">
        <f t="shared" si="17"/>
        <v>0</v>
      </c>
      <c r="BI164" s="98">
        <f t="shared" si="18"/>
        <v>0</v>
      </c>
      <c r="BJ164" s="14" t="s">
        <v>156</v>
      </c>
      <c r="BK164" s="98">
        <f t="shared" si="19"/>
        <v>0</v>
      </c>
      <c r="BL164" s="14" t="s">
        <v>155</v>
      </c>
      <c r="BM164" s="170" t="s">
        <v>320</v>
      </c>
    </row>
    <row r="165" spans="1:65" s="2" customFormat="1" ht="14.4" customHeight="1">
      <c r="A165" s="30"/>
      <c r="B165" s="157"/>
      <c r="C165" s="171" t="s">
        <v>235</v>
      </c>
      <c r="D165" s="171" t="s">
        <v>244</v>
      </c>
      <c r="E165" s="172" t="s">
        <v>857</v>
      </c>
      <c r="F165" s="173" t="s">
        <v>858</v>
      </c>
      <c r="G165" s="174" t="s">
        <v>796</v>
      </c>
      <c r="H165" s="175">
        <v>800</v>
      </c>
      <c r="I165" s="176"/>
      <c r="J165" s="177">
        <f t="shared" si="10"/>
        <v>0</v>
      </c>
      <c r="K165" s="178"/>
      <c r="L165" s="179"/>
      <c r="M165" s="180" t="s">
        <v>1</v>
      </c>
      <c r="N165" s="181" t="s">
        <v>41</v>
      </c>
      <c r="O165" s="59"/>
      <c r="P165" s="168">
        <f t="shared" si="11"/>
        <v>0</v>
      </c>
      <c r="Q165" s="168">
        <v>0</v>
      </c>
      <c r="R165" s="168">
        <f t="shared" si="12"/>
        <v>0</v>
      </c>
      <c r="S165" s="168">
        <v>0</v>
      </c>
      <c r="T165" s="169">
        <f t="shared" si="13"/>
        <v>0</v>
      </c>
      <c r="U165" s="30"/>
      <c r="V165" s="30"/>
      <c r="W165" s="30"/>
      <c r="X165" s="30"/>
      <c r="Y165" s="30"/>
      <c r="Z165" s="30"/>
      <c r="AA165" s="30"/>
      <c r="AB165" s="30"/>
      <c r="AC165" s="30"/>
      <c r="AD165" s="30"/>
      <c r="AE165" s="30"/>
      <c r="AR165" s="170" t="s">
        <v>165</v>
      </c>
      <c r="AT165" s="170" t="s">
        <v>244</v>
      </c>
      <c r="AU165" s="170" t="s">
        <v>156</v>
      </c>
      <c r="AY165" s="14" t="s">
        <v>149</v>
      </c>
      <c r="BE165" s="98">
        <f t="shared" si="14"/>
        <v>0</v>
      </c>
      <c r="BF165" s="98">
        <f t="shared" si="15"/>
        <v>0</v>
      </c>
      <c r="BG165" s="98">
        <f t="shared" si="16"/>
        <v>0</v>
      </c>
      <c r="BH165" s="98">
        <f t="shared" si="17"/>
        <v>0</v>
      </c>
      <c r="BI165" s="98">
        <f t="shared" si="18"/>
        <v>0</v>
      </c>
      <c r="BJ165" s="14" t="s">
        <v>156</v>
      </c>
      <c r="BK165" s="98">
        <f t="shared" si="19"/>
        <v>0</v>
      </c>
      <c r="BL165" s="14" t="s">
        <v>155</v>
      </c>
      <c r="BM165" s="170" t="s">
        <v>324</v>
      </c>
    </row>
    <row r="166" spans="1:65" s="2" customFormat="1" ht="14.4" customHeight="1">
      <c r="A166" s="30"/>
      <c r="B166" s="157"/>
      <c r="C166" s="171" t="s">
        <v>321</v>
      </c>
      <c r="D166" s="171" t="s">
        <v>244</v>
      </c>
      <c r="E166" s="172" t="s">
        <v>859</v>
      </c>
      <c r="F166" s="173" t="s">
        <v>860</v>
      </c>
      <c r="G166" s="174" t="s">
        <v>796</v>
      </c>
      <c r="H166" s="175">
        <v>80</v>
      </c>
      <c r="I166" s="176"/>
      <c r="J166" s="177">
        <f t="shared" si="10"/>
        <v>0</v>
      </c>
      <c r="K166" s="178"/>
      <c r="L166" s="179"/>
      <c r="M166" s="180" t="s">
        <v>1</v>
      </c>
      <c r="N166" s="181" t="s">
        <v>41</v>
      </c>
      <c r="O166" s="59"/>
      <c r="P166" s="168">
        <f t="shared" si="11"/>
        <v>0</v>
      </c>
      <c r="Q166" s="168">
        <v>0</v>
      </c>
      <c r="R166" s="168">
        <f t="shared" si="12"/>
        <v>0</v>
      </c>
      <c r="S166" s="168">
        <v>0</v>
      </c>
      <c r="T166" s="169">
        <f t="shared" si="13"/>
        <v>0</v>
      </c>
      <c r="U166" s="30"/>
      <c r="V166" s="30"/>
      <c r="W166" s="30"/>
      <c r="X166" s="30"/>
      <c r="Y166" s="30"/>
      <c r="Z166" s="30"/>
      <c r="AA166" s="30"/>
      <c r="AB166" s="30"/>
      <c r="AC166" s="30"/>
      <c r="AD166" s="30"/>
      <c r="AE166" s="30"/>
      <c r="AR166" s="170" t="s">
        <v>165</v>
      </c>
      <c r="AT166" s="170" t="s">
        <v>244</v>
      </c>
      <c r="AU166" s="170" t="s">
        <v>156</v>
      </c>
      <c r="AY166" s="14" t="s">
        <v>149</v>
      </c>
      <c r="BE166" s="98">
        <f t="shared" si="14"/>
        <v>0</v>
      </c>
      <c r="BF166" s="98">
        <f t="shared" si="15"/>
        <v>0</v>
      </c>
      <c r="BG166" s="98">
        <f t="shared" si="16"/>
        <v>0</v>
      </c>
      <c r="BH166" s="98">
        <f t="shared" si="17"/>
        <v>0</v>
      </c>
      <c r="BI166" s="98">
        <f t="shared" si="18"/>
        <v>0</v>
      </c>
      <c r="BJ166" s="14" t="s">
        <v>156</v>
      </c>
      <c r="BK166" s="98">
        <f t="shared" si="19"/>
        <v>0</v>
      </c>
      <c r="BL166" s="14" t="s">
        <v>155</v>
      </c>
      <c r="BM166" s="170" t="s">
        <v>327</v>
      </c>
    </row>
    <row r="167" spans="1:65" s="2" customFormat="1" ht="14.4" customHeight="1">
      <c r="A167" s="30"/>
      <c r="B167" s="157"/>
      <c r="C167" s="171" t="s">
        <v>243</v>
      </c>
      <c r="D167" s="171" t="s">
        <v>244</v>
      </c>
      <c r="E167" s="172" t="s">
        <v>861</v>
      </c>
      <c r="F167" s="173" t="s">
        <v>862</v>
      </c>
      <c r="G167" s="174" t="s">
        <v>796</v>
      </c>
      <c r="H167" s="175">
        <v>600</v>
      </c>
      <c r="I167" s="176"/>
      <c r="J167" s="177">
        <f t="shared" si="10"/>
        <v>0</v>
      </c>
      <c r="K167" s="178"/>
      <c r="L167" s="179"/>
      <c r="M167" s="180" t="s">
        <v>1</v>
      </c>
      <c r="N167" s="181" t="s">
        <v>41</v>
      </c>
      <c r="O167" s="59"/>
      <c r="P167" s="168">
        <f t="shared" si="11"/>
        <v>0</v>
      </c>
      <c r="Q167" s="168">
        <v>0</v>
      </c>
      <c r="R167" s="168">
        <f t="shared" si="12"/>
        <v>0</v>
      </c>
      <c r="S167" s="168">
        <v>0</v>
      </c>
      <c r="T167" s="169">
        <f t="shared" si="13"/>
        <v>0</v>
      </c>
      <c r="U167" s="30"/>
      <c r="V167" s="30"/>
      <c r="W167" s="30"/>
      <c r="X167" s="30"/>
      <c r="Y167" s="30"/>
      <c r="Z167" s="30"/>
      <c r="AA167" s="30"/>
      <c r="AB167" s="30"/>
      <c r="AC167" s="30"/>
      <c r="AD167" s="30"/>
      <c r="AE167" s="30"/>
      <c r="AR167" s="170" t="s">
        <v>165</v>
      </c>
      <c r="AT167" s="170" t="s">
        <v>244</v>
      </c>
      <c r="AU167" s="170" t="s">
        <v>156</v>
      </c>
      <c r="AY167" s="14" t="s">
        <v>149</v>
      </c>
      <c r="BE167" s="98">
        <f t="shared" si="14"/>
        <v>0</v>
      </c>
      <c r="BF167" s="98">
        <f t="shared" si="15"/>
        <v>0</v>
      </c>
      <c r="BG167" s="98">
        <f t="shared" si="16"/>
        <v>0</v>
      </c>
      <c r="BH167" s="98">
        <f t="shared" si="17"/>
        <v>0</v>
      </c>
      <c r="BI167" s="98">
        <f t="shared" si="18"/>
        <v>0</v>
      </c>
      <c r="BJ167" s="14" t="s">
        <v>156</v>
      </c>
      <c r="BK167" s="98">
        <f t="shared" si="19"/>
        <v>0</v>
      </c>
      <c r="BL167" s="14" t="s">
        <v>155</v>
      </c>
      <c r="BM167" s="170" t="s">
        <v>333</v>
      </c>
    </row>
    <row r="168" spans="1:65" s="2" customFormat="1" ht="30" customHeight="1">
      <c r="A168" s="30"/>
      <c r="B168" s="157"/>
      <c r="C168" s="158" t="s">
        <v>330</v>
      </c>
      <c r="D168" s="158" t="s">
        <v>151</v>
      </c>
      <c r="E168" s="159" t="s">
        <v>863</v>
      </c>
      <c r="F168" s="160" t="s">
        <v>864</v>
      </c>
      <c r="G168" s="161" t="s">
        <v>344</v>
      </c>
      <c r="H168" s="162">
        <v>9</v>
      </c>
      <c r="I168" s="163"/>
      <c r="J168" s="164">
        <f t="shared" si="10"/>
        <v>0</v>
      </c>
      <c r="K168" s="165"/>
      <c r="L168" s="31"/>
      <c r="M168" s="166" t="s">
        <v>1</v>
      </c>
      <c r="N168" s="167" t="s">
        <v>41</v>
      </c>
      <c r="O168" s="59"/>
      <c r="P168" s="168">
        <f t="shared" si="11"/>
        <v>0</v>
      </c>
      <c r="Q168" s="168">
        <v>4.8000000000000001E-4</v>
      </c>
      <c r="R168" s="168">
        <f t="shared" si="12"/>
        <v>4.3200000000000001E-3</v>
      </c>
      <c r="S168" s="168">
        <v>0</v>
      </c>
      <c r="T168" s="169">
        <f t="shared" si="13"/>
        <v>0</v>
      </c>
      <c r="U168" s="30"/>
      <c r="V168" s="30"/>
      <c r="W168" s="30"/>
      <c r="X168" s="30"/>
      <c r="Y168" s="30"/>
      <c r="Z168" s="30"/>
      <c r="AA168" s="30"/>
      <c r="AB168" s="30"/>
      <c r="AC168" s="30"/>
      <c r="AD168" s="30"/>
      <c r="AE168" s="30"/>
      <c r="AR168" s="170" t="s">
        <v>155</v>
      </c>
      <c r="AT168" s="170" t="s">
        <v>151</v>
      </c>
      <c r="AU168" s="170" t="s">
        <v>156</v>
      </c>
      <c r="AY168" s="14" t="s">
        <v>149</v>
      </c>
      <c r="BE168" s="98">
        <f t="shared" si="14"/>
        <v>0</v>
      </c>
      <c r="BF168" s="98">
        <f t="shared" si="15"/>
        <v>0</v>
      </c>
      <c r="BG168" s="98">
        <f t="shared" si="16"/>
        <v>0</v>
      </c>
      <c r="BH168" s="98">
        <f t="shared" si="17"/>
        <v>0</v>
      </c>
      <c r="BI168" s="98">
        <f t="shared" si="18"/>
        <v>0</v>
      </c>
      <c r="BJ168" s="14" t="s">
        <v>156</v>
      </c>
      <c r="BK168" s="98">
        <f t="shared" si="19"/>
        <v>0</v>
      </c>
      <c r="BL168" s="14" t="s">
        <v>155</v>
      </c>
      <c r="BM168" s="170" t="s">
        <v>336</v>
      </c>
    </row>
    <row r="169" spans="1:65" s="2" customFormat="1" ht="22.2" customHeight="1">
      <c r="A169" s="30"/>
      <c r="B169" s="157"/>
      <c r="C169" s="171" t="s">
        <v>247</v>
      </c>
      <c r="D169" s="171" t="s">
        <v>244</v>
      </c>
      <c r="E169" s="172" t="s">
        <v>865</v>
      </c>
      <c r="F169" s="173" t="s">
        <v>866</v>
      </c>
      <c r="G169" s="174" t="s">
        <v>344</v>
      </c>
      <c r="H169" s="175">
        <v>27</v>
      </c>
      <c r="I169" s="176"/>
      <c r="J169" s="177">
        <f t="shared" si="10"/>
        <v>0</v>
      </c>
      <c r="K169" s="178"/>
      <c r="L169" s="179"/>
      <c r="M169" s="180" t="s">
        <v>1</v>
      </c>
      <c r="N169" s="181" t="s">
        <v>41</v>
      </c>
      <c r="O169" s="59"/>
      <c r="P169" s="168">
        <f t="shared" si="11"/>
        <v>0</v>
      </c>
      <c r="Q169" s="168">
        <v>0</v>
      </c>
      <c r="R169" s="168">
        <f t="shared" si="12"/>
        <v>0</v>
      </c>
      <c r="S169" s="168">
        <v>0</v>
      </c>
      <c r="T169" s="169">
        <f t="shared" si="13"/>
        <v>0</v>
      </c>
      <c r="U169" s="30"/>
      <c r="V169" s="30"/>
      <c r="W169" s="30"/>
      <c r="X169" s="30"/>
      <c r="Y169" s="30"/>
      <c r="Z169" s="30"/>
      <c r="AA169" s="30"/>
      <c r="AB169" s="30"/>
      <c r="AC169" s="30"/>
      <c r="AD169" s="30"/>
      <c r="AE169" s="30"/>
      <c r="AR169" s="170" t="s">
        <v>165</v>
      </c>
      <c r="AT169" s="170" t="s">
        <v>244</v>
      </c>
      <c r="AU169" s="170" t="s">
        <v>156</v>
      </c>
      <c r="AY169" s="14" t="s">
        <v>149</v>
      </c>
      <c r="BE169" s="98">
        <f t="shared" si="14"/>
        <v>0</v>
      </c>
      <c r="BF169" s="98">
        <f t="shared" si="15"/>
        <v>0</v>
      </c>
      <c r="BG169" s="98">
        <f t="shared" si="16"/>
        <v>0</v>
      </c>
      <c r="BH169" s="98">
        <f t="shared" si="17"/>
        <v>0</v>
      </c>
      <c r="BI169" s="98">
        <f t="shared" si="18"/>
        <v>0</v>
      </c>
      <c r="BJ169" s="14" t="s">
        <v>156</v>
      </c>
      <c r="BK169" s="98">
        <f t="shared" si="19"/>
        <v>0</v>
      </c>
      <c r="BL169" s="14" t="s">
        <v>155</v>
      </c>
      <c r="BM169" s="170" t="s">
        <v>340</v>
      </c>
    </row>
    <row r="170" spans="1:65" s="2" customFormat="1" ht="30" customHeight="1">
      <c r="A170" s="30"/>
      <c r="B170" s="157"/>
      <c r="C170" s="158" t="s">
        <v>337</v>
      </c>
      <c r="D170" s="158" t="s">
        <v>151</v>
      </c>
      <c r="E170" s="159" t="s">
        <v>867</v>
      </c>
      <c r="F170" s="160" t="s">
        <v>868</v>
      </c>
      <c r="G170" s="161" t="s">
        <v>180</v>
      </c>
      <c r="H170" s="162">
        <v>267.64</v>
      </c>
      <c r="I170" s="163"/>
      <c r="J170" s="164">
        <f t="shared" si="10"/>
        <v>0</v>
      </c>
      <c r="K170" s="165"/>
      <c r="L170" s="31"/>
      <c r="M170" s="166" t="s">
        <v>1</v>
      </c>
      <c r="N170" s="167" t="s">
        <v>41</v>
      </c>
      <c r="O170" s="59"/>
      <c r="P170" s="168">
        <f t="shared" si="11"/>
        <v>0</v>
      </c>
      <c r="Q170" s="168">
        <v>0</v>
      </c>
      <c r="R170" s="168">
        <f t="shared" si="12"/>
        <v>0</v>
      </c>
      <c r="S170" s="168">
        <v>0</v>
      </c>
      <c r="T170" s="169">
        <f t="shared" si="13"/>
        <v>0</v>
      </c>
      <c r="U170" s="30"/>
      <c r="V170" s="30"/>
      <c r="W170" s="30"/>
      <c r="X170" s="30"/>
      <c r="Y170" s="30"/>
      <c r="Z170" s="30"/>
      <c r="AA170" s="30"/>
      <c r="AB170" s="30"/>
      <c r="AC170" s="30"/>
      <c r="AD170" s="30"/>
      <c r="AE170" s="30"/>
      <c r="AR170" s="170" t="s">
        <v>155</v>
      </c>
      <c r="AT170" s="170" t="s">
        <v>151</v>
      </c>
      <c r="AU170" s="170" t="s">
        <v>156</v>
      </c>
      <c r="AY170" s="14" t="s">
        <v>149</v>
      </c>
      <c r="BE170" s="98">
        <f t="shared" si="14"/>
        <v>0</v>
      </c>
      <c r="BF170" s="98">
        <f t="shared" si="15"/>
        <v>0</v>
      </c>
      <c r="BG170" s="98">
        <f t="shared" si="16"/>
        <v>0</v>
      </c>
      <c r="BH170" s="98">
        <f t="shared" si="17"/>
        <v>0</v>
      </c>
      <c r="BI170" s="98">
        <f t="shared" si="18"/>
        <v>0</v>
      </c>
      <c r="BJ170" s="14" t="s">
        <v>156</v>
      </c>
      <c r="BK170" s="98">
        <f t="shared" si="19"/>
        <v>0</v>
      </c>
      <c r="BL170" s="14" t="s">
        <v>155</v>
      </c>
      <c r="BM170" s="170" t="s">
        <v>708</v>
      </c>
    </row>
    <row r="171" spans="1:65" s="2" customFormat="1" ht="14.4" customHeight="1">
      <c r="A171" s="30"/>
      <c r="B171" s="157"/>
      <c r="C171" s="171" t="s">
        <v>252</v>
      </c>
      <c r="D171" s="171" t="s">
        <v>244</v>
      </c>
      <c r="E171" s="172" t="s">
        <v>869</v>
      </c>
      <c r="F171" s="173" t="s">
        <v>870</v>
      </c>
      <c r="G171" s="174" t="s">
        <v>188</v>
      </c>
      <c r="H171" s="175">
        <v>2.2000000000000002</v>
      </c>
      <c r="I171" s="176"/>
      <c r="J171" s="177">
        <f t="shared" si="10"/>
        <v>0</v>
      </c>
      <c r="K171" s="178"/>
      <c r="L171" s="179"/>
      <c r="M171" s="180" t="s">
        <v>1</v>
      </c>
      <c r="N171" s="181" t="s">
        <v>41</v>
      </c>
      <c r="O171" s="59"/>
      <c r="P171" s="168">
        <f t="shared" si="11"/>
        <v>0</v>
      </c>
      <c r="Q171" s="168">
        <v>1</v>
      </c>
      <c r="R171" s="168">
        <f t="shared" si="12"/>
        <v>2.2000000000000002</v>
      </c>
      <c r="S171" s="168">
        <v>0</v>
      </c>
      <c r="T171" s="169">
        <f t="shared" si="13"/>
        <v>0</v>
      </c>
      <c r="U171" s="30"/>
      <c r="V171" s="30"/>
      <c r="W171" s="30"/>
      <c r="X171" s="30"/>
      <c r="Y171" s="30"/>
      <c r="Z171" s="30"/>
      <c r="AA171" s="30"/>
      <c r="AB171" s="30"/>
      <c r="AC171" s="30"/>
      <c r="AD171" s="30"/>
      <c r="AE171" s="30"/>
      <c r="AR171" s="170" t="s">
        <v>165</v>
      </c>
      <c r="AT171" s="170" t="s">
        <v>244</v>
      </c>
      <c r="AU171" s="170" t="s">
        <v>156</v>
      </c>
      <c r="AY171" s="14" t="s">
        <v>149</v>
      </c>
      <c r="BE171" s="98">
        <f t="shared" si="14"/>
        <v>0</v>
      </c>
      <c r="BF171" s="98">
        <f t="shared" si="15"/>
        <v>0</v>
      </c>
      <c r="BG171" s="98">
        <f t="shared" si="16"/>
        <v>0</v>
      </c>
      <c r="BH171" s="98">
        <f t="shared" si="17"/>
        <v>0</v>
      </c>
      <c r="BI171" s="98">
        <f t="shared" si="18"/>
        <v>0</v>
      </c>
      <c r="BJ171" s="14" t="s">
        <v>156</v>
      </c>
      <c r="BK171" s="98">
        <f t="shared" si="19"/>
        <v>0</v>
      </c>
      <c r="BL171" s="14" t="s">
        <v>155</v>
      </c>
      <c r="BM171" s="170" t="s">
        <v>871</v>
      </c>
    </row>
    <row r="172" spans="1:65" s="2" customFormat="1" ht="22.2" customHeight="1">
      <c r="A172" s="30"/>
      <c r="B172" s="157"/>
      <c r="C172" s="158" t="s">
        <v>649</v>
      </c>
      <c r="D172" s="158" t="s">
        <v>151</v>
      </c>
      <c r="E172" s="159" t="s">
        <v>872</v>
      </c>
      <c r="F172" s="160" t="s">
        <v>873</v>
      </c>
      <c r="G172" s="161" t="s">
        <v>180</v>
      </c>
      <c r="H172" s="162">
        <v>0.5</v>
      </c>
      <c r="I172" s="163"/>
      <c r="J172" s="164">
        <f t="shared" si="10"/>
        <v>0</v>
      </c>
      <c r="K172" s="165"/>
      <c r="L172" s="31"/>
      <c r="M172" s="166" t="s">
        <v>1</v>
      </c>
      <c r="N172" s="167" t="s">
        <v>41</v>
      </c>
      <c r="O172" s="59"/>
      <c r="P172" s="168">
        <f t="shared" si="11"/>
        <v>0</v>
      </c>
      <c r="Q172" s="168">
        <v>0</v>
      </c>
      <c r="R172" s="168">
        <f t="shared" si="12"/>
        <v>0</v>
      </c>
      <c r="S172" s="168">
        <v>0</v>
      </c>
      <c r="T172" s="169">
        <f t="shared" si="13"/>
        <v>0</v>
      </c>
      <c r="U172" s="30"/>
      <c r="V172" s="30"/>
      <c r="W172" s="30"/>
      <c r="X172" s="30"/>
      <c r="Y172" s="30"/>
      <c r="Z172" s="30"/>
      <c r="AA172" s="30"/>
      <c r="AB172" s="30"/>
      <c r="AC172" s="30"/>
      <c r="AD172" s="30"/>
      <c r="AE172" s="30"/>
      <c r="AR172" s="170" t="s">
        <v>155</v>
      </c>
      <c r="AT172" s="170" t="s">
        <v>151</v>
      </c>
      <c r="AU172" s="170" t="s">
        <v>156</v>
      </c>
      <c r="AY172" s="14" t="s">
        <v>149</v>
      </c>
      <c r="BE172" s="98">
        <f t="shared" si="14"/>
        <v>0</v>
      </c>
      <c r="BF172" s="98">
        <f t="shared" si="15"/>
        <v>0</v>
      </c>
      <c r="BG172" s="98">
        <f t="shared" si="16"/>
        <v>0</v>
      </c>
      <c r="BH172" s="98">
        <f t="shared" si="17"/>
        <v>0</v>
      </c>
      <c r="BI172" s="98">
        <f t="shared" si="18"/>
        <v>0</v>
      </c>
      <c r="BJ172" s="14" t="s">
        <v>156</v>
      </c>
      <c r="BK172" s="98">
        <f t="shared" si="19"/>
        <v>0</v>
      </c>
      <c r="BL172" s="14" t="s">
        <v>155</v>
      </c>
      <c r="BM172" s="170" t="s">
        <v>714</v>
      </c>
    </row>
    <row r="173" spans="1:65" s="2" customFormat="1" ht="22.2" customHeight="1">
      <c r="A173" s="30"/>
      <c r="B173" s="157"/>
      <c r="C173" s="171" t="s">
        <v>257</v>
      </c>
      <c r="D173" s="171" t="s">
        <v>244</v>
      </c>
      <c r="E173" s="172" t="s">
        <v>874</v>
      </c>
      <c r="F173" s="173" t="s">
        <v>875</v>
      </c>
      <c r="G173" s="174" t="s">
        <v>284</v>
      </c>
      <c r="H173" s="175">
        <v>1</v>
      </c>
      <c r="I173" s="176"/>
      <c r="J173" s="177">
        <f t="shared" si="10"/>
        <v>0</v>
      </c>
      <c r="K173" s="178"/>
      <c r="L173" s="179"/>
      <c r="M173" s="180" t="s">
        <v>1</v>
      </c>
      <c r="N173" s="181" t="s">
        <v>41</v>
      </c>
      <c r="O173" s="59"/>
      <c r="P173" s="168">
        <f t="shared" si="11"/>
        <v>0</v>
      </c>
      <c r="Q173" s="168">
        <v>2.3000000000000001E-4</v>
      </c>
      <c r="R173" s="168">
        <f t="shared" si="12"/>
        <v>2.3000000000000001E-4</v>
      </c>
      <c r="S173" s="168">
        <v>0</v>
      </c>
      <c r="T173" s="169">
        <f t="shared" si="13"/>
        <v>0</v>
      </c>
      <c r="U173" s="30"/>
      <c r="V173" s="30"/>
      <c r="W173" s="30"/>
      <c r="X173" s="30"/>
      <c r="Y173" s="30"/>
      <c r="Z173" s="30"/>
      <c r="AA173" s="30"/>
      <c r="AB173" s="30"/>
      <c r="AC173" s="30"/>
      <c r="AD173" s="30"/>
      <c r="AE173" s="30"/>
      <c r="AR173" s="170" t="s">
        <v>165</v>
      </c>
      <c r="AT173" s="170" t="s">
        <v>244</v>
      </c>
      <c r="AU173" s="170" t="s">
        <v>156</v>
      </c>
      <c r="AY173" s="14" t="s">
        <v>149</v>
      </c>
      <c r="BE173" s="98">
        <f t="shared" si="14"/>
        <v>0</v>
      </c>
      <c r="BF173" s="98">
        <f t="shared" si="15"/>
        <v>0</v>
      </c>
      <c r="BG173" s="98">
        <f t="shared" si="16"/>
        <v>0</v>
      </c>
      <c r="BH173" s="98">
        <f t="shared" si="17"/>
        <v>0</v>
      </c>
      <c r="BI173" s="98">
        <f t="shared" si="18"/>
        <v>0</v>
      </c>
      <c r="BJ173" s="14" t="s">
        <v>156</v>
      </c>
      <c r="BK173" s="98">
        <f t="shared" si="19"/>
        <v>0</v>
      </c>
      <c r="BL173" s="14" t="s">
        <v>155</v>
      </c>
      <c r="BM173" s="170" t="s">
        <v>876</v>
      </c>
    </row>
    <row r="174" spans="1:65" s="2" customFormat="1" ht="22.2" customHeight="1">
      <c r="A174" s="30"/>
      <c r="B174" s="157"/>
      <c r="C174" s="158" t="s">
        <v>655</v>
      </c>
      <c r="D174" s="158" t="s">
        <v>151</v>
      </c>
      <c r="E174" s="159" t="s">
        <v>877</v>
      </c>
      <c r="F174" s="160" t="s">
        <v>878</v>
      </c>
      <c r="G174" s="161" t="s">
        <v>188</v>
      </c>
      <c r="H174" s="162">
        <v>5.0000000000000001E-3</v>
      </c>
      <c r="I174" s="163"/>
      <c r="J174" s="164">
        <f t="shared" si="10"/>
        <v>0</v>
      </c>
      <c r="K174" s="165"/>
      <c r="L174" s="31"/>
      <c r="M174" s="166" t="s">
        <v>1</v>
      </c>
      <c r="N174" s="167" t="s">
        <v>41</v>
      </c>
      <c r="O174" s="59"/>
      <c r="P174" s="168">
        <f t="shared" si="11"/>
        <v>0</v>
      </c>
      <c r="Q174" s="168">
        <v>0</v>
      </c>
      <c r="R174" s="168">
        <f t="shared" si="12"/>
        <v>0</v>
      </c>
      <c r="S174" s="168">
        <v>0</v>
      </c>
      <c r="T174" s="169">
        <f t="shared" si="13"/>
        <v>0</v>
      </c>
      <c r="U174" s="30"/>
      <c r="V174" s="30"/>
      <c r="W174" s="30"/>
      <c r="X174" s="30"/>
      <c r="Y174" s="30"/>
      <c r="Z174" s="30"/>
      <c r="AA174" s="30"/>
      <c r="AB174" s="30"/>
      <c r="AC174" s="30"/>
      <c r="AD174" s="30"/>
      <c r="AE174" s="30"/>
      <c r="AR174" s="170" t="s">
        <v>155</v>
      </c>
      <c r="AT174" s="170" t="s">
        <v>151</v>
      </c>
      <c r="AU174" s="170" t="s">
        <v>156</v>
      </c>
      <c r="AY174" s="14" t="s">
        <v>149</v>
      </c>
      <c r="BE174" s="98">
        <f t="shared" si="14"/>
        <v>0</v>
      </c>
      <c r="BF174" s="98">
        <f t="shared" si="15"/>
        <v>0</v>
      </c>
      <c r="BG174" s="98">
        <f t="shared" si="16"/>
        <v>0</v>
      </c>
      <c r="BH174" s="98">
        <f t="shared" si="17"/>
        <v>0</v>
      </c>
      <c r="BI174" s="98">
        <f t="shared" si="18"/>
        <v>0</v>
      </c>
      <c r="BJ174" s="14" t="s">
        <v>156</v>
      </c>
      <c r="BK174" s="98">
        <f t="shared" si="19"/>
        <v>0</v>
      </c>
      <c r="BL174" s="14" t="s">
        <v>155</v>
      </c>
      <c r="BM174" s="170" t="s">
        <v>879</v>
      </c>
    </row>
    <row r="175" spans="1:65" s="2" customFormat="1" ht="14.4" customHeight="1">
      <c r="A175" s="30"/>
      <c r="B175" s="157"/>
      <c r="C175" s="171" t="s">
        <v>261</v>
      </c>
      <c r="D175" s="171" t="s">
        <v>244</v>
      </c>
      <c r="E175" s="172" t="s">
        <v>880</v>
      </c>
      <c r="F175" s="173" t="s">
        <v>881</v>
      </c>
      <c r="G175" s="174" t="s">
        <v>188</v>
      </c>
      <c r="H175" s="175">
        <v>5.0000000000000001E-3</v>
      </c>
      <c r="I175" s="176"/>
      <c r="J175" s="177">
        <f t="shared" si="10"/>
        <v>0</v>
      </c>
      <c r="K175" s="178"/>
      <c r="L175" s="179"/>
      <c r="M175" s="180" t="s">
        <v>1</v>
      </c>
      <c r="N175" s="181" t="s">
        <v>41</v>
      </c>
      <c r="O175" s="59"/>
      <c r="P175" s="168">
        <f t="shared" si="11"/>
        <v>0</v>
      </c>
      <c r="Q175" s="168">
        <v>1</v>
      </c>
      <c r="R175" s="168">
        <f t="shared" si="12"/>
        <v>5.0000000000000001E-3</v>
      </c>
      <c r="S175" s="168">
        <v>0</v>
      </c>
      <c r="T175" s="169">
        <f t="shared" si="13"/>
        <v>0</v>
      </c>
      <c r="U175" s="30"/>
      <c r="V175" s="30"/>
      <c r="W175" s="30"/>
      <c r="X175" s="30"/>
      <c r="Y175" s="30"/>
      <c r="Z175" s="30"/>
      <c r="AA175" s="30"/>
      <c r="AB175" s="30"/>
      <c r="AC175" s="30"/>
      <c r="AD175" s="30"/>
      <c r="AE175" s="30"/>
      <c r="AR175" s="170" t="s">
        <v>165</v>
      </c>
      <c r="AT175" s="170" t="s">
        <v>244</v>
      </c>
      <c r="AU175" s="170" t="s">
        <v>156</v>
      </c>
      <c r="AY175" s="14" t="s">
        <v>149</v>
      </c>
      <c r="BE175" s="98">
        <f t="shared" si="14"/>
        <v>0</v>
      </c>
      <c r="BF175" s="98">
        <f t="shared" si="15"/>
        <v>0</v>
      </c>
      <c r="BG175" s="98">
        <f t="shared" si="16"/>
        <v>0</v>
      </c>
      <c r="BH175" s="98">
        <f t="shared" si="17"/>
        <v>0</v>
      </c>
      <c r="BI175" s="98">
        <f t="shared" si="18"/>
        <v>0</v>
      </c>
      <c r="BJ175" s="14" t="s">
        <v>156</v>
      </c>
      <c r="BK175" s="98">
        <f t="shared" si="19"/>
        <v>0</v>
      </c>
      <c r="BL175" s="14" t="s">
        <v>155</v>
      </c>
      <c r="BM175" s="170" t="s">
        <v>882</v>
      </c>
    </row>
    <row r="176" spans="1:65" s="2" customFormat="1" ht="14.4" customHeight="1">
      <c r="A176" s="30"/>
      <c r="B176" s="157"/>
      <c r="C176" s="158" t="s">
        <v>662</v>
      </c>
      <c r="D176" s="158" t="s">
        <v>151</v>
      </c>
      <c r="E176" s="159" t="s">
        <v>883</v>
      </c>
      <c r="F176" s="160" t="s">
        <v>884</v>
      </c>
      <c r="G176" s="161" t="s">
        <v>154</v>
      </c>
      <c r="H176" s="162">
        <v>12</v>
      </c>
      <c r="I176" s="163"/>
      <c r="J176" s="164">
        <f t="shared" si="10"/>
        <v>0</v>
      </c>
      <c r="K176" s="165"/>
      <c r="L176" s="31"/>
      <c r="M176" s="166" t="s">
        <v>1</v>
      </c>
      <c r="N176" s="167" t="s">
        <v>41</v>
      </c>
      <c r="O176" s="59"/>
      <c r="P176" s="168">
        <f t="shared" si="11"/>
        <v>0</v>
      </c>
      <c r="Q176" s="168">
        <v>0</v>
      </c>
      <c r="R176" s="168">
        <f t="shared" si="12"/>
        <v>0</v>
      </c>
      <c r="S176" s="168">
        <v>0</v>
      </c>
      <c r="T176" s="169">
        <f t="shared" si="13"/>
        <v>0</v>
      </c>
      <c r="U176" s="30"/>
      <c r="V176" s="30"/>
      <c r="W176" s="30"/>
      <c r="X176" s="30"/>
      <c r="Y176" s="30"/>
      <c r="Z176" s="30"/>
      <c r="AA176" s="30"/>
      <c r="AB176" s="30"/>
      <c r="AC176" s="30"/>
      <c r="AD176" s="30"/>
      <c r="AE176" s="30"/>
      <c r="AR176" s="170" t="s">
        <v>155</v>
      </c>
      <c r="AT176" s="170" t="s">
        <v>151</v>
      </c>
      <c r="AU176" s="170" t="s">
        <v>156</v>
      </c>
      <c r="AY176" s="14" t="s">
        <v>149</v>
      </c>
      <c r="BE176" s="98">
        <f t="shared" si="14"/>
        <v>0</v>
      </c>
      <c r="BF176" s="98">
        <f t="shared" si="15"/>
        <v>0</v>
      </c>
      <c r="BG176" s="98">
        <f t="shared" si="16"/>
        <v>0</v>
      </c>
      <c r="BH176" s="98">
        <f t="shared" si="17"/>
        <v>0</v>
      </c>
      <c r="BI176" s="98">
        <f t="shared" si="18"/>
        <v>0</v>
      </c>
      <c r="BJ176" s="14" t="s">
        <v>156</v>
      </c>
      <c r="BK176" s="98">
        <f t="shared" si="19"/>
        <v>0</v>
      </c>
      <c r="BL176" s="14" t="s">
        <v>155</v>
      </c>
      <c r="BM176" s="170" t="s">
        <v>719</v>
      </c>
    </row>
    <row r="177" spans="1:65" s="2" customFormat="1" ht="22.2" customHeight="1">
      <c r="A177" s="30"/>
      <c r="B177" s="157"/>
      <c r="C177" s="158" t="s">
        <v>264</v>
      </c>
      <c r="D177" s="158" t="s">
        <v>151</v>
      </c>
      <c r="E177" s="159" t="s">
        <v>885</v>
      </c>
      <c r="F177" s="160" t="s">
        <v>886</v>
      </c>
      <c r="G177" s="161" t="s">
        <v>180</v>
      </c>
      <c r="H177" s="162">
        <v>86</v>
      </c>
      <c r="I177" s="163"/>
      <c r="J177" s="164">
        <f t="shared" si="10"/>
        <v>0</v>
      </c>
      <c r="K177" s="165"/>
      <c r="L177" s="31"/>
      <c r="M177" s="166" t="s">
        <v>1</v>
      </c>
      <c r="N177" s="167" t="s">
        <v>41</v>
      </c>
      <c r="O177" s="59"/>
      <c r="P177" s="168">
        <f t="shared" si="11"/>
        <v>0</v>
      </c>
      <c r="Q177" s="168">
        <v>2.0000000000000001E-4</v>
      </c>
      <c r="R177" s="168">
        <f t="shared" si="12"/>
        <v>1.72E-2</v>
      </c>
      <c r="S177" s="168">
        <v>0</v>
      </c>
      <c r="T177" s="169">
        <f t="shared" si="13"/>
        <v>0</v>
      </c>
      <c r="U177" s="30"/>
      <c r="V177" s="30"/>
      <c r="W177" s="30"/>
      <c r="X177" s="30"/>
      <c r="Y177" s="30"/>
      <c r="Z177" s="30"/>
      <c r="AA177" s="30"/>
      <c r="AB177" s="30"/>
      <c r="AC177" s="30"/>
      <c r="AD177" s="30"/>
      <c r="AE177" s="30"/>
      <c r="AR177" s="170" t="s">
        <v>155</v>
      </c>
      <c r="AT177" s="170" t="s">
        <v>151</v>
      </c>
      <c r="AU177" s="170" t="s">
        <v>156</v>
      </c>
      <c r="AY177" s="14" t="s">
        <v>149</v>
      </c>
      <c r="BE177" s="98">
        <f t="shared" si="14"/>
        <v>0</v>
      </c>
      <c r="BF177" s="98">
        <f t="shared" si="15"/>
        <v>0</v>
      </c>
      <c r="BG177" s="98">
        <f t="shared" si="16"/>
        <v>0</v>
      </c>
      <c r="BH177" s="98">
        <f t="shared" si="17"/>
        <v>0</v>
      </c>
      <c r="BI177" s="98">
        <f t="shared" si="18"/>
        <v>0</v>
      </c>
      <c r="BJ177" s="14" t="s">
        <v>156</v>
      </c>
      <c r="BK177" s="98">
        <f t="shared" si="19"/>
        <v>0</v>
      </c>
      <c r="BL177" s="14" t="s">
        <v>155</v>
      </c>
      <c r="BM177" s="170" t="s">
        <v>887</v>
      </c>
    </row>
    <row r="178" spans="1:65" s="2" customFormat="1" ht="14.4" customHeight="1">
      <c r="A178" s="30"/>
      <c r="B178" s="157"/>
      <c r="C178" s="171" t="s">
        <v>668</v>
      </c>
      <c r="D178" s="171" t="s">
        <v>244</v>
      </c>
      <c r="E178" s="172" t="s">
        <v>888</v>
      </c>
      <c r="F178" s="173" t="s">
        <v>889</v>
      </c>
      <c r="G178" s="174" t="s">
        <v>180</v>
      </c>
      <c r="H178" s="175">
        <v>86</v>
      </c>
      <c r="I178" s="176"/>
      <c r="J178" s="177">
        <f t="shared" si="10"/>
        <v>0</v>
      </c>
      <c r="K178" s="178"/>
      <c r="L178" s="179"/>
      <c r="M178" s="180" t="s">
        <v>1</v>
      </c>
      <c r="N178" s="181" t="s">
        <v>41</v>
      </c>
      <c r="O178" s="59"/>
      <c r="P178" s="168">
        <f t="shared" si="11"/>
        <v>0</v>
      </c>
      <c r="Q178" s="168">
        <v>1.4999999999999999E-4</v>
      </c>
      <c r="R178" s="168">
        <f t="shared" si="12"/>
        <v>1.2899999999999998E-2</v>
      </c>
      <c r="S178" s="168">
        <v>0</v>
      </c>
      <c r="T178" s="169">
        <f t="shared" si="13"/>
        <v>0</v>
      </c>
      <c r="U178" s="30"/>
      <c r="V178" s="30"/>
      <c r="W178" s="30"/>
      <c r="X178" s="30"/>
      <c r="Y178" s="30"/>
      <c r="Z178" s="30"/>
      <c r="AA178" s="30"/>
      <c r="AB178" s="30"/>
      <c r="AC178" s="30"/>
      <c r="AD178" s="30"/>
      <c r="AE178" s="30"/>
      <c r="AR178" s="170" t="s">
        <v>165</v>
      </c>
      <c r="AT178" s="170" t="s">
        <v>244</v>
      </c>
      <c r="AU178" s="170" t="s">
        <v>156</v>
      </c>
      <c r="AY178" s="14" t="s">
        <v>149</v>
      </c>
      <c r="BE178" s="98">
        <f t="shared" si="14"/>
        <v>0</v>
      </c>
      <c r="BF178" s="98">
        <f t="shared" si="15"/>
        <v>0</v>
      </c>
      <c r="BG178" s="98">
        <f t="shared" si="16"/>
        <v>0</v>
      </c>
      <c r="BH178" s="98">
        <f t="shared" si="17"/>
        <v>0</v>
      </c>
      <c r="BI178" s="98">
        <f t="shared" si="18"/>
        <v>0</v>
      </c>
      <c r="BJ178" s="14" t="s">
        <v>156</v>
      </c>
      <c r="BK178" s="98">
        <f t="shared" si="19"/>
        <v>0</v>
      </c>
      <c r="BL178" s="14" t="s">
        <v>155</v>
      </c>
      <c r="BM178" s="170" t="s">
        <v>890</v>
      </c>
    </row>
    <row r="179" spans="1:65" s="2" customFormat="1" ht="34.799999999999997" customHeight="1">
      <c r="A179" s="30"/>
      <c r="B179" s="157"/>
      <c r="C179" s="158" t="s">
        <v>268</v>
      </c>
      <c r="D179" s="158" t="s">
        <v>151</v>
      </c>
      <c r="E179" s="159" t="s">
        <v>891</v>
      </c>
      <c r="F179" s="160" t="s">
        <v>892</v>
      </c>
      <c r="G179" s="161" t="s">
        <v>154</v>
      </c>
      <c r="H179" s="162">
        <v>5.5</v>
      </c>
      <c r="I179" s="163"/>
      <c r="J179" s="164">
        <f t="shared" si="10"/>
        <v>0</v>
      </c>
      <c r="K179" s="165"/>
      <c r="L179" s="31"/>
      <c r="M179" s="166" t="s">
        <v>1</v>
      </c>
      <c r="N179" s="167" t="s">
        <v>41</v>
      </c>
      <c r="O179" s="59"/>
      <c r="P179" s="168">
        <f t="shared" si="11"/>
        <v>0</v>
      </c>
      <c r="Q179" s="168">
        <v>0</v>
      </c>
      <c r="R179" s="168">
        <f t="shared" si="12"/>
        <v>0</v>
      </c>
      <c r="S179" s="168">
        <v>0</v>
      </c>
      <c r="T179" s="169">
        <f t="shared" si="13"/>
        <v>0</v>
      </c>
      <c r="U179" s="30"/>
      <c r="V179" s="30"/>
      <c r="W179" s="30"/>
      <c r="X179" s="30"/>
      <c r="Y179" s="30"/>
      <c r="Z179" s="30"/>
      <c r="AA179" s="30"/>
      <c r="AB179" s="30"/>
      <c r="AC179" s="30"/>
      <c r="AD179" s="30"/>
      <c r="AE179" s="30"/>
      <c r="AR179" s="170" t="s">
        <v>155</v>
      </c>
      <c r="AT179" s="170" t="s">
        <v>151</v>
      </c>
      <c r="AU179" s="170" t="s">
        <v>156</v>
      </c>
      <c r="AY179" s="14" t="s">
        <v>149</v>
      </c>
      <c r="BE179" s="98">
        <f t="shared" si="14"/>
        <v>0</v>
      </c>
      <c r="BF179" s="98">
        <f t="shared" si="15"/>
        <v>0</v>
      </c>
      <c r="BG179" s="98">
        <f t="shared" si="16"/>
        <v>0</v>
      </c>
      <c r="BH179" s="98">
        <f t="shared" si="17"/>
        <v>0</v>
      </c>
      <c r="BI179" s="98">
        <f t="shared" si="18"/>
        <v>0</v>
      </c>
      <c r="BJ179" s="14" t="s">
        <v>156</v>
      </c>
      <c r="BK179" s="98">
        <f t="shared" si="19"/>
        <v>0</v>
      </c>
      <c r="BL179" s="14" t="s">
        <v>155</v>
      </c>
      <c r="BM179" s="170" t="s">
        <v>738</v>
      </c>
    </row>
    <row r="180" spans="1:65" s="2" customFormat="1" ht="14.4" customHeight="1">
      <c r="A180" s="30"/>
      <c r="B180" s="157"/>
      <c r="C180" s="171" t="s">
        <v>674</v>
      </c>
      <c r="D180" s="171" t="s">
        <v>244</v>
      </c>
      <c r="E180" s="172" t="s">
        <v>893</v>
      </c>
      <c r="F180" s="173" t="s">
        <v>894</v>
      </c>
      <c r="G180" s="174" t="s">
        <v>188</v>
      </c>
      <c r="H180" s="175">
        <v>5.5</v>
      </c>
      <c r="I180" s="176"/>
      <c r="J180" s="177">
        <f t="shared" si="10"/>
        <v>0</v>
      </c>
      <c r="K180" s="178"/>
      <c r="L180" s="179"/>
      <c r="M180" s="180" t="s">
        <v>1</v>
      </c>
      <c r="N180" s="181" t="s">
        <v>41</v>
      </c>
      <c r="O180" s="59"/>
      <c r="P180" s="168">
        <f t="shared" si="11"/>
        <v>0</v>
      </c>
      <c r="Q180" s="168">
        <v>1</v>
      </c>
      <c r="R180" s="168">
        <f t="shared" si="12"/>
        <v>5.5</v>
      </c>
      <c r="S180" s="168">
        <v>0</v>
      </c>
      <c r="T180" s="169">
        <f t="shared" si="13"/>
        <v>0</v>
      </c>
      <c r="U180" s="30"/>
      <c r="V180" s="30"/>
      <c r="W180" s="30"/>
      <c r="X180" s="30"/>
      <c r="Y180" s="30"/>
      <c r="Z180" s="30"/>
      <c r="AA180" s="30"/>
      <c r="AB180" s="30"/>
      <c r="AC180" s="30"/>
      <c r="AD180" s="30"/>
      <c r="AE180" s="30"/>
      <c r="AR180" s="170" t="s">
        <v>165</v>
      </c>
      <c r="AT180" s="170" t="s">
        <v>244</v>
      </c>
      <c r="AU180" s="170" t="s">
        <v>156</v>
      </c>
      <c r="AY180" s="14" t="s">
        <v>149</v>
      </c>
      <c r="BE180" s="98">
        <f t="shared" si="14"/>
        <v>0</v>
      </c>
      <c r="BF180" s="98">
        <f t="shared" si="15"/>
        <v>0</v>
      </c>
      <c r="BG180" s="98">
        <f t="shared" si="16"/>
        <v>0</v>
      </c>
      <c r="BH180" s="98">
        <f t="shared" si="17"/>
        <v>0</v>
      </c>
      <c r="BI180" s="98">
        <f t="shared" si="18"/>
        <v>0</v>
      </c>
      <c r="BJ180" s="14" t="s">
        <v>156</v>
      </c>
      <c r="BK180" s="98">
        <f t="shared" si="19"/>
        <v>0</v>
      </c>
      <c r="BL180" s="14" t="s">
        <v>155</v>
      </c>
      <c r="BM180" s="170" t="s">
        <v>895</v>
      </c>
    </row>
    <row r="181" spans="1:65" s="12" customFormat="1" ht="22.8" customHeight="1">
      <c r="B181" s="144"/>
      <c r="D181" s="145" t="s">
        <v>74</v>
      </c>
      <c r="E181" s="155" t="s">
        <v>231</v>
      </c>
      <c r="F181" s="155" t="s">
        <v>232</v>
      </c>
      <c r="I181" s="147"/>
      <c r="J181" s="156">
        <f>BK181</f>
        <v>0</v>
      </c>
      <c r="L181" s="144"/>
      <c r="M181" s="149"/>
      <c r="N181" s="150"/>
      <c r="O181" s="150"/>
      <c r="P181" s="151">
        <f>P182</f>
        <v>0</v>
      </c>
      <c r="Q181" s="150"/>
      <c r="R181" s="151">
        <f>R182</f>
        <v>0</v>
      </c>
      <c r="S181" s="150"/>
      <c r="T181" s="152">
        <f>T182</f>
        <v>0</v>
      </c>
      <c r="AR181" s="145" t="s">
        <v>83</v>
      </c>
      <c r="AT181" s="153" t="s">
        <v>74</v>
      </c>
      <c r="AU181" s="153" t="s">
        <v>83</v>
      </c>
      <c r="AY181" s="145" t="s">
        <v>149</v>
      </c>
      <c r="BK181" s="154">
        <f>BK182</f>
        <v>0</v>
      </c>
    </row>
    <row r="182" spans="1:65" s="2" customFormat="1" ht="22.2" customHeight="1">
      <c r="A182" s="30"/>
      <c r="B182" s="157"/>
      <c r="C182" s="158" t="s">
        <v>271</v>
      </c>
      <c r="D182" s="158" t="s">
        <v>151</v>
      </c>
      <c r="E182" s="159" t="s">
        <v>370</v>
      </c>
      <c r="F182" s="160" t="s">
        <v>371</v>
      </c>
      <c r="G182" s="161" t="s">
        <v>188</v>
      </c>
      <c r="H182" s="162">
        <v>25</v>
      </c>
      <c r="I182" s="163"/>
      <c r="J182" s="164">
        <f>ROUND(I182*H182,2)</f>
        <v>0</v>
      </c>
      <c r="K182" s="165"/>
      <c r="L182" s="31"/>
      <c r="M182" s="183" t="s">
        <v>1</v>
      </c>
      <c r="N182" s="184" t="s">
        <v>41</v>
      </c>
      <c r="O182" s="185"/>
      <c r="P182" s="186">
        <f>O182*H182</f>
        <v>0</v>
      </c>
      <c r="Q182" s="186">
        <v>0</v>
      </c>
      <c r="R182" s="186">
        <f>Q182*H182</f>
        <v>0</v>
      </c>
      <c r="S182" s="186">
        <v>0</v>
      </c>
      <c r="T182" s="187">
        <f>S182*H182</f>
        <v>0</v>
      </c>
      <c r="U182" s="30"/>
      <c r="V182" s="30"/>
      <c r="W182" s="30"/>
      <c r="X182" s="30"/>
      <c r="Y182" s="30"/>
      <c r="Z182" s="30"/>
      <c r="AA182" s="30"/>
      <c r="AB182" s="30"/>
      <c r="AC182" s="30"/>
      <c r="AD182" s="30"/>
      <c r="AE182" s="30"/>
      <c r="AR182" s="170" t="s">
        <v>155</v>
      </c>
      <c r="AT182" s="170" t="s">
        <v>151</v>
      </c>
      <c r="AU182" s="170" t="s">
        <v>156</v>
      </c>
      <c r="AY182" s="14" t="s">
        <v>149</v>
      </c>
      <c r="BE182" s="98">
        <f>IF(N182="základná",J182,0)</f>
        <v>0</v>
      </c>
      <c r="BF182" s="98">
        <f>IF(N182="znížená",J182,0)</f>
        <v>0</v>
      </c>
      <c r="BG182" s="98">
        <f>IF(N182="zákl. prenesená",J182,0)</f>
        <v>0</v>
      </c>
      <c r="BH182" s="98">
        <f>IF(N182="zníž. prenesená",J182,0)</f>
        <v>0</v>
      </c>
      <c r="BI182" s="98">
        <f>IF(N182="nulová",J182,0)</f>
        <v>0</v>
      </c>
      <c r="BJ182" s="14" t="s">
        <v>156</v>
      </c>
      <c r="BK182" s="98">
        <f>ROUND(I182*H182,2)</f>
        <v>0</v>
      </c>
      <c r="BL182" s="14" t="s">
        <v>155</v>
      </c>
      <c r="BM182" s="170" t="s">
        <v>896</v>
      </c>
    </row>
    <row r="183" spans="1:65" s="2" customFormat="1" ht="6.9" customHeight="1">
      <c r="A183" s="30"/>
      <c r="B183" s="48"/>
      <c r="C183" s="49"/>
      <c r="D183" s="49"/>
      <c r="E183" s="49"/>
      <c r="F183" s="49"/>
      <c r="G183" s="49"/>
      <c r="H183" s="49"/>
      <c r="I183" s="49"/>
      <c r="J183" s="49"/>
      <c r="K183" s="49"/>
      <c r="L183" s="31"/>
      <c r="M183" s="30"/>
      <c r="O183" s="30"/>
      <c r="P183" s="30"/>
      <c r="Q183" s="30"/>
      <c r="R183" s="30"/>
      <c r="S183" s="30"/>
      <c r="T183" s="30"/>
      <c r="U183" s="30"/>
      <c r="V183" s="30"/>
      <c r="W183" s="30"/>
      <c r="X183" s="30"/>
      <c r="Y183" s="30"/>
      <c r="Z183" s="30"/>
      <c r="AA183" s="30"/>
      <c r="AB183" s="30"/>
      <c r="AC183" s="30"/>
      <c r="AD183" s="30"/>
      <c r="AE183" s="30"/>
    </row>
  </sheetData>
  <autoFilter ref="C120:K182" xr:uid="{00000000-0009-0000-0000-000007000000}"/>
  <mergeCells count="9">
    <mergeCell ref="E89:H89"/>
    <mergeCell ref="E111:H111"/>
    <mergeCell ref="E113:H113"/>
    <mergeCell ref="L2:V2"/>
    <mergeCell ref="E7:H7"/>
    <mergeCell ref="E9:H9"/>
    <mergeCell ref="E18:H18"/>
    <mergeCell ref="E27:H27"/>
    <mergeCell ref="E87:H87"/>
  </mergeCells>
  <printOptions horizontalCentered="1"/>
  <pageMargins left="0.39370078740157483" right="0.39370078740157483" top="0.39370078740157483" bottom="0.39370078740157483" header="0" footer="0"/>
  <pageSetup paperSize="9" scale="83"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16</vt:i4>
      </vt:variant>
    </vt:vector>
  </HeadingPairs>
  <TitlesOfParts>
    <vt:vector size="24" baseType="lpstr">
      <vt:lpstr>Rekapitulácia stavby</vt:lpstr>
      <vt:lpstr>SO 01a - Vnútorný dvor_Al...</vt:lpstr>
      <vt:lpstr>SO 01b - Vnútorný dvor_Mo...</vt:lpstr>
      <vt:lpstr>SO 01c - Vnútorný dvor_Mú...</vt:lpstr>
      <vt:lpstr>SO 02.01 - Spevnené plochy</vt:lpstr>
      <vt:lpstr>SO 02.02 - Obslužná komun...</vt:lpstr>
      <vt:lpstr>SO 03 - Verejné osvetlenie</vt:lpstr>
      <vt:lpstr>SO 04 - Sadové úpravy</vt:lpstr>
      <vt:lpstr>'Rekapitulácia stavby'!Názvy_tlače</vt:lpstr>
      <vt:lpstr>'SO 01a - Vnútorný dvor_Al...'!Názvy_tlače</vt:lpstr>
      <vt:lpstr>'SO 01b - Vnútorný dvor_Mo...'!Názvy_tlače</vt:lpstr>
      <vt:lpstr>'SO 01c - Vnútorný dvor_Mú...'!Názvy_tlače</vt:lpstr>
      <vt:lpstr>'SO 02.01 - Spevnené plochy'!Názvy_tlače</vt:lpstr>
      <vt:lpstr>'SO 02.02 - Obslužná komun...'!Názvy_tlače</vt:lpstr>
      <vt:lpstr>'SO 03 - Verejné osvetlenie'!Názvy_tlače</vt:lpstr>
      <vt:lpstr>'SO 04 - Sadové úpravy'!Názvy_tlače</vt:lpstr>
      <vt:lpstr>'Rekapitulácia stavby'!Oblasť_tlače</vt:lpstr>
      <vt:lpstr>'SO 01a - Vnútorný dvor_Al...'!Oblasť_tlače</vt:lpstr>
      <vt:lpstr>'SO 01b - Vnútorný dvor_Mo...'!Oblasť_tlače</vt:lpstr>
      <vt:lpstr>'SO 01c - Vnútorný dvor_Mú...'!Oblasť_tlače</vt:lpstr>
      <vt:lpstr>'SO 02.01 - Spevnené plochy'!Oblasť_tlače</vt:lpstr>
      <vt:lpstr>'SO 02.02 - Obslužná komun...'!Oblasť_tlače</vt:lpstr>
      <vt:lpstr>'SO 03 - Verejné osvetlenie'!Oblasť_tlače</vt:lpstr>
      <vt:lpstr>'SO 04 - Sadové úpravy'!Oblasť_tlače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Holeš</dc:creator>
  <cp:lastModifiedBy>Moravec Viktor, Mgr.</cp:lastModifiedBy>
  <cp:lastPrinted>2022-06-15T07:11:00Z</cp:lastPrinted>
  <dcterms:created xsi:type="dcterms:W3CDTF">2022-03-06T07:32:31Z</dcterms:created>
  <dcterms:modified xsi:type="dcterms:W3CDTF">2022-06-15T07:11:11Z</dcterms:modified>
</cp:coreProperties>
</file>