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Podlimit\2022\Chodníky Mýtna\Súťažné podklady\"/>
    </mc:Choice>
  </mc:AlternateContent>
  <xr:revisionPtr revIDLastSave="0" documentId="8_{F04A3FCD-3368-4114-8C5A-6A1E245CADC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kapitulácia stavby" sheetId="1" r:id="rId1"/>
    <sheet name="NBS -  Úprava vonkajších ..." sheetId="2" r:id="rId2"/>
  </sheets>
  <definedNames>
    <definedName name="_xlnm._FilterDatabase" localSheetId="1" hidden="1">'NBS -  Úprava vonkajších ...'!$C$135:$K$433</definedName>
    <definedName name="_xlnm.Print_Area" localSheetId="1">'NBS -  Úprava vonkajších ...'!$C$4:$J$76,'NBS -  Úprava vonkajších ...'!$C$82:$J$117,'NBS -  Úprava vonkajších ...'!$C$123:$J$433</definedName>
    <definedName name="_xlnm.Print_Area" localSheetId="0">'Rekapitulácia stavby'!$D$4:$AO$76,'Rekapitulácia stavby'!$C$82:$AQ$96</definedName>
    <definedName name="_xlnm.Print_Titles" localSheetId="1">'NBS -  Úprava vonkajších ...'!$135:$135</definedName>
    <definedName name="_xlnm.Print_Titles" localSheetId="0">'Rekapitulácia stavby'!$92:$92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433" i="2"/>
  <c r="BH433" i="2"/>
  <c r="BG433" i="2"/>
  <c r="BE433" i="2"/>
  <c r="BK433" i="2"/>
  <c r="J433" i="2"/>
  <c r="BF433" i="2"/>
  <c r="BI432" i="2"/>
  <c r="BH432" i="2"/>
  <c r="BG432" i="2"/>
  <c r="BE432" i="2"/>
  <c r="BK432" i="2"/>
  <c r="J432" i="2" s="1"/>
  <c r="BF432" i="2" s="1"/>
  <c r="BI431" i="2"/>
  <c r="BH431" i="2"/>
  <c r="BG431" i="2"/>
  <c r="BE431" i="2"/>
  <c r="BK431" i="2"/>
  <c r="J431" i="2" s="1"/>
  <c r="BF431" i="2" s="1"/>
  <c r="BI430" i="2"/>
  <c r="BH430" i="2"/>
  <c r="BG430" i="2"/>
  <c r="BE430" i="2"/>
  <c r="BK430" i="2"/>
  <c r="J430" i="2"/>
  <c r="BF430" i="2"/>
  <c r="BI429" i="2"/>
  <c r="BH429" i="2"/>
  <c r="BG429" i="2"/>
  <c r="BE429" i="2"/>
  <c r="BK429" i="2"/>
  <c r="J429" i="2"/>
  <c r="BF429" i="2"/>
  <c r="BI427" i="2"/>
  <c r="BH427" i="2"/>
  <c r="BG427" i="2"/>
  <c r="BE427" i="2"/>
  <c r="T427" i="2"/>
  <c r="R427" i="2"/>
  <c r="P427" i="2"/>
  <c r="BI426" i="2"/>
  <c r="BH426" i="2"/>
  <c r="BG426" i="2"/>
  <c r="BE426" i="2"/>
  <c r="T426" i="2"/>
  <c r="R426" i="2"/>
  <c r="P426" i="2"/>
  <c r="BI425" i="2"/>
  <c r="BH425" i="2"/>
  <c r="BG425" i="2"/>
  <c r="BE425" i="2"/>
  <c r="T425" i="2"/>
  <c r="R425" i="2"/>
  <c r="P425" i="2"/>
  <c r="BI424" i="2"/>
  <c r="BH424" i="2"/>
  <c r="BG424" i="2"/>
  <c r="BE424" i="2"/>
  <c r="T424" i="2"/>
  <c r="R424" i="2"/>
  <c r="P424" i="2"/>
  <c r="BI423" i="2"/>
  <c r="BH423" i="2"/>
  <c r="BG423" i="2"/>
  <c r="BE423" i="2"/>
  <c r="T423" i="2"/>
  <c r="R423" i="2"/>
  <c r="P423" i="2"/>
  <c r="BI422" i="2"/>
  <c r="BH422" i="2"/>
  <c r="BG422" i="2"/>
  <c r="BE422" i="2"/>
  <c r="T422" i="2"/>
  <c r="R422" i="2"/>
  <c r="P422" i="2"/>
  <c r="BI421" i="2"/>
  <c r="BH421" i="2"/>
  <c r="BG421" i="2"/>
  <c r="BE421" i="2"/>
  <c r="T421" i="2"/>
  <c r="R421" i="2"/>
  <c r="P421" i="2"/>
  <c r="BI420" i="2"/>
  <c r="BH420" i="2"/>
  <c r="BG420" i="2"/>
  <c r="BE420" i="2"/>
  <c r="T420" i="2"/>
  <c r="R420" i="2"/>
  <c r="P420" i="2"/>
  <c r="BI419" i="2"/>
  <c r="BH419" i="2"/>
  <c r="BG419" i="2"/>
  <c r="BE419" i="2"/>
  <c r="T419" i="2"/>
  <c r="R419" i="2"/>
  <c r="P419" i="2"/>
  <c r="BI418" i="2"/>
  <c r="BH418" i="2"/>
  <c r="BG418" i="2"/>
  <c r="BE418" i="2"/>
  <c r="T418" i="2"/>
  <c r="R418" i="2"/>
  <c r="P418" i="2"/>
  <c r="BI417" i="2"/>
  <c r="BH417" i="2"/>
  <c r="BG417" i="2"/>
  <c r="BE417" i="2"/>
  <c r="T417" i="2"/>
  <c r="R417" i="2"/>
  <c r="P417" i="2"/>
  <c r="BI416" i="2"/>
  <c r="BH416" i="2"/>
  <c r="BG416" i="2"/>
  <c r="BE416" i="2"/>
  <c r="T416" i="2"/>
  <c r="R416" i="2"/>
  <c r="P416" i="2"/>
  <c r="BI415" i="2"/>
  <c r="BH415" i="2"/>
  <c r="BG415" i="2"/>
  <c r="BE415" i="2"/>
  <c r="T415" i="2"/>
  <c r="R415" i="2"/>
  <c r="P415" i="2"/>
  <c r="BI414" i="2"/>
  <c r="BH414" i="2"/>
  <c r="BG414" i="2"/>
  <c r="BE414" i="2"/>
  <c r="T414" i="2"/>
  <c r="R414" i="2"/>
  <c r="P414" i="2"/>
  <c r="BI413" i="2"/>
  <c r="BH413" i="2"/>
  <c r="BG413" i="2"/>
  <c r="BE413" i="2"/>
  <c r="T413" i="2"/>
  <c r="R413" i="2"/>
  <c r="P413" i="2"/>
  <c r="BI412" i="2"/>
  <c r="BH412" i="2"/>
  <c r="BG412" i="2"/>
  <c r="BE412" i="2"/>
  <c r="T412" i="2"/>
  <c r="R412" i="2"/>
  <c r="P412" i="2"/>
  <c r="BI411" i="2"/>
  <c r="BH411" i="2"/>
  <c r="BG411" i="2"/>
  <c r="BE411" i="2"/>
  <c r="T411" i="2"/>
  <c r="R411" i="2"/>
  <c r="P411" i="2"/>
  <c r="BI410" i="2"/>
  <c r="BH410" i="2"/>
  <c r="BG410" i="2"/>
  <c r="BE410" i="2"/>
  <c r="T410" i="2"/>
  <c r="R410" i="2"/>
  <c r="P410" i="2"/>
  <c r="BI409" i="2"/>
  <c r="BH409" i="2"/>
  <c r="BG409" i="2"/>
  <c r="BE409" i="2"/>
  <c r="T409" i="2"/>
  <c r="R409" i="2"/>
  <c r="P409" i="2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406" i="2"/>
  <c r="BH406" i="2"/>
  <c r="BG406" i="2"/>
  <c r="BE406" i="2"/>
  <c r="T406" i="2"/>
  <c r="R406" i="2"/>
  <c r="P406" i="2"/>
  <c r="BI405" i="2"/>
  <c r="BH405" i="2"/>
  <c r="BG405" i="2"/>
  <c r="BE405" i="2"/>
  <c r="T405" i="2"/>
  <c r="R405" i="2"/>
  <c r="P405" i="2"/>
  <c r="BI404" i="2"/>
  <c r="BH404" i="2"/>
  <c r="BG404" i="2"/>
  <c r="BE404" i="2"/>
  <c r="T404" i="2"/>
  <c r="R404" i="2"/>
  <c r="P404" i="2"/>
  <c r="BI403" i="2"/>
  <c r="BH403" i="2"/>
  <c r="BG403" i="2"/>
  <c r="BE403" i="2"/>
  <c r="T403" i="2"/>
  <c r="R403" i="2"/>
  <c r="P403" i="2"/>
  <c r="BI402" i="2"/>
  <c r="BH402" i="2"/>
  <c r="BG402" i="2"/>
  <c r="BE402" i="2"/>
  <c r="T402" i="2"/>
  <c r="R402" i="2"/>
  <c r="P402" i="2"/>
  <c r="BI401" i="2"/>
  <c r="BH401" i="2"/>
  <c r="BG401" i="2"/>
  <c r="BE401" i="2"/>
  <c r="T401" i="2"/>
  <c r="R401" i="2"/>
  <c r="P401" i="2"/>
  <c r="BI400" i="2"/>
  <c r="BH400" i="2"/>
  <c r="BG400" i="2"/>
  <c r="BE400" i="2"/>
  <c r="T400" i="2"/>
  <c r="R400" i="2"/>
  <c r="P400" i="2"/>
  <c r="BI399" i="2"/>
  <c r="BH399" i="2"/>
  <c r="BG399" i="2"/>
  <c r="BE399" i="2"/>
  <c r="T399" i="2"/>
  <c r="R399" i="2"/>
  <c r="P399" i="2"/>
  <c r="BI398" i="2"/>
  <c r="BH398" i="2"/>
  <c r="BG398" i="2"/>
  <c r="BE398" i="2"/>
  <c r="T398" i="2"/>
  <c r="R398" i="2"/>
  <c r="P398" i="2"/>
  <c r="BI397" i="2"/>
  <c r="BH397" i="2"/>
  <c r="BG397" i="2"/>
  <c r="BE397" i="2"/>
  <c r="T397" i="2"/>
  <c r="R397" i="2"/>
  <c r="P397" i="2"/>
  <c r="BI396" i="2"/>
  <c r="BH396" i="2"/>
  <c r="BG396" i="2"/>
  <c r="BE396" i="2"/>
  <c r="T396" i="2"/>
  <c r="R396" i="2"/>
  <c r="P396" i="2"/>
  <c r="BI395" i="2"/>
  <c r="BH395" i="2"/>
  <c r="BG395" i="2"/>
  <c r="BE395" i="2"/>
  <c r="T395" i="2"/>
  <c r="R395" i="2"/>
  <c r="P395" i="2"/>
  <c r="BI394" i="2"/>
  <c r="BH394" i="2"/>
  <c r="BG394" i="2"/>
  <c r="BE394" i="2"/>
  <c r="T394" i="2"/>
  <c r="R394" i="2"/>
  <c r="P394" i="2"/>
  <c r="BI393" i="2"/>
  <c r="BH393" i="2"/>
  <c r="BG393" i="2"/>
  <c r="BE393" i="2"/>
  <c r="T393" i="2"/>
  <c r="R393" i="2"/>
  <c r="P393" i="2"/>
  <c r="BI392" i="2"/>
  <c r="BH392" i="2"/>
  <c r="BG392" i="2"/>
  <c r="BE392" i="2"/>
  <c r="T392" i="2"/>
  <c r="R392" i="2"/>
  <c r="P392" i="2"/>
  <c r="BI391" i="2"/>
  <c r="BH391" i="2"/>
  <c r="BG391" i="2"/>
  <c r="BE391" i="2"/>
  <c r="T391" i="2"/>
  <c r="R391" i="2"/>
  <c r="P391" i="2"/>
  <c r="BI390" i="2"/>
  <c r="BH390" i="2"/>
  <c r="BG390" i="2"/>
  <c r="BE390" i="2"/>
  <c r="T390" i="2"/>
  <c r="R390" i="2"/>
  <c r="P390" i="2"/>
  <c r="BI389" i="2"/>
  <c r="BH389" i="2"/>
  <c r="BG389" i="2"/>
  <c r="BE389" i="2"/>
  <c r="T389" i="2"/>
  <c r="R389" i="2"/>
  <c r="P389" i="2"/>
  <c r="BI388" i="2"/>
  <c r="BH388" i="2"/>
  <c r="BG388" i="2"/>
  <c r="BE388" i="2"/>
  <c r="T388" i="2"/>
  <c r="R388" i="2"/>
  <c r="P388" i="2"/>
  <c r="BI387" i="2"/>
  <c r="BH387" i="2"/>
  <c r="BG387" i="2"/>
  <c r="BE387" i="2"/>
  <c r="T387" i="2"/>
  <c r="R387" i="2"/>
  <c r="P387" i="2"/>
  <c r="BI386" i="2"/>
  <c r="BH386" i="2"/>
  <c r="BG386" i="2"/>
  <c r="BE386" i="2"/>
  <c r="T386" i="2"/>
  <c r="R386" i="2"/>
  <c r="P386" i="2"/>
  <c r="BI385" i="2"/>
  <c r="BH385" i="2"/>
  <c r="BG385" i="2"/>
  <c r="BE385" i="2"/>
  <c r="T385" i="2"/>
  <c r="R385" i="2"/>
  <c r="P385" i="2"/>
  <c r="BI384" i="2"/>
  <c r="BH384" i="2"/>
  <c r="BG384" i="2"/>
  <c r="BE384" i="2"/>
  <c r="T384" i="2"/>
  <c r="R384" i="2"/>
  <c r="P384" i="2"/>
  <c r="BI383" i="2"/>
  <c r="BH383" i="2"/>
  <c r="BG383" i="2"/>
  <c r="BE383" i="2"/>
  <c r="T383" i="2"/>
  <c r="R383" i="2"/>
  <c r="P383" i="2"/>
  <c r="BI382" i="2"/>
  <c r="BH382" i="2"/>
  <c r="BG382" i="2"/>
  <c r="BE382" i="2"/>
  <c r="T382" i="2"/>
  <c r="R382" i="2"/>
  <c r="P382" i="2"/>
  <c r="BI381" i="2"/>
  <c r="BH381" i="2"/>
  <c r="BG381" i="2"/>
  <c r="BE381" i="2"/>
  <c r="T381" i="2"/>
  <c r="R381" i="2"/>
  <c r="P381" i="2"/>
  <c r="BI380" i="2"/>
  <c r="BH380" i="2"/>
  <c r="BG380" i="2"/>
  <c r="BE380" i="2"/>
  <c r="T380" i="2"/>
  <c r="R380" i="2"/>
  <c r="P380" i="2"/>
  <c r="BI378" i="2"/>
  <c r="BH378" i="2"/>
  <c r="BG378" i="2"/>
  <c r="BE378" i="2"/>
  <c r="T378" i="2"/>
  <c r="R378" i="2"/>
  <c r="P378" i="2"/>
  <c r="BI377" i="2"/>
  <c r="BH377" i="2"/>
  <c r="BG377" i="2"/>
  <c r="BE377" i="2"/>
  <c r="T377" i="2"/>
  <c r="R377" i="2"/>
  <c r="P377" i="2"/>
  <c r="BI376" i="2"/>
  <c r="BH376" i="2"/>
  <c r="BG376" i="2"/>
  <c r="BE376" i="2"/>
  <c r="T376" i="2"/>
  <c r="R376" i="2"/>
  <c r="P376" i="2"/>
  <c r="BI375" i="2"/>
  <c r="BH375" i="2"/>
  <c r="BG375" i="2"/>
  <c r="BE375" i="2"/>
  <c r="T375" i="2"/>
  <c r="R375" i="2"/>
  <c r="P375" i="2"/>
  <c r="BI374" i="2"/>
  <c r="BH374" i="2"/>
  <c r="BG374" i="2"/>
  <c r="BE374" i="2"/>
  <c r="T374" i="2"/>
  <c r="R374" i="2"/>
  <c r="P374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71" i="2"/>
  <c r="BH371" i="2"/>
  <c r="BG371" i="2"/>
  <c r="BE371" i="2"/>
  <c r="T371" i="2"/>
  <c r="R371" i="2"/>
  <c r="P371" i="2"/>
  <c r="BI370" i="2"/>
  <c r="BH370" i="2"/>
  <c r="BG370" i="2"/>
  <c r="BE370" i="2"/>
  <c r="T370" i="2"/>
  <c r="R370" i="2"/>
  <c r="P370" i="2"/>
  <c r="BI369" i="2"/>
  <c r="BH369" i="2"/>
  <c r="BG369" i="2"/>
  <c r="BE369" i="2"/>
  <c r="T369" i="2"/>
  <c r="R369" i="2"/>
  <c r="P369" i="2"/>
  <c r="BI368" i="2"/>
  <c r="BH368" i="2"/>
  <c r="BG368" i="2"/>
  <c r="BE368" i="2"/>
  <c r="T368" i="2"/>
  <c r="R368" i="2"/>
  <c r="P368" i="2"/>
  <c r="BI367" i="2"/>
  <c r="BH367" i="2"/>
  <c r="BG367" i="2"/>
  <c r="BE367" i="2"/>
  <c r="T367" i="2"/>
  <c r="R367" i="2"/>
  <c r="P367" i="2"/>
  <c r="BI366" i="2"/>
  <c r="BH366" i="2"/>
  <c r="BG366" i="2"/>
  <c r="BE366" i="2"/>
  <c r="T366" i="2"/>
  <c r="R366" i="2"/>
  <c r="P366" i="2"/>
  <c r="BI365" i="2"/>
  <c r="BH365" i="2"/>
  <c r="BG365" i="2"/>
  <c r="BE365" i="2"/>
  <c r="T365" i="2"/>
  <c r="R365" i="2"/>
  <c r="P365" i="2"/>
  <c r="BI364" i="2"/>
  <c r="BH364" i="2"/>
  <c r="BG364" i="2"/>
  <c r="BE364" i="2"/>
  <c r="T364" i="2"/>
  <c r="R364" i="2"/>
  <c r="P364" i="2"/>
  <c r="BI363" i="2"/>
  <c r="BH363" i="2"/>
  <c r="BG363" i="2"/>
  <c r="BE363" i="2"/>
  <c r="T363" i="2"/>
  <c r="R363" i="2"/>
  <c r="P363" i="2"/>
  <c r="BI362" i="2"/>
  <c r="BH362" i="2"/>
  <c r="BG362" i="2"/>
  <c r="BE362" i="2"/>
  <c r="T362" i="2"/>
  <c r="R362" i="2"/>
  <c r="P362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8" i="2"/>
  <c r="BH358" i="2"/>
  <c r="BG358" i="2"/>
  <c r="BE358" i="2"/>
  <c r="T358" i="2"/>
  <c r="R358" i="2"/>
  <c r="P358" i="2"/>
  <c r="BI357" i="2"/>
  <c r="BH357" i="2"/>
  <c r="BG357" i="2"/>
  <c r="BE357" i="2"/>
  <c r="T357" i="2"/>
  <c r="R357" i="2"/>
  <c r="P357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5" i="2"/>
  <c r="BH345" i="2"/>
  <c r="BG345" i="2"/>
  <c r="BE345" i="2"/>
  <c r="T345" i="2"/>
  <c r="R345" i="2"/>
  <c r="P345" i="2"/>
  <c r="BI344" i="2"/>
  <c r="BH344" i="2"/>
  <c r="BG344" i="2"/>
  <c r="BE344" i="2"/>
  <c r="T344" i="2"/>
  <c r="R344" i="2"/>
  <c r="P344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5" i="2"/>
  <c r="BH205" i="2"/>
  <c r="BG205" i="2"/>
  <c r="BE205" i="2"/>
  <c r="T205" i="2"/>
  <c r="T204" i="2" s="1"/>
  <c r="R205" i="2"/>
  <c r="R204" i="2"/>
  <c r="P205" i="2"/>
  <c r="P204" i="2" s="1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69" i="2"/>
  <c r="BH169" i="2"/>
  <c r="BG169" i="2"/>
  <c r="BE169" i="2"/>
  <c r="T169" i="2"/>
  <c r="T168" i="2"/>
  <c r="R169" i="2"/>
  <c r="R168" i="2" s="1"/>
  <c r="P169" i="2"/>
  <c r="P168" i="2" s="1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F37" i="2" s="1"/>
  <c r="BH142" i="2"/>
  <c r="BG142" i="2"/>
  <c r="F35" i="2" s="1"/>
  <c r="BE142" i="2"/>
  <c r="T142" i="2"/>
  <c r="R142" i="2"/>
  <c r="P142" i="2"/>
  <c r="BI141" i="2"/>
  <c r="BH141" i="2"/>
  <c r="BG141" i="2"/>
  <c r="BE141" i="2"/>
  <c r="J33" i="2" s="1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F33" i="2" s="1"/>
  <c r="T139" i="2"/>
  <c r="R139" i="2"/>
  <c r="P139" i="2"/>
  <c r="F130" i="2"/>
  <c r="E128" i="2"/>
  <c r="F89" i="2"/>
  <c r="E87" i="2"/>
  <c r="J24" i="2"/>
  <c r="E24" i="2"/>
  <c r="J133" i="2"/>
  <c r="J23" i="2"/>
  <c r="J21" i="2"/>
  <c r="E21" i="2"/>
  <c r="J132" i="2" s="1"/>
  <c r="J20" i="2"/>
  <c r="J18" i="2"/>
  <c r="E18" i="2"/>
  <c r="F133" i="2"/>
  <c r="J17" i="2"/>
  <c r="J15" i="2"/>
  <c r="E15" i="2"/>
  <c r="F132" i="2" s="1"/>
  <c r="J14" i="2"/>
  <c r="J12" i="2"/>
  <c r="J130" i="2"/>
  <c r="E7" i="2"/>
  <c r="E126" i="2" s="1"/>
  <c r="L90" i="1"/>
  <c r="AM90" i="1"/>
  <c r="AM89" i="1"/>
  <c r="L89" i="1"/>
  <c r="AM87" i="1"/>
  <c r="L87" i="1"/>
  <c r="L85" i="1"/>
  <c r="L84" i="1"/>
  <c r="BK427" i="2"/>
  <c r="J425" i="2"/>
  <c r="J423" i="2"/>
  <c r="BK420" i="2"/>
  <c r="J418" i="2"/>
  <c r="J416" i="2"/>
  <c r="BK413" i="2"/>
  <c r="BK411" i="2"/>
  <c r="BK409" i="2"/>
  <c r="J407" i="2"/>
  <c r="J404" i="2"/>
  <c r="BK401" i="2"/>
  <c r="J400" i="2"/>
  <c r="J398" i="2"/>
  <c r="BK395" i="2"/>
  <c r="BK393" i="2"/>
  <c r="J390" i="2"/>
  <c r="BK387" i="2"/>
  <c r="J384" i="2"/>
  <c r="BK381" i="2"/>
  <c r="J378" i="2"/>
  <c r="BK375" i="2"/>
  <c r="BK372" i="2"/>
  <c r="BK370" i="2"/>
  <c r="BK367" i="2"/>
  <c r="BK364" i="2"/>
  <c r="BK360" i="2"/>
  <c r="J358" i="2"/>
  <c r="J355" i="2"/>
  <c r="J352" i="2"/>
  <c r="BK348" i="2"/>
  <c r="BK345" i="2"/>
  <c r="J339" i="2"/>
  <c r="J336" i="2"/>
  <c r="BK330" i="2"/>
  <c r="BK326" i="2"/>
  <c r="J322" i="2"/>
  <c r="J317" i="2"/>
  <c r="BK313" i="2"/>
  <c r="J311" i="2"/>
  <c r="J307" i="2"/>
  <c r="BK303" i="2"/>
  <c r="BK300" i="2"/>
  <c r="BK295" i="2"/>
  <c r="J292" i="2"/>
  <c r="BK287" i="2"/>
  <c r="BK283" i="2"/>
  <c r="BK280" i="2"/>
  <c r="BK274" i="2"/>
  <c r="J270" i="2"/>
  <c r="J266" i="2"/>
  <c r="J261" i="2"/>
  <c r="J257" i="2"/>
  <c r="BK253" i="2"/>
  <c r="J249" i="2"/>
  <c r="J245" i="2"/>
  <c r="BK240" i="2"/>
  <c r="BK235" i="2"/>
  <c r="BK231" i="2"/>
  <c r="J228" i="2"/>
  <c r="J225" i="2"/>
  <c r="J217" i="2"/>
  <c r="BK212" i="2"/>
  <c r="BK205" i="2"/>
  <c r="BK200" i="2"/>
  <c r="BK197" i="2"/>
  <c r="BK192" i="2"/>
  <c r="J189" i="2"/>
  <c r="J185" i="2"/>
  <c r="BK180" i="2"/>
  <c r="J177" i="2"/>
  <c r="J171" i="2"/>
  <c r="BK158" i="2"/>
  <c r="BK151" i="2"/>
  <c r="BK147" i="2"/>
  <c r="BK144" i="2"/>
  <c r="BK140" i="2"/>
  <c r="BK346" i="2"/>
  <c r="BK341" i="2"/>
  <c r="J337" i="2"/>
  <c r="BK333" i="2"/>
  <c r="BK329" i="2"/>
  <c r="BK324" i="2"/>
  <c r="BK320" i="2"/>
  <c r="BK316" i="2"/>
  <c r="J313" i="2"/>
  <c r="J309" i="2"/>
  <c r="BK305" i="2"/>
  <c r="J300" i="2"/>
  <c r="J296" i="2"/>
  <c r="BK292" i="2"/>
  <c r="BK289" i="2"/>
  <c r="J285" i="2"/>
  <c r="J282" i="2"/>
  <c r="BK277" i="2"/>
  <c r="BK273" i="2"/>
  <c r="J269" i="2"/>
  <c r="BK264" i="2"/>
  <c r="J260" i="2"/>
  <c r="J256" i="2"/>
  <c r="J252" i="2"/>
  <c r="BK249" i="2"/>
  <c r="BK245" i="2"/>
  <c r="BK241" i="2"/>
  <c r="BK238" i="2"/>
  <c r="J234" i="2"/>
  <c r="J230" i="2"/>
  <c r="BK224" i="2"/>
  <c r="J221" i="2"/>
  <c r="J214" i="2"/>
  <c r="BK209" i="2"/>
  <c r="J205" i="2"/>
  <c r="J200" i="2"/>
  <c r="J196" i="2"/>
  <c r="BK190" i="2"/>
  <c r="BK185" i="2"/>
  <c r="BK181" i="2"/>
  <c r="BK177" i="2"/>
  <c r="BK174" i="2"/>
  <c r="BK167" i="2"/>
  <c r="BK165" i="2"/>
  <c r="J164" i="2"/>
  <c r="J162" i="2"/>
  <c r="J160" i="2"/>
  <c r="J158" i="2"/>
  <c r="J156" i="2"/>
  <c r="J153" i="2"/>
  <c r="J147" i="2"/>
  <c r="J144" i="2"/>
  <c r="J141" i="2"/>
  <c r="AS94" i="1"/>
  <c r="BK337" i="2"/>
  <c r="J333" i="2"/>
  <c r="BK328" i="2"/>
  <c r="BK325" i="2"/>
  <c r="BK321" i="2"/>
  <c r="BK317" i="2"/>
  <c r="BK314" i="2"/>
  <c r="BK310" i="2"/>
  <c r="J306" i="2"/>
  <c r="BK301" i="2"/>
  <c r="BK297" i="2"/>
  <c r="J295" i="2"/>
  <c r="J291" i="2"/>
  <c r="J287" i="2"/>
  <c r="J283" i="2"/>
  <c r="J280" i="2"/>
  <c r="BK276" i="2"/>
  <c r="BK270" i="2"/>
  <c r="J264" i="2"/>
  <c r="J259" i="2"/>
  <c r="J255" i="2"/>
  <c r="BK251" i="2"/>
  <c r="J248" i="2"/>
  <c r="BK243" i="2"/>
  <c r="J240" i="2"/>
  <c r="J235" i="2"/>
  <c r="J231" i="2"/>
  <c r="BK227" i="2"/>
  <c r="BK222" i="2"/>
  <c r="BK216" i="2"/>
  <c r="BK210" i="2"/>
  <c r="J203" i="2"/>
  <c r="J199" i="2"/>
  <c r="BK195" i="2"/>
  <c r="BK191" i="2"/>
  <c r="J187" i="2"/>
  <c r="J182" i="2"/>
  <c r="BK179" i="2"/>
  <c r="BK172" i="2"/>
  <c r="J167" i="2"/>
  <c r="J165" i="2"/>
  <c r="J163" i="2"/>
  <c r="J161" i="2"/>
  <c r="J157" i="2"/>
  <c r="BK153" i="2"/>
  <c r="J150" i="2"/>
  <c r="J146" i="2"/>
  <c r="J143" i="2"/>
  <c r="J139" i="2"/>
  <c r="F36" i="2"/>
  <c r="J360" i="2"/>
  <c r="J356" i="2"/>
  <c r="BK353" i="2"/>
  <c r="BK350" i="2"/>
  <c r="J348" i="2"/>
  <c r="J345" i="2"/>
  <c r="J341" i="2"/>
  <c r="BK335" i="2"/>
  <c r="BK331" i="2"/>
  <c r="J328" i="2"/>
  <c r="J324" i="2"/>
  <c r="J318" i="2"/>
  <c r="J314" i="2"/>
  <c r="BK309" i="2"/>
  <c r="J305" i="2"/>
  <c r="J302" i="2"/>
  <c r="J298" i="2"/>
  <c r="J294" i="2"/>
  <c r="J289" i="2"/>
  <c r="J286" i="2"/>
  <c r="BK282" i="2"/>
  <c r="BK278" i="2"/>
  <c r="J275" i="2"/>
  <c r="J272" i="2"/>
  <c r="BK267" i="2"/>
  <c r="J262" i="2"/>
  <c r="BK259" i="2"/>
  <c r="J254" i="2"/>
  <c r="J250" i="2"/>
  <c r="J246" i="2"/>
  <c r="J242" i="2"/>
  <c r="J237" i="2"/>
  <c r="BK233" i="2"/>
  <c r="BK229" i="2"/>
  <c r="J226" i="2"/>
  <c r="BK221" i="2"/>
  <c r="BK214" i="2"/>
  <c r="J209" i="2"/>
  <c r="BK201" i="2"/>
  <c r="J197" i="2"/>
  <c r="J193" i="2"/>
  <c r="J190" i="2"/>
  <c r="J186" i="2"/>
  <c r="BK182" i="2"/>
  <c r="J179" i="2"/>
  <c r="BK175" i="2"/>
  <c r="BK166" i="2"/>
  <c r="BK164" i="2"/>
  <c r="BK162" i="2"/>
  <c r="BK160" i="2"/>
  <c r="BK157" i="2"/>
  <c r="BK154" i="2"/>
  <c r="BK148" i="2"/>
  <c r="BK145" i="2"/>
  <c r="J142" i="2"/>
  <c r="BK139" i="2"/>
  <c r="BK426" i="2"/>
  <c r="BK424" i="2"/>
  <c r="BK422" i="2"/>
  <c r="J421" i="2"/>
  <c r="BK419" i="2"/>
  <c r="BK416" i="2"/>
  <c r="J414" i="2"/>
  <c r="BK412" i="2"/>
  <c r="BK410" i="2"/>
  <c r="J408" i="2"/>
  <c r="J406" i="2"/>
  <c r="BK403" i="2"/>
  <c r="J401" i="2"/>
  <c r="J399" i="2"/>
  <c r="J397" i="2"/>
  <c r="BK394" i="2"/>
  <c r="J393" i="2"/>
  <c r="J391" i="2"/>
  <c r="BK388" i="2"/>
  <c r="BK386" i="2"/>
  <c r="BK384" i="2"/>
  <c r="J382" i="2"/>
  <c r="J380" i="2"/>
  <c r="J377" i="2"/>
  <c r="J375" i="2"/>
  <c r="J373" i="2"/>
  <c r="J370" i="2"/>
  <c r="J369" i="2"/>
  <c r="J367" i="2"/>
  <c r="J365" i="2"/>
  <c r="BK362" i="2"/>
  <c r="BK359" i="2"/>
  <c r="BK356" i="2"/>
  <c r="BK355" i="2"/>
  <c r="BK352" i="2"/>
  <c r="BK349" i="2"/>
  <c r="J346" i="2"/>
  <c r="BK342" i="2"/>
  <c r="J340" i="2"/>
  <c r="J338" i="2"/>
  <c r="BK334" i="2"/>
  <c r="J331" i="2"/>
  <c r="BK327" i="2"/>
  <c r="BK323" i="2"/>
  <c r="BK319" i="2"/>
  <c r="J316" i="2"/>
  <c r="J312" i="2"/>
  <c r="BK308" i="2"/>
  <c r="BK304" i="2"/>
  <c r="J299" i="2"/>
  <c r="BK294" i="2"/>
  <c r="J290" i="2"/>
  <c r="BK286" i="2"/>
  <c r="J281" i="2"/>
  <c r="J277" i="2"/>
  <c r="J273" i="2"/>
  <c r="BK269" i="2"/>
  <c r="BK266" i="2"/>
  <c r="BK262" i="2"/>
  <c r="BK257" i="2"/>
  <c r="BK252" i="2"/>
  <c r="BK246" i="2"/>
  <c r="BK242" i="2"/>
  <c r="J239" i="2"/>
  <c r="J236" i="2"/>
  <c r="J232" i="2"/>
  <c r="BK226" i="2"/>
  <c r="BK223" i="2"/>
  <c r="BK217" i="2"/>
  <c r="J213" i="2"/>
  <c r="BK208" i="2"/>
  <c r="J201" i="2"/>
  <c r="BK194" i="2"/>
  <c r="J192" i="2"/>
  <c r="J188" i="2"/>
  <c r="BK183" i="2"/>
  <c r="BK178" i="2"/>
  <c r="J175" i="2"/>
  <c r="BK169" i="2"/>
  <c r="J159" i="2"/>
  <c r="J154" i="2"/>
  <c r="BK150" i="2"/>
  <c r="BK146" i="2"/>
  <c r="BK143" i="2"/>
  <c r="BK141" i="2"/>
  <c r="BK423" i="2"/>
  <c r="J420" i="2"/>
  <c r="BK415" i="2"/>
  <c r="J413" i="2"/>
  <c r="BK408" i="2"/>
  <c r="BK405" i="2"/>
  <c r="BK402" i="2"/>
  <c r="BK399" i="2"/>
  <c r="J396" i="2"/>
  <c r="BK392" i="2"/>
  <c r="BK390" i="2"/>
  <c r="J388" i="2"/>
  <c r="BK385" i="2"/>
  <c r="BK382" i="2"/>
  <c r="BK380" i="2"/>
  <c r="BK376" i="2"/>
  <c r="J374" i="2"/>
  <c r="BK371" i="2"/>
  <c r="BK368" i="2"/>
  <c r="J366" i="2"/>
  <c r="J364" i="2"/>
  <c r="J362" i="2"/>
  <c r="J357" i="2"/>
  <c r="J354" i="2"/>
  <c r="J351" i="2"/>
  <c r="BK347" i="2"/>
  <c r="J344" i="2"/>
  <c r="BK339" i="2"/>
  <c r="J335" i="2"/>
  <c r="J332" i="2"/>
  <c r="J327" i="2"/>
  <c r="J323" i="2"/>
  <c r="J320" i="2"/>
  <c r="J315" i="2"/>
  <c r="J310" i="2"/>
  <c r="BK307" i="2"/>
  <c r="BK302" i="2"/>
  <c r="BK298" i="2"/>
  <c r="BK293" i="2"/>
  <c r="BK288" i="2"/>
  <c r="BK285" i="2"/>
  <c r="BK279" i="2"/>
  <c r="J276" i="2"/>
  <c r="BK271" i="2"/>
  <c r="J267" i="2"/>
  <c r="J263" i="2"/>
  <c r="J258" i="2"/>
  <c r="BK254" i="2"/>
  <c r="J251" i="2"/>
  <c r="J247" i="2"/>
  <c r="J244" i="2"/>
  <c r="J241" i="2"/>
  <c r="BK237" i="2"/>
  <c r="J233" i="2"/>
  <c r="J229" i="2"/>
  <c r="J224" i="2"/>
  <c r="BK218" i="2"/>
  <c r="J212" i="2"/>
  <c r="BK203" i="2"/>
  <c r="BK198" i="2"/>
  <c r="J195" i="2"/>
  <c r="J191" i="2"/>
  <c r="BK187" i="2"/>
  <c r="BK184" i="2"/>
  <c r="J181" i="2"/>
  <c r="J176" i="2"/>
  <c r="BK171" i="2"/>
  <c r="J166" i="2"/>
  <c r="BK163" i="2"/>
  <c r="BK161" i="2"/>
  <c r="BK159" i="2"/>
  <c r="BK156" i="2"/>
  <c r="J151" i="2"/>
  <c r="J148" i="2"/>
  <c r="J145" i="2"/>
  <c r="BK142" i="2"/>
  <c r="J140" i="2"/>
  <c r="J426" i="2"/>
  <c r="J422" i="2"/>
  <c r="J419" i="2"/>
  <c r="BK417" i="2"/>
  <c r="J415" i="2"/>
  <c r="J411" i="2"/>
  <c r="J410" i="2"/>
  <c r="BK407" i="2"/>
  <c r="J405" i="2"/>
  <c r="J403" i="2"/>
  <c r="BK398" i="2"/>
  <c r="BK396" i="2"/>
  <c r="J394" i="2"/>
  <c r="BK391" i="2"/>
  <c r="BK389" i="2"/>
  <c r="J387" i="2"/>
  <c r="J385" i="2"/>
  <c r="J383" i="2"/>
  <c r="BK378" i="2"/>
  <c r="J376" i="2"/>
  <c r="BK373" i="2"/>
  <c r="J371" i="2"/>
  <c r="J368" i="2"/>
  <c r="BK365" i="2"/>
  <c r="J363" i="2"/>
  <c r="BK358" i="2"/>
  <c r="BK354" i="2"/>
  <c r="BK351" i="2"/>
  <c r="J349" i="2"/>
  <c r="BK344" i="2"/>
  <c r="BK340" i="2"/>
  <c r="BK336" i="2"/>
  <c r="BK332" i="2"/>
  <c r="J329" i="2"/>
  <c r="J326" i="2"/>
  <c r="BK322" i="2"/>
  <c r="J319" i="2"/>
  <c r="BK315" i="2"/>
  <c r="BK311" i="2"/>
  <c r="BK306" i="2"/>
  <c r="J303" i="2"/>
  <c r="BK299" i="2"/>
  <c r="BK296" i="2"/>
  <c r="BK291" i="2"/>
  <c r="J288" i="2"/>
  <c r="J284" i="2"/>
  <c r="J279" i="2"/>
  <c r="BK275" i="2"/>
  <c r="BK272" i="2"/>
  <c r="J268" i="2"/>
  <c r="BK261" i="2"/>
  <c r="BK258" i="2"/>
  <c r="BK255" i="2"/>
  <c r="BK250" i="2"/>
  <c r="BK247" i="2"/>
  <c r="BK244" i="2"/>
  <c r="J238" i="2"/>
  <c r="BK234" i="2"/>
  <c r="BK230" i="2"/>
  <c r="J227" i="2"/>
  <c r="J223" i="2"/>
  <c r="J218" i="2"/>
  <c r="BK213" i="2"/>
  <c r="J208" i="2"/>
  <c r="J202" i="2"/>
  <c r="J198" i="2"/>
  <c r="J194" i="2"/>
  <c r="BK189" i="2"/>
  <c r="BK186" i="2"/>
  <c r="J183" i="2"/>
  <c r="J178" i="2"/>
  <c r="J172" i="2"/>
  <c r="J427" i="2"/>
  <c r="BK425" i="2"/>
  <c r="J424" i="2"/>
  <c r="BK421" i="2"/>
  <c r="BK418" i="2"/>
  <c r="J417" i="2"/>
  <c r="BK414" i="2"/>
  <c r="J412" i="2"/>
  <c r="J409" i="2"/>
  <c r="BK406" i="2"/>
  <c r="BK404" i="2"/>
  <c r="J402" i="2"/>
  <c r="BK400" i="2"/>
  <c r="BK397" i="2"/>
  <c r="J395" i="2"/>
  <c r="J392" i="2"/>
  <c r="J389" i="2"/>
  <c r="J386" i="2"/>
  <c r="BK383" i="2"/>
  <c r="J381" i="2"/>
  <c r="BK377" i="2"/>
  <c r="BK374" i="2"/>
  <c r="J372" i="2"/>
  <c r="BK369" i="2"/>
  <c r="BK366" i="2"/>
  <c r="BK363" i="2"/>
  <c r="J359" i="2"/>
  <c r="BK357" i="2"/>
  <c r="J353" i="2"/>
  <c r="J350" i="2"/>
  <c r="J347" i="2"/>
  <c r="J342" i="2"/>
  <c r="BK338" i="2"/>
  <c r="J334" i="2"/>
  <c r="J330" i="2"/>
  <c r="J325" i="2"/>
  <c r="J321" i="2"/>
  <c r="BK318" i="2"/>
  <c r="BK312" i="2"/>
  <c r="J308" i="2"/>
  <c r="J304" i="2"/>
  <c r="J301" i="2"/>
  <c r="J297" i="2"/>
  <c r="J293" i="2"/>
  <c r="BK290" i="2"/>
  <c r="BK284" i="2"/>
  <c r="BK281" i="2"/>
  <c r="J278" i="2"/>
  <c r="J274" i="2"/>
  <c r="J271" i="2"/>
  <c r="BK268" i="2"/>
  <c r="BK263" i="2"/>
  <c r="BK260" i="2"/>
  <c r="BK256" i="2"/>
  <c r="J253" i="2"/>
  <c r="BK248" i="2"/>
  <c r="J243" i="2"/>
  <c r="BK239" i="2"/>
  <c r="BK236" i="2"/>
  <c r="BK232" i="2"/>
  <c r="BK228" i="2"/>
  <c r="BK225" i="2"/>
  <c r="J222" i="2"/>
  <c r="J216" i="2"/>
  <c r="J210" i="2"/>
  <c r="BK202" i="2"/>
  <c r="BK199" i="2"/>
  <c r="BK196" i="2"/>
  <c r="BK193" i="2"/>
  <c r="BK188" i="2"/>
  <c r="J184" i="2"/>
  <c r="J180" i="2"/>
  <c r="BK176" i="2"/>
  <c r="J174" i="2"/>
  <c r="J169" i="2"/>
  <c r="R138" i="2" l="1"/>
  <c r="P149" i="2"/>
  <c r="R152" i="2"/>
  <c r="P173" i="2"/>
  <c r="R265" i="2"/>
  <c r="BK361" i="2"/>
  <c r="J361" i="2"/>
  <c r="J114" i="2"/>
  <c r="BK149" i="2"/>
  <c r="J149" i="2" s="1"/>
  <c r="J99" i="2" s="1"/>
  <c r="P152" i="2"/>
  <c r="T152" i="2"/>
  <c r="BK170" i="2"/>
  <c r="J170" i="2"/>
  <c r="J103" i="2"/>
  <c r="R170" i="2"/>
  <c r="BK211" i="2"/>
  <c r="J211" i="2"/>
  <c r="J108" i="2"/>
  <c r="BK215" i="2"/>
  <c r="J215" i="2"/>
  <c r="J109" i="2"/>
  <c r="R215" i="2"/>
  <c r="BK265" i="2"/>
  <c r="J265" i="2" s="1"/>
  <c r="J112" i="2" s="1"/>
  <c r="T343" i="2"/>
  <c r="R361" i="2"/>
  <c r="T138" i="2"/>
  <c r="BK152" i="2"/>
  <c r="J152" i="2"/>
  <c r="J100" i="2" s="1"/>
  <c r="BK155" i="2"/>
  <c r="J155" i="2"/>
  <c r="J101" i="2"/>
  <c r="BK173" i="2"/>
  <c r="J173" i="2"/>
  <c r="J104" i="2"/>
  <c r="R207" i="2"/>
  <c r="P265" i="2"/>
  <c r="R343" i="2"/>
  <c r="T361" i="2"/>
  <c r="R149" i="2"/>
  <c r="T155" i="2"/>
  <c r="T173" i="2"/>
  <c r="P207" i="2"/>
  <c r="T211" i="2"/>
  <c r="P220" i="2"/>
  <c r="T220" i="2"/>
  <c r="P343" i="2"/>
  <c r="P379" i="2"/>
  <c r="P138" i="2"/>
  <c r="T149" i="2"/>
  <c r="R155" i="2"/>
  <c r="R173" i="2"/>
  <c r="BK207" i="2"/>
  <c r="BK206" i="2"/>
  <c r="J206" i="2"/>
  <c r="J106" i="2"/>
  <c r="P211" i="2"/>
  <c r="BK220" i="2"/>
  <c r="J220" i="2"/>
  <c r="J111" i="2" s="1"/>
  <c r="R220" i="2"/>
  <c r="BK343" i="2"/>
  <c r="J343" i="2" s="1"/>
  <c r="J113" i="2" s="1"/>
  <c r="P361" i="2"/>
  <c r="R379" i="2"/>
  <c r="BK138" i="2"/>
  <c r="J138" i="2" s="1"/>
  <c r="J98" i="2" s="1"/>
  <c r="P155" i="2"/>
  <c r="P170" i="2"/>
  <c r="T170" i="2"/>
  <c r="T207" i="2"/>
  <c r="R211" i="2"/>
  <c r="P215" i="2"/>
  <c r="T215" i="2"/>
  <c r="T265" i="2"/>
  <c r="T219" i="2" s="1"/>
  <c r="BK379" i="2"/>
  <c r="J379" i="2" s="1"/>
  <c r="J115" i="2" s="1"/>
  <c r="T379" i="2"/>
  <c r="BK428" i="2"/>
  <c r="J428" i="2"/>
  <c r="J116" i="2" s="1"/>
  <c r="BK168" i="2"/>
  <c r="J168" i="2"/>
  <c r="J102" i="2" s="1"/>
  <c r="BK204" i="2"/>
  <c r="J204" i="2" s="1"/>
  <c r="J105" i="2" s="1"/>
  <c r="BB95" i="1"/>
  <c r="BB94" i="1" s="1"/>
  <c r="W31" i="1" s="1"/>
  <c r="AV95" i="1"/>
  <c r="BC95" i="1"/>
  <c r="E85" i="2"/>
  <c r="J89" i="2"/>
  <c r="F91" i="2"/>
  <c r="J91" i="2"/>
  <c r="F92" i="2"/>
  <c r="J92" i="2"/>
  <c r="BF139" i="2"/>
  <c r="BF140" i="2"/>
  <c r="BF141" i="2"/>
  <c r="BF142" i="2"/>
  <c r="BF143" i="2"/>
  <c r="BF144" i="2"/>
  <c r="BF145" i="2"/>
  <c r="BF146" i="2"/>
  <c r="BF147" i="2"/>
  <c r="BF148" i="2"/>
  <c r="BF150" i="2"/>
  <c r="BF151" i="2"/>
  <c r="BF153" i="2"/>
  <c r="BF154" i="2"/>
  <c r="BF156" i="2"/>
  <c r="BF157" i="2"/>
  <c r="BF158" i="2"/>
  <c r="BF159" i="2"/>
  <c r="BF160" i="2"/>
  <c r="BF161" i="2"/>
  <c r="BF162" i="2"/>
  <c r="BF163" i="2"/>
  <c r="BF164" i="2"/>
  <c r="BF165" i="2"/>
  <c r="BF166" i="2"/>
  <c r="BF167" i="2"/>
  <c r="BF169" i="2"/>
  <c r="BF171" i="2"/>
  <c r="BF172" i="2"/>
  <c r="BF174" i="2"/>
  <c r="BF175" i="2"/>
  <c r="BF176" i="2"/>
  <c r="BF177" i="2"/>
  <c r="BF178" i="2"/>
  <c r="BF179" i="2"/>
  <c r="BF180" i="2"/>
  <c r="BF181" i="2"/>
  <c r="BF182" i="2"/>
  <c r="BF183" i="2"/>
  <c r="BF184" i="2"/>
  <c r="BF185" i="2"/>
  <c r="BF186" i="2"/>
  <c r="BF187" i="2"/>
  <c r="BF188" i="2"/>
  <c r="BF189" i="2"/>
  <c r="BF190" i="2"/>
  <c r="BF191" i="2"/>
  <c r="BF192" i="2"/>
  <c r="BF193" i="2"/>
  <c r="BF194" i="2"/>
  <c r="BF195" i="2"/>
  <c r="BF196" i="2"/>
  <c r="BF197" i="2"/>
  <c r="BF198" i="2"/>
  <c r="BF199" i="2"/>
  <c r="BF200" i="2"/>
  <c r="BF201" i="2"/>
  <c r="BF202" i="2"/>
  <c r="BF203" i="2"/>
  <c r="BF205" i="2"/>
  <c r="BF208" i="2"/>
  <c r="BF209" i="2"/>
  <c r="BF210" i="2"/>
  <c r="BF212" i="2"/>
  <c r="BF213" i="2"/>
  <c r="BF214" i="2"/>
  <c r="BF216" i="2"/>
  <c r="BF217" i="2"/>
  <c r="BF218" i="2"/>
  <c r="BF221" i="2"/>
  <c r="BF222" i="2"/>
  <c r="BF223" i="2"/>
  <c r="BF224" i="2"/>
  <c r="BF225" i="2"/>
  <c r="BF226" i="2"/>
  <c r="BF227" i="2"/>
  <c r="BF228" i="2"/>
  <c r="BF229" i="2"/>
  <c r="BF230" i="2"/>
  <c r="BF231" i="2"/>
  <c r="BF232" i="2"/>
  <c r="BF233" i="2"/>
  <c r="BF234" i="2"/>
  <c r="BF235" i="2"/>
  <c r="BF236" i="2"/>
  <c r="BF237" i="2"/>
  <c r="BF238" i="2"/>
  <c r="BF239" i="2"/>
  <c r="BF240" i="2"/>
  <c r="BF241" i="2"/>
  <c r="BF242" i="2"/>
  <c r="BF243" i="2"/>
  <c r="BF244" i="2"/>
  <c r="BF245" i="2"/>
  <c r="BF246" i="2"/>
  <c r="BF247" i="2"/>
  <c r="BF248" i="2"/>
  <c r="BF249" i="2"/>
  <c r="BF250" i="2"/>
  <c r="BF251" i="2"/>
  <c r="BF252" i="2"/>
  <c r="BF253" i="2"/>
  <c r="BF254" i="2"/>
  <c r="BF255" i="2"/>
  <c r="BF256" i="2"/>
  <c r="BF257" i="2"/>
  <c r="BF258" i="2"/>
  <c r="BF259" i="2"/>
  <c r="BF260" i="2"/>
  <c r="BF261" i="2"/>
  <c r="BF262" i="2"/>
  <c r="BF263" i="2"/>
  <c r="BF264" i="2"/>
  <c r="BF266" i="2"/>
  <c r="BF267" i="2"/>
  <c r="BF268" i="2"/>
  <c r="BF269" i="2"/>
  <c r="BF270" i="2"/>
  <c r="BF271" i="2"/>
  <c r="BF272" i="2"/>
  <c r="BF273" i="2"/>
  <c r="BF274" i="2"/>
  <c r="BF275" i="2"/>
  <c r="BF276" i="2"/>
  <c r="BF277" i="2"/>
  <c r="BF278" i="2"/>
  <c r="BF279" i="2"/>
  <c r="BF280" i="2"/>
  <c r="BF281" i="2"/>
  <c r="BF282" i="2"/>
  <c r="BF283" i="2"/>
  <c r="BF284" i="2"/>
  <c r="BF285" i="2"/>
  <c r="BF286" i="2"/>
  <c r="BF287" i="2"/>
  <c r="BF288" i="2"/>
  <c r="BF289" i="2"/>
  <c r="BF290" i="2"/>
  <c r="BF291" i="2"/>
  <c r="BF292" i="2"/>
  <c r="BF293" i="2"/>
  <c r="BF294" i="2"/>
  <c r="BF295" i="2"/>
  <c r="BF296" i="2"/>
  <c r="BF297" i="2"/>
  <c r="BF298" i="2"/>
  <c r="BF299" i="2"/>
  <c r="BF300" i="2"/>
  <c r="BF301" i="2"/>
  <c r="BF302" i="2"/>
  <c r="BF303" i="2"/>
  <c r="BF304" i="2"/>
  <c r="BF305" i="2"/>
  <c r="BF306" i="2"/>
  <c r="BF307" i="2"/>
  <c r="BF308" i="2"/>
  <c r="BF309" i="2"/>
  <c r="BF310" i="2"/>
  <c r="BF311" i="2"/>
  <c r="BF312" i="2"/>
  <c r="BF313" i="2"/>
  <c r="BF314" i="2"/>
  <c r="BF315" i="2"/>
  <c r="BF316" i="2"/>
  <c r="BF317" i="2"/>
  <c r="BF318" i="2"/>
  <c r="BF319" i="2"/>
  <c r="BF320" i="2"/>
  <c r="BF321" i="2"/>
  <c r="BF322" i="2"/>
  <c r="BF323" i="2"/>
  <c r="BF324" i="2"/>
  <c r="BF325" i="2"/>
  <c r="BF326" i="2"/>
  <c r="BF327" i="2"/>
  <c r="BF328" i="2"/>
  <c r="BF329" i="2"/>
  <c r="BF330" i="2"/>
  <c r="BF331" i="2"/>
  <c r="BF332" i="2"/>
  <c r="BF333" i="2"/>
  <c r="BF334" i="2"/>
  <c r="BF335" i="2"/>
  <c r="BF336" i="2"/>
  <c r="BF337" i="2"/>
  <c r="BF338" i="2"/>
  <c r="BF339" i="2"/>
  <c r="BF340" i="2"/>
  <c r="BF341" i="2"/>
  <c r="BF342" i="2"/>
  <c r="BF344" i="2"/>
  <c r="BF345" i="2"/>
  <c r="BF346" i="2"/>
  <c r="BF347" i="2"/>
  <c r="BF348" i="2"/>
  <c r="BF349" i="2"/>
  <c r="BF350" i="2"/>
  <c r="BF351" i="2"/>
  <c r="BF352" i="2"/>
  <c r="BF353" i="2"/>
  <c r="BF354" i="2"/>
  <c r="BF355" i="2"/>
  <c r="BF356" i="2"/>
  <c r="BF357" i="2"/>
  <c r="BF358" i="2"/>
  <c r="BF359" i="2"/>
  <c r="BF360" i="2"/>
  <c r="BF362" i="2"/>
  <c r="BF363" i="2"/>
  <c r="BF364" i="2"/>
  <c r="BF365" i="2"/>
  <c r="BF366" i="2"/>
  <c r="BF367" i="2"/>
  <c r="BF368" i="2"/>
  <c r="BF369" i="2"/>
  <c r="BF370" i="2"/>
  <c r="BF371" i="2"/>
  <c r="BF372" i="2"/>
  <c r="BF373" i="2"/>
  <c r="BF374" i="2"/>
  <c r="BF375" i="2"/>
  <c r="BF376" i="2"/>
  <c r="BF377" i="2"/>
  <c r="BF378" i="2"/>
  <c r="BF380" i="2"/>
  <c r="BF381" i="2"/>
  <c r="BF382" i="2"/>
  <c r="BF383" i="2"/>
  <c r="BF384" i="2"/>
  <c r="BF385" i="2"/>
  <c r="BF386" i="2"/>
  <c r="BF387" i="2"/>
  <c r="BF388" i="2"/>
  <c r="BF389" i="2"/>
  <c r="BF390" i="2"/>
  <c r="BF391" i="2"/>
  <c r="BF392" i="2"/>
  <c r="BF393" i="2"/>
  <c r="BF394" i="2"/>
  <c r="BF395" i="2"/>
  <c r="BF396" i="2"/>
  <c r="BF397" i="2"/>
  <c r="BF398" i="2"/>
  <c r="BF399" i="2"/>
  <c r="BF400" i="2"/>
  <c r="BF401" i="2"/>
  <c r="BF402" i="2"/>
  <c r="BF403" i="2"/>
  <c r="BF404" i="2"/>
  <c r="BF405" i="2"/>
  <c r="BF406" i="2"/>
  <c r="BF407" i="2"/>
  <c r="BF408" i="2"/>
  <c r="BF409" i="2"/>
  <c r="BF410" i="2"/>
  <c r="BF411" i="2"/>
  <c r="BF412" i="2"/>
  <c r="BF413" i="2"/>
  <c r="BF414" i="2"/>
  <c r="BF415" i="2"/>
  <c r="BF416" i="2"/>
  <c r="BF417" i="2"/>
  <c r="BF418" i="2"/>
  <c r="BF419" i="2"/>
  <c r="BF420" i="2"/>
  <c r="BF421" i="2"/>
  <c r="BF422" i="2"/>
  <c r="BF423" i="2"/>
  <c r="BF424" i="2"/>
  <c r="BF425" i="2"/>
  <c r="BF426" i="2"/>
  <c r="BF427" i="2"/>
  <c r="AZ95" i="1"/>
  <c r="BD95" i="1"/>
  <c r="BD94" i="1" s="1"/>
  <c r="W33" i="1" s="1"/>
  <c r="BC94" i="1"/>
  <c r="W32" i="1" s="1"/>
  <c r="AZ94" i="1"/>
  <c r="W29" i="1" s="1"/>
  <c r="R206" i="2" l="1"/>
  <c r="T137" i="2"/>
  <c r="P206" i="2"/>
  <c r="P219" i="2"/>
  <c r="T206" i="2"/>
  <c r="R219" i="2"/>
  <c r="P137" i="2"/>
  <c r="P136" i="2"/>
  <c r="AU95" i="1" s="1"/>
  <c r="AU94" i="1" s="1"/>
  <c r="R137" i="2"/>
  <c r="R136" i="2"/>
  <c r="J207" i="2"/>
  <c r="J107" i="2" s="1"/>
  <c r="BK137" i="2"/>
  <c r="BK136" i="2"/>
  <c r="J136" i="2"/>
  <c r="J96" i="2" s="1"/>
  <c r="BK219" i="2"/>
  <c r="J219" i="2"/>
  <c r="J110" i="2"/>
  <c r="AY94" i="1"/>
  <c r="AX94" i="1"/>
  <c r="AV94" i="1"/>
  <c r="AK29" i="1" s="1"/>
  <c r="J34" i="2"/>
  <c r="AW95" i="1" s="1"/>
  <c r="AT95" i="1" s="1"/>
  <c r="F34" i="2"/>
  <c r="BA95" i="1" s="1"/>
  <c r="BA94" i="1" s="1"/>
  <c r="W30" i="1" s="1"/>
  <c r="T136" i="2" l="1"/>
  <c r="J137" i="2"/>
  <c r="J97" i="2"/>
  <c r="J30" i="2"/>
  <c r="AG95" i="1" s="1"/>
  <c r="AG94" i="1" s="1"/>
  <c r="AK26" i="1" s="1"/>
  <c r="AW94" i="1"/>
  <c r="AK30" i="1" s="1"/>
  <c r="AK35" i="1" l="1"/>
  <c r="J39" i="2"/>
  <c r="AN95" i="1"/>
  <c r="AT94" i="1"/>
  <c r="AN94" i="1" s="1"/>
</calcChain>
</file>

<file path=xl/sharedStrings.xml><?xml version="1.0" encoding="utf-8"?>
<sst xmlns="http://schemas.openxmlformats.org/spreadsheetml/2006/main" count="4258" uniqueCount="1058">
  <si>
    <t>Export Komplet</t>
  </si>
  <si>
    <t/>
  </si>
  <si>
    <t>2.0</t>
  </si>
  <si>
    <t>ZAMOK</t>
  </si>
  <si>
    <t>False</t>
  </si>
  <si>
    <t>{67c0b7e3-1870-4262-b8eb-69dd74052464}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</si>
  <si>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</si>
  <si>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</si>
  <si>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</si>
  <si>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</si>
  <si>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</si>
  <si>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</si>
  <si>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</si>
  <si>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2022904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</si>
  <si>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</si>
  <si>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</si>
  <si>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Úprava vonkajších komunikácií na Vazovovej, Mytnej a Slovenskej ulici</t>
  </si>
  <si>
    <t>JKSO:</t>
  </si>
  <si>
    <t>KS:</t>
  </si>
  <si>
    <t>Miesto:</t>
  </si>
  <si>
    <t xml:space="preserve"> </t>
  </si>
  <si>
    <t>Dátum:</t>
  </si>
  <si>
    <t>19. 9. 2022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</si>
  <si>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</si>
  <si>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</si>
  <si>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</si>
  <si>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</si>
  <si>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</si>
  <si>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</si>
  <si>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</si>
  <si>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</si>
  <si>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</si>
  <si>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</si>
  <si>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</si>
  <si>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</si>
  <si>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</si>
  <si>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</si>
  <si>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</si>
  <si>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</si>
  <si>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</si>
  <si>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</si>
  <si>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</si>
  <si>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</si>
  <si>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</si>
  <si>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</si>
  <si>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</si>
  <si>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</si>
  <si>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</si>
  <si>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</si>
  <si>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</si>
  <si>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</si>
  <si>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</si>
  <si>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</si>
  <si>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</si>
  <si>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</si>
  <si>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</si>
  <si>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</si>
  <si>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</si>
  <si>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</si>
  <si>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</si>
  <si>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</si>
  <si>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</si>
  <si>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</si>
  <si>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</si>
  <si>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</si>
  <si>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</si>
  <si>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</si>
  <si>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</si>
  <si>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</si>
  <si>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</si>
  <si>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</si>
  <si>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</si>
  <si>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</si>
  <si>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</si>
  <si>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</si>
  <si>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</si>
  <si>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</si>
  <si>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NBS</t>
  </si>
  <si>
    <t>STA</t>
  </si>
  <si>
    <t>1</t>
  </si>
  <si>
    <t>{db372b8e-0f65-4b1b-beb3-79d0c246bd26}</t>
  </si>
  <si>
    <t>KRYCÍ LIST ROZPOČTU</t>
  </si>
  <si>
    <t>Objekt:</t>
  </si>
  <si>
    <t>NBS -  Úprava vonkajších komunikácií na Vazovovej, Mytnej a Slovenskej ulici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</si>
  <si>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</si>
  <si>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</si>
  <si>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</si>
  <si>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</si>
  <si>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</si>
  <si>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</si>
  <si>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</si>
  <si>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Zakladanie, podklad proti prerastaniu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</si>
  <si>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</si>
  <si>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</si>
  <si>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</si>
  <si>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</si>
  <si>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</si>
  <si>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</si>
  <si>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</si>
  <si>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</si>
  <si>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 xml:space="preserve">    782 - Obklady z prírodného a konglomerovaného kameňa</t>
  </si>
  <si>
    <t xml:space="preserve">    VRN - Investičné náklady neobsiahnuté v cenách (stavebné)</t>
  </si>
  <si>
    <t>Ostatné - Ostatné</t>
  </si>
  <si>
    <t xml:space="preserve">    A - Ostatné - sadové úpravy</t>
  </si>
  <si>
    <t xml:space="preserve">    B - Ostatné - VO - Obnova osvetlenia chodníka - Obnova trasy rozvodov VO</t>
  </si>
  <si>
    <t xml:space="preserve">    C - VNET - Obnova osvetlenia chodníka - Úprava trasy rozvodov VNET</t>
  </si>
  <si>
    <t xml:space="preserve">    D - CSS - Obnova osvetlenia chodníka - Úprava trasy rozvodov CSS</t>
  </si>
  <si>
    <t xml:space="preserve">    E - NBS-OPRAVA PRÍVODU K OSVETLENIU VLAJKOSLÁVY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</si>
  <si>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</si>
  <si>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</si>
  <si>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</si>
  <si>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</si>
  <si>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</si>
  <si>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</si>
  <si>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</si>
  <si>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</si>
  <si>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</si>
  <si>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</si>
  <si>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</si>
  <si>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</si>
  <si>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</si>
  <si>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</si>
  <si>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</si>
  <si>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</si>
  <si>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</si>
  <si>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</si>
  <si>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113105113.S</t>
  </si>
  <si>
    <t>Rozoberanie dlažby z  kameňa, kladených do malty so škárami zaliatymi cem.maltou,  -0,58600t</t>
  </si>
  <si>
    <t>m2</t>
  </si>
  <si>
    <t>4</t>
  </si>
  <si>
    <t>2</t>
  </si>
  <si>
    <t>113106611.S</t>
  </si>
  <si>
    <t>Rozoberanie zámkovej dlažby všetkých druhov v ploche do 20 m2,  -0,2600 t</t>
  </si>
  <si>
    <t>3</t>
  </si>
  <si>
    <t>113106612.S</t>
  </si>
  <si>
    <t>Rozoberanie zámkovej dlažby všetkých druhov v ploche nad 20 m2,  -0,26000t</t>
  </si>
  <si>
    <t>6</t>
  </si>
  <si>
    <t>113107142.S</t>
  </si>
  <si>
    <t>Odstránenie krytu asfaltového v ploche do 200 m2, hr. nad 50 do 100 mm,  -0,18100t</t>
  </si>
  <si>
    <t>8</t>
  </si>
  <si>
    <t>5</t>
  </si>
  <si>
    <t>113107242.S</t>
  </si>
  <si>
    <t>Odstránenie krytu asfaltového v ploche nad 200 m2, hr. nad 50 do 100 mm,  -0,18100t</t>
  </si>
  <si>
    <t>10</t>
  </si>
  <si>
    <t>113202111.S</t>
  </si>
  <si>
    <t>Vytrhanie obrúb kamenných, s vybúraním lôžka, z krajníkov alebo obrubníkov stojatých,  -0,14500t</t>
  </si>
  <si>
    <t>m</t>
  </si>
  <si>
    <t>12</t>
  </si>
  <si>
    <t>7</t>
  </si>
  <si>
    <t>113307122.S</t>
  </si>
  <si>
    <t>Odstránenie podkladu v ploche do 200 m2 z kameniva hrubého drveného, hr.100 do 200 mm,  -0,23500t</t>
  </si>
  <si>
    <t>14</t>
  </si>
  <si>
    <t>113307131.S</t>
  </si>
  <si>
    <t>Odstránenie podkladu v ploche do 200 m2 z betónu prostého, hr. vrstvy do 150 mm,  -0,22500t</t>
  </si>
  <si>
    <t>16</t>
  </si>
  <si>
    <t>9</t>
  </si>
  <si>
    <t>113307222.S</t>
  </si>
  <si>
    <t>Odstránenie podkladu v ploche nad 200 m2 z kameniva hrubého drveného, hr.100 do 200 mm,  -0,23500t</t>
  </si>
  <si>
    <t>18</t>
  </si>
  <si>
    <t>113307231.S</t>
  </si>
  <si>
    <t>Odstránenie podkladu v ploche nad 200 m2 z betónu prostého, hr. vrstvy do 150 mm,  -0,22500t</t>
  </si>
  <si>
    <t>Zakladanie, podklad proti prerastaniu</t>
  </si>
  <si>
    <t>11</t>
  </si>
  <si>
    <t>289971211.S</t>
  </si>
  <si>
    <t>Zhotovenie vrstvy zo separačnej geotextílie na upravenom povrchu sklon do 1 : 5 , šírky od 0 do 3 m</t>
  </si>
  <si>
    <t>22</t>
  </si>
  <si>
    <t>M</t>
  </si>
  <si>
    <t>693110004500.S</t>
  </si>
  <si>
    <t>Geotextília polypropylénová netkaná 300 g/m2</t>
  </si>
  <si>
    <t>24</t>
  </si>
  <si>
    <t>Vodorovné konštrukcie</t>
  </si>
  <si>
    <t>13</t>
  </si>
  <si>
    <t>451457777.S1</t>
  </si>
  <si>
    <t>Podklad pod dlažbu drenážna lôžková malta C30/35 XF2 (SK) CL 0.4, hr. 30mm</t>
  </si>
  <si>
    <t>26</t>
  </si>
  <si>
    <t>451577777.S</t>
  </si>
  <si>
    <t>Podklad pod dlažbu v ploche vodorovnej alebo v sklone do 1:5 hr. 30-100 mm z kameniva ťaženého</t>
  </si>
  <si>
    <t>28</t>
  </si>
  <si>
    <t>Komunikácie</t>
  </si>
  <si>
    <t>15</t>
  </si>
  <si>
    <t>564851111.S1</t>
  </si>
  <si>
    <t>Podklad zo štrkodrviny s rozprestretím a zhutnením, - štrkodrvina UM ŠD 0/31.5 Gb75hr. 150mm</t>
  </si>
  <si>
    <t>30</t>
  </si>
  <si>
    <t>567124112.S1</t>
  </si>
  <si>
    <t>Podklad z podkladového medzerovitý betón MCB D Cl 1.0 Dmax.22, hr.120mm</t>
  </si>
  <si>
    <t>32</t>
  </si>
  <si>
    <t>17</t>
  </si>
  <si>
    <t>594511111.S</t>
  </si>
  <si>
    <t>Prídlažba z lomového kameňa do lôžka z betónu tr. C 8/10</t>
  </si>
  <si>
    <t>34</t>
  </si>
  <si>
    <t>583810001100.S</t>
  </si>
  <si>
    <t>Dlažobná kocka - žula,120/120/120</t>
  </si>
  <si>
    <t>36</t>
  </si>
  <si>
    <t>19</t>
  </si>
  <si>
    <t>596911141.S</t>
  </si>
  <si>
    <t>Kladenie betónovej zámkovej dlažby komunikácií pre peších hr. 60 mm pre peších do 50 m2 so zriadením lôžka z kameniva hr. 30 mm</t>
  </si>
  <si>
    <t>38</t>
  </si>
  <si>
    <t>596911143.S</t>
  </si>
  <si>
    <t>Kladenie betónovej zámkovej dlažby komunikácií pre peších hr. 60 mm pre peších nad 100 do 300 m2 so zriadením lôžka z kameniva hr. 30 mm</t>
  </si>
  <si>
    <t>40</t>
  </si>
  <si>
    <t>21</t>
  </si>
  <si>
    <t>59246000770</t>
  </si>
  <si>
    <t>Dlažba casa di campo hr. 60mm</t>
  </si>
  <si>
    <t>42</t>
  </si>
  <si>
    <t>596911144.S</t>
  </si>
  <si>
    <t>Kladenie betónovej zámkovej dlažby komunikácií pre peších hr. 60 mm pre peších nad 300 m2 so zriadením lôžka z kameniva hr. 30 mm</t>
  </si>
  <si>
    <t>44</t>
  </si>
  <si>
    <t>23</t>
  </si>
  <si>
    <t>46</t>
  </si>
  <si>
    <t>596911331.S</t>
  </si>
  <si>
    <t>Kladenie dlažby pre nevidiacich hr. 60 mm do lôžka z kameniva ťaženého s vyplnením škár</t>
  </si>
  <si>
    <t>48</t>
  </si>
  <si>
    <t>25</t>
  </si>
  <si>
    <t>592460007300.S</t>
  </si>
  <si>
    <t>Dlažba betónová pre nevidiacich, hr.60 mm, farebná</t>
  </si>
  <si>
    <t>50</t>
  </si>
  <si>
    <t>599111111.S</t>
  </si>
  <si>
    <t>Zálievka asfaltová škár dlažby, hĺbky do 50 mm, s vyčistením škár z veľkých kociek</t>
  </si>
  <si>
    <t>52</t>
  </si>
  <si>
    <t>Úpravy povrchov, podlahy, osadenie</t>
  </si>
  <si>
    <t>27</t>
  </si>
  <si>
    <t>631571005.S</t>
  </si>
  <si>
    <t>Násyp -  pás z bieleného štrku fr. 63 a  32</t>
  </si>
  <si>
    <t>m3</t>
  </si>
  <si>
    <t>54</t>
  </si>
  <si>
    <t>Rúrové vedenie</t>
  </si>
  <si>
    <t>899231111.S</t>
  </si>
  <si>
    <t>Výšková úprava uličného vstupu</t>
  </si>
  <si>
    <t>ks</t>
  </si>
  <si>
    <t>56</t>
  </si>
  <si>
    <t>29</t>
  </si>
  <si>
    <t>899331111.S</t>
  </si>
  <si>
    <t>Výšková úprava uličného poklopu</t>
  </si>
  <si>
    <t>58</t>
  </si>
  <si>
    <t>Ostatné konštrukcie a práce-búranie</t>
  </si>
  <si>
    <t>911383131.S1</t>
  </si>
  <si>
    <t>Odstránenie  ochrannej  zábrany - reťaze   -0,018t</t>
  </si>
  <si>
    <t>60</t>
  </si>
  <si>
    <t>31</t>
  </si>
  <si>
    <t>914001111.S</t>
  </si>
  <si>
    <t>Osadenie a montáž cestnej zvislej dopravnej značky na stĺpik, stĺp, konzolu alebo objekt</t>
  </si>
  <si>
    <t>62</t>
  </si>
  <si>
    <t>40441001120</t>
  </si>
  <si>
    <t>Dopravná značka</t>
  </si>
  <si>
    <t>64</t>
  </si>
  <si>
    <t>33</t>
  </si>
  <si>
    <t>914501122.S</t>
  </si>
  <si>
    <t>Montáž stĺpika zvislej dopravnej značky dĺžky do 3,5 m do hliníkovej pätky</t>
  </si>
  <si>
    <t>66</t>
  </si>
  <si>
    <t>404490008500.S</t>
  </si>
  <si>
    <t>Stĺpik Zn, pre dopravné značky</t>
  </si>
  <si>
    <t>68</t>
  </si>
  <si>
    <t>35</t>
  </si>
  <si>
    <t>914812211.S</t>
  </si>
  <si>
    <t>Montáž dočasnej dopravnej značky kompletnej základnej</t>
  </si>
  <si>
    <t>70</t>
  </si>
  <si>
    <t>404410211400.S</t>
  </si>
  <si>
    <t>Kompletná dopravná značka základného rozmeru 900 mm vrátane podstavca a stĺpa</t>
  </si>
  <si>
    <t>72</t>
  </si>
  <si>
    <t>37</t>
  </si>
  <si>
    <t>915721222.S</t>
  </si>
  <si>
    <t>Vodorovné dopravné značenie striekané farbou prechodov pre chodcov, šípky, symboly a pod., žltá retroreflexná</t>
  </si>
  <si>
    <t>74</t>
  </si>
  <si>
    <t>917461112.S</t>
  </si>
  <si>
    <t>Osadenie chodník. obrubníka kamenného stojatého do lôžka z betónu prostého C 16/20 s bočnou oporou</t>
  </si>
  <si>
    <t>76</t>
  </si>
  <si>
    <t>39</t>
  </si>
  <si>
    <t>583810001300.S</t>
  </si>
  <si>
    <t>Obrubník kamenný rovný bez skosenia</t>
  </si>
  <si>
    <t>78</t>
  </si>
  <si>
    <t>917511133</t>
  </si>
  <si>
    <t>Nerezová pásovina hr. 6mm, výška 200mm v betónovom lôžku</t>
  </si>
  <si>
    <t>80</t>
  </si>
  <si>
    <t>41</t>
  </si>
  <si>
    <t>952909001</t>
  </si>
  <si>
    <t>Montáž a dodávka  mreži  s novou antikorovou obručou, okolo stromov</t>
  </si>
  <si>
    <t>82</t>
  </si>
  <si>
    <t>952909002</t>
  </si>
  <si>
    <t>Nová povrchová úprava stĺpa CDS</t>
  </si>
  <si>
    <t>84</t>
  </si>
  <si>
    <t>43</t>
  </si>
  <si>
    <t>952909003</t>
  </si>
  <si>
    <t>Montáž a dodávka  nových zahradzovacích stĺpikov</t>
  </si>
  <si>
    <t>86</t>
  </si>
  <si>
    <t>952909004</t>
  </si>
  <si>
    <t>Demontáž a spätná montáž a dodávka  nových zahradzovacích stĺpikov</t>
  </si>
  <si>
    <t>88</t>
  </si>
  <si>
    <t>45</t>
  </si>
  <si>
    <t>966006132.S</t>
  </si>
  <si>
    <t>Odstránenie značky, pre staničenie a ohraničenie so stĺpikmi s bet. pätkami,  -0,08200t</t>
  </si>
  <si>
    <t>90</t>
  </si>
  <si>
    <t>966006211.S</t>
  </si>
  <si>
    <t>Odstránenie (demontáž) zvislej dopravnej značky zo stĺpov, stĺpikov alebo konzol,  -0,00400t</t>
  </si>
  <si>
    <t>92</t>
  </si>
  <si>
    <t>47</t>
  </si>
  <si>
    <t>976074142</t>
  </si>
  <si>
    <t>Vybúranie stĺpikov v murive alebo v dlažbe z betónu,  -0,04900t</t>
  </si>
  <si>
    <t>94</t>
  </si>
  <si>
    <t>976075210</t>
  </si>
  <si>
    <t>Vybúranie oceľových mreží pri stromoch,  -1,0000t</t>
  </si>
  <si>
    <t>t</t>
  </si>
  <si>
    <t>96</t>
  </si>
  <si>
    <t>49</t>
  </si>
  <si>
    <t>978059211.S</t>
  </si>
  <si>
    <t>Odsekanie a odobratie obkladov zo stien z  kameňa vrátane podkladovej omietky do 2 m2,  -0,16900t</t>
  </si>
  <si>
    <t>98</t>
  </si>
  <si>
    <t>978071490</t>
  </si>
  <si>
    <t>Odstránenie konštrukcie na nalepenie divadelného programu    -0,19200t</t>
  </si>
  <si>
    <t>100</t>
  </si>
  <si>
    <t>51</t>
  </si>
  <si>
    <t>979071131.S</t>
  </si>
  <si>
    <t>Očistenie vybúraných dlažbových kociek</t>
  </si>
  <si>
    <t>102</t>
  </si>
  <si>
    <t>979082212.S</t>
  </si>
  <si>
    <t>Vodorovná doprava sutiny po suchu s naložením a so zložením na vzdialenosť do 50 m</t>
  </si>
  <si>
    <t>104</t>
  </si>
  <si>
    <t>53</t>
  </si>
  <si>
    <t>979082213.S</t>
  </si>
  <si>
    <t>Vodorovná doprava sutiny so zložením a hrubým urovnaním na vzdialenosť do 1 km</t>
  </si>
  <si>
    <t>106</t>
  </si>
  <si>
    <t>979082219.S</t>
  </si>
  <si>
    <t>Príplatok k cene za každý ďalší aj začatý 1 km nad 1 km pre vodorovnú dopravu sutiny</t>
  </si>
  <si>
    <t>108</t>
  </si>
  <si>
    <t>55</t>
  </si>
  <si>
    <t>979087212.S</t>
  </si>
  <si>
    <t>Nakladanie na dopravné prostriedky pre vodorovnú dopravu sutiny</t>
  </si>
  <si>
    <t>110</t>
  </si>
  <si>
    <t>979089012.S</t>
  </si>
  <si>
    <t>Poplatok za skladovanie - betón, tehly, dlaždice (17 01) ostatné</t>
  </si>
  <si>
    <t>112</t>
  </si>
  <si>
    <t>57</t>
  </si>
  <si>
    <t>979089112.S</t>
  </si>
  <si>
    <t>Poplatok za skladovanie - drevo,  (17 02 ), ostatné</t>
  </si>
  <si>
    <t>114</t>
  </si>
  <si>
    <t>979089212.S</t>
  </si>
  <si>
    <t>Poplatok za skladovanie - bitúmenové zmesi, uholný decht, dechtové výrobky (17 03 ), ostatné</t>
  </si>
  <si>
    <t>116</t>
  </si>
  <si>
    <t>59</t>
  </si>
  <si>
    <t>979089312.S</t>
  </si>
  <si>
    <t>Poplatok za skladovanie - kovy  (17 04 ), ostatné</t>
  </si>
  <si>
    <t>118</t>
  </si>
  <si>
    <t>99</t>
  </si>
  <si>
    <t>Presun hmôt HSV</t>
  </si>
  <si>
    <t>998223011.S</t>
  </si>
  <si>
    <t>Presun hmôt pre pozemné komunikácie s krytom dláždeným (822 2.3, 822 5.3) akejkoľvek dĺžky objektu</t>
  </si>
  <si>
    <t>120</t>
  </si>
  <si>
    <t>PSV</t>
  </si>
  <si>
    <t>Práce a dodávky PSV</t>
  </si>
  <si>
    <t>767</t>
  </si>
  <si>
    <t>Konštrukcie doplnkové kovové</t>
  </si>
  <si>
    <t>61</t>
  </si>
  <si>
    <t>76799510.S</t>
  </si>
  <si>
    <t>Montáž nerezových atypických kovových stavebných doplnkových konštrukcií</t>
  </si>
  <si>
    <t>122</t>
  </si>
  <si>
    <t>5539500002</t>
  </si>
  <si>
    <t>Atypické nerezové konštrukcie - antikorova tyč priemeru 2cm dĺžky 50cm</t>
  </si>
  <si>
    <t>124</t>
  </si>
  <si>
    <t>63</t>
  </si>
  <si>
    <t>998767201.S</t>
  </si>
  <si>
    <t>Presun hmôt pre kovové stavebné doplnkové konštrukcie v objektoch výšky do 6 m</t>
  </si>
  <si>
    <t>%</t>
  </si>
  <si>
    <t>126</t>
  </si>
  <si>
    <t>782</t>
  </si>
  <si>
    <t>Obklady z prírodného a konglomerovaného kameňa</t>
  </si>
  <si>
    <t>782131140.S</t>
  </si>
  <si>
    <t>Montáž obkladov stien pravouhl. doskami z mäkkých kameňov s lícom rovným, hr. do 50 mm do drenážna lôžková malta C30/35 KF2 (SK) C 10.4, hr. 30mm</t>
  </si>
  <si>
    <t>128</t>
  </si>
  <si>
    <t>65</t>
  </si>
  <si>
    <t>583840011700</t>
  </si>
  <si>
    <t>Doska obkladová kamenná - žulový obklad, poľská žula lom STRZEGOM, rezaná,šírka 200mm, hr. 50mm</t>
  </si>
  <si>
    <t>130</t>
  </si>
  <si>
    <t>998782201.S</t>
  </si>
  <si>
    <t>Presun hmôt pre kamenné obklady v objektoch výšky do 6 m</t>
  </si>
  <si>
    <t>132</t>
  </si>
  <si>
    <t>VRN</t>
  </si>
  <si>
    <t>Investičné náklady neobsiahnuté v cenách (stavebné)</t>
  </si>
  <si>
    <t>67</t>
  </si>
  <si>
    <t>000700011.S</t>
  </si>
  <si>
    <t>Dopravné náklady -  objektivizácia dopravných nákladov materiálov</t>
  </si>
  <si>
    <t>134</t>
  </si>
  <si>
    <t>001000034.S</t>
  </si>
  <si>
    <t>Inžinierska činnosť - skúšky a revízie ostatné skúšky</t>
  </si>
  <si>
    <t>136</t>
  </si>
  <si>
    <t>69</t>
  </si>
  <si>
    <t>001400046.S</t>
  </si>
  <si>
    <t>Ostatné náklady stavby - uvedenie do prevádzky</t>
  </si>
  <si>
    <t>138</t>
  </si>
  <si>
    <t>Ostatné</t>
  </si>
  <si>
    <t>A</t>
  </si>
  <si>
    <t>Ostatné - sadové úpravy</t>
  </si>
  <si>
    <t>M001</t>
  </si>
  <si>
    <t>Vyrúbanie stromu listnatého do 200 mm priemeru</t>
  </si>
  <si>
    <t>140</t>
  </si>
  <si>
    <t>71</t>
  </si>
  <si>
    <t>M002</t>
  </si>
  <si>
    <t>Vyrúbanie stromu listnatého nad  300 mm  do 600 mm priemeru</t>
  </si>
  <si>
    <t>142</t>
  </si>
  <si>
    <t>M003</t>
  </si>
  <si>
    <t>Odstránenie pňov</t>
  </si>
  <si>
    <t>144</t>
  </si>
  <si>
    <t>73</t>
  </si>
  <si>
    <t>M004</t>
  </si>
  <si>
    <t>Odvoz odpadu + uloženie odpadu na skládke - kompostáreň</t>
  </si>
  <si>
    <t>146</t>
  </si>
  <si>
    <t>M005</t>
  </si>
  <si>
    <t>Ochrana stromov debnením pred poškodením stavebnou činnosťou, vrátane reziva  - zhotovenie</t>
  </si>
  <si>
    <t>148</t>
  </si>
  <si>
    <t>75</t>
  </si>
  <si>
    <t>M006</t>
  </si>
  <si>
    <t>Ochrana stromov debnením pred poškodením stavebnou činnosťou - odstránenie</t>
  </si>
  <si>
    <t>150</t>
  </si>
  <si>
    <t>M043</t>
  </si>
  <si>
    <t>Rozprestretie a urovnanie zeminy v rovine hrúbky do 300 mm</t>
  </si>
  <si>
    <t>152</t>
  </si>
  <si>
    <t>77</t>
  </si>
  <si>
    <t>M044</t>
  </si>
  <si>
    <t>Obrobenie pôdy hrabaním (2x)</t>
  </si>
  <si>
    <t>154</t>
  </si>
  <si>
    <t>M007</t>
  </si>
  <si>
    <t>Hlbenie jamiek pre cibuľoviny</t>
  </si>
  <si>
    <t>156</t>
  </si>
  <si>
    <t>79</t>
  </si>
  <si>
    <t>M008</t>
  </si>
  <si>
    <t>Hlbenie jamiek pre výs.  do 0,01 m3</t>
  </si>
  <si>
    <t>158</t>
  </si>
  <si>
    <t>M009</t>
  </si>
  <si>
    <t>Hlbenie jamiek pre výs. nad  1,00 m3 s výmenou pôdy</t>
  </si>
  <si>
    <t>160</t>
  </si>
  <si>
    <t>81</t>
  </si>
  <si>
    <t>M010</t>
  </si>
  <si>
    <t>Výsadba cibuľovín</t>
  </si>
  <si>
    <t>162</t>
  </si>
  <si>
    <t>M011</t>
  </si>
  <si>
    <t>Výsadba rastlín s balom o priem. do  100 mm</t>
  </si>
  <si>
    <t>164</t>
  </si>
  <si>
    <t>83</t>
  </si>
  <si>
    <t>M012</t>
  </si>
  <si>
    <t>Výsadba dreviny s balom o priem. 700 mm</t>
  </si>
  <si>
    <t>166</t>
  </si>
  <si>
    <t>M013</t>
  </si>
  <si>
    <t>Zakotvenie dreviny podzemný kotvením - KOTVOS</t>
  </si>
  <si>
    <t>168</t>
  </si>
  <si>
    <t>85</t>
  </si>
  <si>
    <t>M014</t>
  </si>
  <si>
    <t>Zhotovenie náteru kmeňa z ArboFlex</t>
  </si>
  <si>
    <t>170</t>
  </si>
  <si>
    <t>M015</t>
  </si>
  <si>
    <t>Mulčovanie vysad. stromov - misy s d 1,0m o hr.0,07m</t>
  </si>
  <si>
    <t>172</t>
  </si>
  <si>
    <t>87</t>
  </si>
  <si>
    <t>M016</t>
  </si>
  <si>
    <t>Mulčovanie vysadených rastlín - štrkom v rov. o hr.0,07m</t>
  </si>
  <si>
    <t>174</t>
  </si>
  <si>
    <t>M017</t>
  </si>
  <si>
    <t>Aplikácia tabliet Silvamix</t>
  </si>
  <si>
    <t>kg</t>
  </si>
  <si>
    <t>176</t>
  </si>
  <si>
    <t>89</t>
  </si>
  <si>
    <t>M018</t>
  </si>
  <si>
    <t>Zapracovanie aquaholderu do pôdy</t>
  </si>
  <si>
    <t>178</t>
  </si>
  <si>
    <t>M019</t>
  </si>
  <si>
    <t>Injektáž pôvodných drevín s orezom</t>
  </si>
  <si>
    <t>180</t>
  </si>
  <si>
    <t>91</t>
  </si>
  <si>
    <t>M020</t>
  </si>
  <si>
    <t>Calamagrostis x acutiflora ´Karl Foerster´</t>
  </si>
  <si>
    <t>182</t>
  </si>
  <si>
    <t>M021</t>
  </si>
  <si>
    <t>Monarda ´Fireball´</t>
  </si>
  <si>
    <t>184</t>
  </si>
  <si>
    <t>93</t>
  </si>
  <si>
    <t>M022</t>
  </si>
  <si>
    <t>Nepeta x faassenii</t>
  </si>
  <si>
    <t>186</t>
  </si>
  <si>
    <t>M023</t>
  </si>
  <si>
    <t>Thalictrum delavayi ´Hewitts Double´</t>
  </si>
  <si>
    <t>188</t>
  </si>
  <si>
    <t>95</t>
  </si>
  <si>
    <t>M024</t>
  </si>
  <si>
    <t>Kalimeris insica ´Blue Star´</t>
  </si>
  <si>
    <t>190</t>
  </si>
  <si>
    <t>M025</t>
  </si>
  <si>
    <t>Persicaria amplexicaulis ´Blackfield´</t>
  </si>
  <si>
    <t>192</t>
  </si>
  <si>
    <t>97</t>
  </si>
  <si>
    <t>M026</t>
  </si>
  <si>
    <t>Aster amellus ´Veilchenkonigin´</t>
  </si>
  <si>
    <t>194</t>
  </si>
  <si>
    <t>M027</t>
  </si>
  <si>
    <t>Anemone hupehensis ´Prinz Heinrich´</t>
  </si>
  <si>
    <t>196</t>
  </si>
  <si>
    <t>M028</t>
  </si>
  <si>
    <t>Deschampsia cespitosa ´Tautrager´</t>
  </si>
  <si>
    <t>198</t>
  </si>
  <si>
    <t>M029</t>
  </si>
  <si>
    <t>Geranium magnificum ´Anemoniflorum´</t>
  </si>
  <si>
    <t>200</t>
  </si>
  <si>
    <t>101</t>
  </si>
  <si>
    <t>M030</t>
  </si>
  <si>
    <t>Acer campestre ´Eljsrik´</t>
  </si>
  <si>
    <t>202</t>
  </si>
  <si>
    <t>M031</t>
  </si>
  <si>
    <t>Koelreuteria paniculata ´Fastigiata´</t>
  </si>
  <si>
    <t>204</t>
  </si>
  <si>
    <t>103</t>
  </si>
  <si>
    <t>M032</t>
  </si>
  <si>
    <t>Allium ´Mount Everest´</t>
  </si>
  <si>
    <t>206</t>
  </si>
  <si>
    <t>M033</t>
  </si>
  <si>
    <t>Allium ´Purple sensation´</t>
  </si>
  <si>
    <t>208</t>
  </si>
  <si>
    <t>105</t>
  </si>
  <si>
    <t>M034</t>
  </si>
  <si>
    <t>Narcissus ´Minnow´</t>
  </si>
  <si>
    <t>210</t>
  </si>
  <si>
    <t>M035</t>
  </si>
  <si>
    <t>záhradnícky substrát s dopravou</t>
  </si>
  <si>
    <t>212</t>
  </si>
  <si>
    <t>107</t>
  </si>
  <si>
    <t>M036</t>
  </si>
  <si>
    <t>Štrukturálny substrát s dopravou</t>
  </si>
  <si>
    <t>214</t>
  </si>
  <si>
    <t>M037</t>
  </si>
  <si>
    <t>Tabletové hnojivo Silvamix (S-5 K-2 T-1)</t>
  </si>
  <si>
    <t>216</t>
  </si>
  <si>
    <t>109</t>
  </si>
  <si>
    <t>M038</t>
  </si>
  <si>
    <t>Aquaholder</t>
  </si>
  <si>
    <t>218</t>
  </si>
  <si>
    <t>M039</t>
  </si>
  <si>
    <t>ArboFlex</t>
  </si>
  <si>
    <t>220</t>
  </si>
  <si>
    <t>111</t>
  </si>
  <si>
    <t>M040</t>
  </si>
  <si>
    <t>Kotvos KSB - Z2</t>
  </si>
  <si>
    <t>222</t>
  </si>
  <si>
    <t>M041</t>
  </si>
  <si>
    <t>štrk drvený - melafír  s dopravou</t>
  </si>
  <si>
    <t>224</t>
  </si>
  <si>
    <t>113</t>
  </si>
  <si>
    <t>M042</t>
  </si>
  <si>
    <t>doprava</t>
  </si>
  <si>
    <t>kpl</t>
  </si>
  <si>
    <t>226</t>
  </si>
  <si>
    <t>B</t>
  </si>
  <si>
    <t>Ostatné - VO - Obnova osvetlenia chodníka - Obnova trasy rozvodov VO</t>
  </si>
  <si>
    <t>00030116003016.S</t>
  </si>
  <si>
    <t>Geodetické práce - vykonávané pred výstavbou určenie vytyčovacej siete, vytýčenie staveniska, staveb. objektu</t>
  </si>
  <si>
    <t>eur</t>
  </si>
  <si>
    <t>228</t>
  </si>
  <si>
    <t>115</t>
  </si>
  <si>
    <t>00030331003031.S</t>
  </si>
  <si>
    <t>Geodetické práce - vykonávané po výstavbe zameranie skutočného vyhotovenia stavby</t>
  </si>
  <si>
    <t>230</t>
  </si>
  <si>
    <t>00040222004022.S</t>
  </si>
  <si>
    <t>Projektové práce - stavebná časť (stavebné objekty vrátane ich technického vybavenia). náklady na dokumentáciu skutočného zhotovenia stavby</t>
  </si>
  <si>
    <t>232</t>
  </si>
  <si>
    <t>117</t>
  </si>
  <si>
    <t>01030102030330.S</t>
  </si>
  <si>
    <t>Výkop jamy pre stožiar verejného osvetlenia do 2 m3 vrátane, ručný výkop v zemina triedy 4</t>
  </si>
  <si>
    <t>234</t>
  </si>
  <si>
    <t>01030102031119.S</t>
  </si>
  <si>
    <t>Príplatok za lepivosť pri hĺbení jám ručným alebo pneumatickým náradím v horninetr. 4</t>
  </si>
  <si>
    <t>236</t>
  </si>
  <si>
    <t>119</t>
  </si>
  <si>
    <t>01030201030620.S</t>
  </si>
  <si>
    <t>Hĺbenie káblovej ryhy ručne 35 cm širokej a 40 cm hlbokej, v zemine triedy 4</t>
  </si>
  <si>
    <t>238</t>
  </si>
  <si>
    <t>01040100070010.S</t>
  </si>
  <si>
    <t>Uloženie sypaniny na skládky do 100 m3</t>
  </si>
  <si>
    <t>240</t>
  </si>
  <si>
    <t>121</t>
  </si>
  <si>
    <t>01040401030130.S</t>
  </si>
  <si>
    <t>Ručný zásyp nezap. káblovej ryhy bez zhutn. zeminy, 35 cm širokej, 40 cm hlbokej v zemine tr. 4</t>
  </si>
  <si>
    <t>242</t>
  </si>
  <si>
    <t>01060204013010.S</t>
  </si>
  <si>
    <t>Vodorovné premiestnenie výkopku pre cesty po spevnenej ceste z horniny tr.1-4 do 1000 m3, príplatok k cene za každých ďalšich a začatých 1000 m</t>
  </si>
  <si>
    <t>244</t>
  </si>
  <si>
    <t>123</t>
  </si>
  <si>
    <t>246</t>
  </si>
  <si>
    <t>01060700070010.S</t>
  </si>
  <si>
    <t>Nakladanie výkopku tr.1-4 ručne</t>
  </si>
  <si>
    <t>248</t>
  </si>
  <si>
    <t>125</t>
  </si>
  <si>
    <t>01040100090002.S</t>
  </si>
  <si>
    <t>Poplatok za skladovanie - zemina a kamenivo (17 05) ostatné</t>
  </si>
  <si>
    <t>250</t>
  </si>
  <si>
    <t>01990100022010.S</t>
  </si>
  <si>
    <t>Príplatok za presun (01) hmôt nad vymed. dopravnú vzdialenosť pre zemné práce po stavenisku do 1 km</t>
  </si>
  <si>
    <t>252</t>
  </si>
  <si>
    <t>127</t>
  </si>
  <si>
    <t>01990100022020.S</t>
  </si>
  <si>
    <t>Príplatok za presun (01) hmôt nad vymed. dopravnú vzdialenosť pre zemné práce po stavenisku k.ď. 1 km</t>
  </si>
  <si>
    <t>254</t>
  </si>
  <si>
    <t>05010104002200.S</t>
  </si>
  <si>
    <t>Búranie mostných základov, muriva a pilierov alebo nosných konštrukcií z prost.,betónu,  -2,20000t</t>
  </si>
  <si>
    <t>256</t>
  </si>
  <si>
    <t>129</t>
  </si>
  <si>
    <t>05010504000072.S</t>
  </si>
  <si>
    <t>Búranie podkladov pod dlažby, liatych dlažieb a mazanín,betón,liaty asfalt hr.nad 100 mm, plochy nad 4 m2 -2,20000t</t>
  </si>
  <si>
    <t>258</t>
  </si>
  <si>
    <t>05010504000102.S</t>
  </si>
  <si>
    <t>Búranie podkladov pod dlažby, liatych dlažieb a mazanín,betón s poterom,teracom hr.do 150 mm,  plochy nad 4 m2 -2,20000t</t>
  </si>
  <si>
    <t>260</t>
  </si>
  <si>
    <t>131</t>
  </si>
  <si>
    <t>05030161022400.S</t>
  </si>
  <si>
    <t>Odstránenie krytu v ploche nad 200 m2 z betónu prostého, hr. vrstvy do 150 mm,  -0,22500t</t>
  </si>
  <si>
    <t>262</t>
  </si>
  <si>
    <t>05030162012400.S</t>
  </si>
  <si>
    <t>Odstránenie krytu v ploche do 200 m2 asfaltového, hr. vrstvy do 50 mm,  -0,09800t</t>
  </si>
  <si>
    <t>264</t>
  </si>
  <si>
    <t>133</t>
  </si>
  <si>
    <t>05030261022410.S</t>
  </si>
  <si>
    <t>266</t>
  </si>
  <si>
    <t>05090405000080.S</t>
  </si>
  <si>
    <t>Rezanie konštrukcií zo železobetónu hr. panelu 150 mm stenovou pílou -0,01800t</t>
  </si>
  <si>
    <t>268</t>
  </si>
  <si>
    <t>135</t>
  </si>
  <si>
    <t>05090462012400.S</t>
  </si>
  <si>
    <t>Rezanie existujúceho asfaltového krytu alebo podkladu hĺbky do 50 mm</t>
  </si>
  <si>
    <t>270</t>
  </si>
  <si>
    <t>581530000400.S</t>
  </si>
  <si>
    <t>Piesok technický netriedený</t>
  </si>
  <si>
    <t>272</t>
  </si>
  <si>
    <t>137</t>
  </si>
  <si>
    <t>11010201071010.S</t>
  </si>
  <si>
    <t>Základové pätky a bloky mostných konštrukcií z betónu prostého tr. C 30/37</t>
  </si>
  <si>
    <t>274</t>
  </si>
  <si>
    <t>22030839002010.S</t>
  </si>
  <si>
    <t>Recyklácia asfaltového krytu za horúca na mieste dvojvrstvá REMIX PLUS hr. 70 (50+20) mm plochy nad 5000 do 10000 m2</t>
  </si>
  <si>
    <t>276</t>
  </si>
  <si>
    <t>139</t>
  </si>
  <si>
    <t>111620001300.S</t>
  </si>
  <si>
    <t>Asfalt cestný obyčajný 50/70</t>
  </si>
  <si>
    <t>278</t>
  </si>
  <si>
    <t>583410002000.S</t>
  </si>
  <si>
    <t>Kamenivo drvené hrubé frakcia 8-16 mm</t>
  </si>
  <si>
    <t>280</t>
  </si>
  <si>
    <t>141</t>
  </si>
  <si>
    <t>589410000400.S</t>
  </si>
  <si>
    <t>Asfaltový betón AC 11 O, 50/70, I, STN EN 13108-1</t>
  </si>
  <si>
    <t>282</t>
  </si>
  <si>
    <t>22039000000010.S</t>
  </si>
  <si>
    <t>Zarovnanie styčnej plochy pozdĺž vybúranej časti komunikácie asfaltovej hr. do 50 mm</t>
  </si>
  <si>
    <t>284</t>
  </si>
  <si>
    <t>143</t>
  </si>
  <si>
    <t>22250671050010.S</t>
  </si>
  <si>
    <t>Demontáž dopravnej značky samostatnej základnej</t>
  </si>
  <si>
    <t>286</t>
  </si>
  <si>
    <t>22250671050110.S</t>
  </si>
  <si>
    <t>288</t>
  </si>
  <si>
    <t>145</t>
  </si>
  <si>
    <t>91010101010430.S</t>
  </si>
  <si>
    <t>Rúrka ohybná elektroinštalačná z HDPE, D 63 uložená voľne</t>
  </si>
  <si>
    <t>290</t>
  </si>
  <si>
    <t>345710005700.S</t>
  </si>
  <si>
    <t>Rúrka ohybná 09063 dvojplášťová korugovaná z HDPE, bezhalogénová, D 63 mm</t>
  </si>
  <si>
    <t>292</t>
  </si>
  <si>
    <t>147</t>
  </si>
  <si>
    <t>91080101010204.S</t>
  </si>
  <si>
    <t>Kábel medený uložený voľne H05VV-F (CYSY) 300/500 V  3x2,5</t>
  </si>
  <si>
    <t>294</t>
  </si>
  <si>
    <t>341310011600.S</t>
  </si>
  <si>
    <t>Vodič medený flexibilný H05VV-F 3x2,5 mm2</t>
  </si>
  <si>
    <t>296</t>
  </si>
  <si>
    <t>149</t>
  </si>
  <si>
    <t>354410004000.S</t>
  </si>
  <si>
    <t>Svorka FeZn pripájaca označenie SP 1</t>
  </si>
  <si>
    <t>298</t>
  </si>
  <si>
    <t>354410002500.S</t>
  </si>
  <si>
    <t>Svorka FeZn krížová označenie SK</t>
  </si>
  <si>
    <t>300</t>
  </si>
  <si>
    <t>151</t>
  </si>
  <si>
    <t>354410054800.S</t>
  </si>
  <si>
    <t>Drôt bleskozvodový FeZn, d 10 mm</t>
  </si>
  <si>
    <t>302</t>
  </si>
  <si>
    <t>91080101011322.S</t>
  </si>
  <si>
    <t>Kábel medený silový uložený voľne 1-CYKY 0,6/1 kV 4x25 pre vonkajšie práce</t>
  </si>
  <si>
    <t>304</t>
  </si>
  <si>
    <t>153</t>
  </si>
  <si>
    <t>341110006100.S</t>
  </si>
  <si>
    <t>Kábel medený 1-CYKY 4x10 mm2</t>
  </si>
  <si>
    <t>306</t>
  </si>
  <si>
    <t>91100102010240.S</t>
  </si>
  <si>
    <t>Montáž teplom zmraštiteľnej rozdeľovacej hlavy kombinovanej RHK 5-4/10</t>
  </si>
  <si>
    <t>308</t>
  </si>
  <si>
    <t>155</t>
  </si>
  <si>
    <t>345850000116.S</t>
  </si>
  <si>
    <t>Teplom zmraštiteľná rozdeľovacia hlava kombinovaná RHK 5-4/10</t>
  </si>
  <si>
    <t>310</t>
  </si>
  <si>
    <t>348370001600.S</t>
  </si>
  <si>
    <t>Svietidlo uličné LED na stĺp alebo výložník SITECO  SL11 MIDI IP65</t>
  </si>
  <si>
    <t>312</t>
  </si>
  <si>
    <t>157</t>
  </si>
  <si>
    <t>348370001500.S</t>
  </si>
  <si>
    <t>Svietidlo uličné LED na  výložník SITECO SL11 MIDI, IP65</t>
  </si>
  <si>
    <t>314</t>
  </si>
  <si>
    <t>348370000100</t>
  </si>
  <si>
    <t>Svietidlo vonkajšie SITECO SL11 MIDI 140W 4000K +ZHAGA</t>
  </si>
  <si>
    <t>316</t>
  </si>
  <si>
    <t>159</t>
  </si>
  <si>
    <t>348370000200</t>
  </si>
  <si>
    <t>Svietidlo vonkajšie SITECO SL11 MIDI 64W 3000K + ZHAGA</t>
  </si>
  <si>
    <t>318</t>
  </si>
  <si>
    <t>348370001800.S</t>
  </si>
  <si>
    <t>Výložník pre vonkajšie svietidlo V1T-15-D60</t>
  </si>
  <si>
    <t>320</t>
  </si>
  <si>
    <t>161</t>
  </si>
  <si>
    <t>348370003810.S</t>
  </si>
  <si>
    <t>Stožiar STK 60/80/3, výšky 8 m, do bet. zakladu</t>
  </si>
  <si>
    <t>322</t>
  </si>
  <si>
    <t>348370003710.S</t>
  </si>
  <si>
    <t>Stožiar STK 60/60/3 výšky 6m do bet. základu</t>
  </si>
  <si>
    <t>324</t>
  </si>
  <si>
    <t>163</t>
  </si>
  <si>
    <t>91200202022210.S</t>
  </si>
  <si>
    <t>Zapojenie uličného svietidla IP65, 1x svetelný zdroj</t>
  </si>
  <si>
    <t>326</t>
  </si>
  <si>
    <t>91200202042051.S</t>
  </si>
  <si>
    <t>Montáž výložníka pre parkové a záhradné svietidlá</t>
  </si>
  <si>
    <t>328</t>
  </si>
  <si>
    <t>165</t>
  </si>
  <si>
    <t>91200202042330.S</t>
  </si>
  <si>
    <t>Montáž stožiarovej svorkovnice pre 1 poistku</t>
  </si>
  <si>
    <t>330</t>
  </si>
  <si>
    <t>348370004900.S</t>
  </si>
  <si>
    <t>Svorkovnica stožiarová GURO EKM 2072, 1xE27 vratane poiskovej patrony</t>
  </si>
  <si>
    <t>332</t>
  </si>
  <si>
    <t>167</t>
  </si>
  <si>
    <t>91220201012021.S</t>
  </si>
  <si>
    <t>Uzemňovacie vedenie v zemi FeZn vrátane izolácie spojov d 10 mm, pre vonkajšie práce</t>
  </si>
  <si>
    <t>334</t>
  </si>
  <si>
    <t>91220201012510.S</t>
  </si>
  <si>
    <t>Svorka FeZn krížová SK a diagonálna krížová DKS, pre vonkajšie práce</t>
  </si>
  <si>
    <t>336</t>
  </si>
  <si>
    <t>169</t>
  </si>
  <si>
    <t>91220201012550.S</t>
  </si>
  <si>
    <t>Svorka FeZn pripojovacia SP, pre vonkajšie práce</t>
  </si>
  <si>
    <t>338</t>
  </si>
  <si>
    <t>91200101010090.S</t>
  </si>
  <si>
    <t>Príplatok k osvetľov. stož. oceľový. Platí i pre demontáž.</t>
  </si>
  <si>
    <t>340</t>
  </si>
  <si>
    <t>171</t>
  </si>
  <si>
    <t>91200101011040.S</t>
  </si>
  <si>
    <t>Montáž stožiara oceľového výšky 6 m so zemným koncom pre uličné svietidlá</t>
  </si>
  <si>
    <t>342</t>
  </si>
  <si>
    <t>91200101011060.S</t>
  </si>
  <si>
    <t>Montáž stožiara oceľového výšky 8 m so zemným koncom pre uličné svietidlá</t>
  </si>
  <si>
    <t>344</t>
  </si>
  <si>
    <t>173</t>
  </si>
  <si>
    <t>91282401010001.S</t>
  </si>
  <si>
    <t>Revízia a revízna správa pre TV  pre električky</t>
  </si>
  <si>
    <t>hod</t>
  </si>
  <si>
    <t>346</t>
  </si>
  <si>
    <t>91282403030001.S</t>
  </si>
  <si>
    <t>Zaistenie vypnutého stavu pri TV pre električky</t>
  </si>
  <si>
    <t>348</t>
  </si>
  <si>
    <t>175</t>
  </si>
  <si>
    <t>210962069.S</t>
  </si>
  <si>
    <t>Demontáž stožiara osvetľovacieho ostatného oceľového do 10 m</t>
  </si>
  <si>
    <t>350</t>
  </si>
  <si>
    <t>210962084.S</t>
  </si>
  <si>
    <t>Demontáž výzbroja stožiarov pre 1 okruh</t>
  </si>
  <si>
    <t>352</t>
  </si>
  <si>
    <t>177</t>
  </si>
  <si>
    <t>210962101.S</t>
  </si>
  <si>
    <t>Demontáž poistky závitovej E 27 25 A, 500 V</t>
  </si>
  <si>
    <t>354</t>
  </si>
  <si>
    <t>210964425.S</t>
  </si>
  <si>
    <t>Demontáž do sute - svietidla zo stožiara do 10 kg vrátane odpojenia   -0,01000 t</t>
  </si>
  <si>
    <t>356</t>
  </si>
  <si>
    <t>179</t>
  </si>
  <si>
    <t>210964801.S</t>
  </si>
  <si>
    <t>Demontáž - uzemňovacie vedenie na povrchu FeZn drôz zvodový   -0,00063 t</t>
  </si>
  <si>
    <t>358</t>
  </si>
  <si>
    <t>210964866.S</t>
  </si>
  <si>
    <t>Demontáž - svorka FeZn pripojovacia SP   -0,00016 t</t>
  </si>
  <si>
    <t>360</t>
  </si>
  <si>
    <t>181</t>
  </si>
  <si>
    <t>210969531.S</t>
  </si>
  <si>
    <t>Demontáž - kábel oznamovaci samonosný    -0,00056 t</t>
  </si>
  <si>
    <t>362</t>
  </si>
  <si>
    <t>589310005900.S</t>
  </si>
  <si>
    <t>Betón STN EN 206-1-C 25/30-XC3 (SK)-Cl 0,4-Dmax 22 - S3 z cementu portlandského</t>
  </si>
  <si>
    <t>364</t>
  </si>
  <si>
    <t>183</t>
  </si>
  <si>
    <t>220060002.S</t>
  </si>
  <si>
    <t>Výstroj stožiarová pre závesný kábel, montáž na stojacom stož.Držiak oceľ.lana na stožiar rovný</t>
  </si>
  <si>
    <t>366</t>
  </si>
  <si>
    <t>220060003.S</t>
  </si>
  <si>
    <t>Výstroj stožiarová pre závesný kábel, montáž na stojacom stož.Objímka na stožiar pre závesné lano</t>
  </si>
  <si>
    <t>368</t>
  </si>
  <si>
    <t>185</t>
  </si>
  <si>
    <t>220060006.S</t>
  </si>
  <si>
    <t>Výstroj stožiarová pre závesný kábel, montáž na stojacom stožiari.Zaistenie závesného kábla.</t>
  </si>
  <si>
    <t>370</t>
  </si>
  <si>
    <t>220060083.S</t>
  </si>
  <si>
    <t>Drôt oceľ.pozinkovaný 5 mm pre upevnenie záves.kábla, montáž(napnutie)bez držiaka a kotvových hákov</t>
  </si>
  <si>
    <t>372</t>
  </si>
  <si>
    <t>187</t>
  </si>
  <si>
    <t>460420022.S</t>
  </si>
  <si>
    <t>Zriadenie, rekonšt. káblového lôžka z piesku bez zakrytia, v ryhe šír. do 65 cm, hrúbky vrstvy 10 cm</t>
  </si>
  <si>
    <t>374</t>
  </si>
  <si>
    <t>460490012.S</t>
  </si>
  <si>
    <t>Rozvinutie a uloženie výstražnej fólie z PE do ryhy, šírka do 33 cm</t>
  </si>
  <si>
    <t>376</t>
  </si>
  <si>
    <t>189</t>
  </si>
  <si>
    <t>283230008000.S</t>
  </si>
  <si>
    <t>Výstražná fóla PE, š. 300, farba červená</t>
  </si>
  <si>
    <t>378</t>
  </si>
  <si>
    <t>460620014.S</t>
  </si>
  <si>
    <t>Proviz. úprava terénu v zemine tr. 4, aby nerovnosti terénu neboli väčšie ako 2 cm od vodor.hladiny</t>
  </si>
  <si>
    <t>380</t>
  </si>
  <si>
    <t>C</t>
  </si>
  <si>
    <t>VNET - Obnova osvetlenia chodníka - Úprava trasy rozvodov VNET</t>
  </si>
  <si>
    <t>191</t>
  </si>
  <si>
    <t>00030113003013.S</t>
  </si>
  <si>
    <t>Geodetické práce - vykonávané pred výstavbou určenie priebehu nadzemného alebo podzemného existujúceho aj plánovaného vedenia</t>
  </si>
  <si>
    <t>382</t>
  </si>
  <si>
    <t>384</t>
  </si>
  <si>
    <t>193</t>
  </si>
  <si>
    <t>386</t>
  </si>
  <si>
    <t>00100114000014.S</t>
  </si>
  <si>
    <t>Inžinierska činnosť - dozory spravcu siete</t>
  </si>
  <si>
    <t>388</t>
  </si>
  <si>
    <t>195</t>
  </si>
  <si>
    <t>92030302050040.S</t>
  </si>
  <si>
    <t>Prekládka 1x optického kábla v obsadenej trase, vonk. sieť</t>
  </si>
  <si>
    <t>390</t>
  </si>
  <si>
    <t>592650001800</t>
  </si>
  <si>
    <t>Betónový doska, lxšxv 500x170x30 mm, pre zákryt káblov</t>
  </si>
  <si>
    <t>392</t>
  </si>
  <si>
    <t>197</t>
  </si>
  <si>
    <t>460200124.S.2</t>
  </si>
  <si>
    <t>394</t>
  </si>
  <si>
    <t>396</t>
  </si>
  <si>
    <t>199</t>
  </si>
  <si>
    <t>581530000300.S</t>
  </si>
  <si>
    <t>Piesok technický triedený</t>
  </si>
  <si>
    <t>398</t>
  </si>
  <si>
    <t>460420321.S</t>
  </si>
  <si>
    <t>Zriadenie kábl. lôžka z preos. zem. so zakrytím bet. dosk. 50x15x4 cm kladenými v smere kábla</t>
  </si>
  <si>
    <t>400</t>
  </si>
  <si>
    <t>201</t>
  </si>
  <si>
    <t>402</t>
  </si>
  <si>
    <t>404</t>
  </si>
  <si>
    <t>203</t>
  </si>
  <si>
    <t>460560104.S</t>
  </si>
  <si>
    <t>Ručný zásyp nezap. káblovej ryhy bez zhutn. zeminy, 35 cm širokej, 20 cm hlbokej v zemine tr. 4</t>
  </si>
  <si>
    <t>406</t>
  </si>
  <si>
    <t>460560124.S.2</t>
  </si>
  <si>
    <t>408</t>
  </si>
  <si>
    <t>205</t>
  </si>
  <si>
    <t>460600001.S</t>
  </si>
  <si>
    <t>Naloženie zeminy, odvoz do 1 km a zloženie na skládke a jazda späť</t>
  </si>
  <si>
    <t>410</t>
  </si>
  <si>
    <t>460600002.S</t>
  </si>
  <si>
    <t>Príplatok za odvoz zeminy za každý ďalší km a jazda späť</t>
  </si>
  <si>
    <t>412</t>
  </si>
  <si>
    <t>207</t>
  </si>
  <si>
    <t>414</t>
  </si>
  <si>
    <t>CSS - Obnova osvetlenia chodníka - Úprava trasy rozvodov CSS</t>
  </si>
  <si>
    <t>416</t>
  </si>
  <si>
    <t>209</t>
  </si>
  <si>
    <t>418</t>
  </si>
  <si>
    <t>420</t>
  </si>
  <si>
    <t>211</t>
  </si>
  <si>
    <t>422</t>
  </si>
  <si>
    <t>424</t>
  </si>
  <si>
    <t>213</t>
  </si>
  <si>
    <t>426</t>
  </si>
  <si>
    <t>460200124.S.1.1</t>
  </si>
  <si>
    <t>428</t>
  </si>
  <si>
    <t>215</t>
  </si>
  <si>
    <t>430</t>
  </si>
  <si>
    <t>581530000300.S.1</t>
  </si>
  <si>
    <t>432</t>
  </si>
  <si>
    <t>217</t>
  </si>
  <si>
    <t>434</t>
  </si>
  <si>
    <t>436</t>
  </si>
  <si>
    <t>219</t>
  </si>
  <si>
    <t>438</t>
  </si>
  <si>
    <t>440</t>
  </si>
  <si>
    <t>221</t>
  </si>
  <si>
    <t>460560124.S.1.1</t>
  </si>
  <si>
    <t>442</t>
  </si>
  <si>
    <t>444</t>
  </si>
  <si>
    <t>223</t>
  </si>
  <si>
    <t>446</t>
  </si>
  <si>
    <t>448</t>
  </si>
  <si>
    <t>E</t>
  </si>
  <si>
    <t>NBS-OPRAVA PRÍVODU K OSVETLENIU VLAJKOSLÁVY</t>
  </si>
  <si>
    <t>225</t>
  </si>
  <si>
    <t>05030261032400.S</t>
  </si>
  <si>
    <t>Odstránenie podkladu v ploche do 200 m2 z betónu prostého, hr. vrstvy 150 do 300 mm, -0,50000t</t>
  </si>
  <si>
    <t>-1108746835</t>
  </si>
  <si>
    <t>11200101032330.S</t>
  </si>
  <si>
    <t>podklad pod dlažbu z betónu prostého tr. C 12/15 hr. nad 150 do 200 mm</t>
  </si>
  <si>
    <t>1494168830</t>
  </si>
  <si>
    <t>227</t>
  </si>
  <si>
    <t>22040317010010.S</t>
  </si>
  <si>
    <t>Položenie dlažby po prekopoch dlaždice betonové štvorhranné do lôžka z kameniva ťaženého</t>
  </si>
  <si>
    <t>996365679</t>
  </si>
  <si>
    <t>22040247020020.S</t>
  </si>
  <si>
    <t>Kladenie dlažby z kociek drobných do lôžka z cementovej malty</t>
  </si>
  <si>
    <t>-1162370087</t>
  </si>
  <si>
    <t>229</t>
  </si>
  <si>
    <t>22040417021310.S</t>
  </si>
  <si>
    <t>Kladenie betónovej dlažby s vyplnením škár do lôžka z cementovej malty, veľ. do 0,09 m2 plochy do 50 m2 vrátane dodávky malty</t>
  </si>
  <si>
    <t>-937080540</t>
  </si>
  <si>
    <t>113106121.S.1</t>
  </si>
  <si>
    <t>Rozoberanie dlažby, z betónových alebo kamenin. dlaždíc, dosiek alebo tvaroviek, -0,13800t</t>
  </si>
  <si>
    <t>-172228416</t>
  </si>
  <si>
    <t>231</t>
  </si>
  <si>
    <t>919735124.S</t>
  </si>
  <si>
    <t>Rezanie existujúceho betónového jrytu alebo podkladu hĺbky nad 150 do 200 mm</t>
  </si>
  <si>
    <t>352858923</t>
  </si>
  <si>
    <t>971038151.S</t>
  </si>
  <si>
    <t>Vybúranie otvoru v murive z tvárnic veľ. profilu do 60 mm hr. do 450 mm, -0,00200t</t>
  </si>
  <si>
    <t>-620824621</t>
  </si>
  <si>
    <t>233</t>
  </si>
  <si>
    <t>971042151.S</t>
  </si>
  <si>
    <t>Vybúranie otvoru v betónových priečkach a stenách do profilu 60 mm, hr. do 450mm, -0,00100t</t>
  </si>
  <si>
    <t>-202018305</t>
  </si>
  <si>
    <t>971045805.S</t>
  </si>
  <si>
    <t>Vrty príklepovým vrtákom do D 30 mm do stien alebo smerom dole do betónu -0,00002t</t>
  </si>
  <si>
    <t>cm</t>
  </si>
  <si>
    <t>1916268838</t>
  </si>
  <si>
    <t>235</t>
  </si>
  <si>
    <t>210010080.S</t>
  </si>
  <si>
    <t>Rúrka ohybná elektroinštalačná z HDPE, D 40 uložená voľne</t>
  </si>
  <si>
    <t>-956343658</t>
  </si>
  <si>
    <t>345710006210.S</t>
  </si>
  <si>
    <t>Rúrka ohybná 09040 dvojplášťová korugovaná z HDPE, UV stabilná bezhalogénová, D 40 mm</t>
  </si>
  <si>
    <t>1021536639</t>
  </si>
  <si>
    <t>237</t>
  </si>
  <si>
    <t>210010161.S</t>
  </si>
  <si>
    <t>Rúrka tuhá elektroinštalačná z HDPE, D 63 uložená voľne</t>
  </si>
  <si>
    <t>77263552</t>
  </si>
  <si>
    <t>286130072600.S</t>
  </si>
  <si>
    <t>Chránička tuhá dvojplášťová korugovaná DN 63, HDPE</t>
  </si>
  <si>
    <t>1707197069</t>
  </si>
  <si>
    <t>239</t>
  </si>
  <si>
    <t>286530129800.S</t>
  </si>
  <si>
    <t>Spojka nasúvacia 02063 pre korudované elektroinštal. rúrky z HDPE, D 63 mm</t>
  </si>
  <si>
    <t>-1635213697</t>
  </si>
  <si>
    <t>210010351.S</t>
  </si>
  <si>
    <t>Krabicová rozvodka z lisovaného izolantu vrátane ukončenia káblov a zapojenia vodičov typ 6455-11 do 4m</t>
  </si>
  <si>
    <t>-1934901755</t>
  </si>
  <si>
    <t>241</t>
  </si>
  <si>
    <t>345410013000.S</t>
  </si>
  <si>
    <t>Krabica rozvodná PVC na stenu 6455-11, IP 66</t>
  </si>
  <si>
    <t>-337941317</t>
  </si>
  <si>
    <t>210010593.S</t>
  </si>
  <si>
    <t>Rúrka tuhá elektroinštalačná UV stabilná bezhalogénová z PC ABS, D 25 uložená pevne</t>
  </si>
  <si>
    <t>-1705480054</t>
  </si>
  <si>
    <t>243</t>
  </si>
  <si>
    <t>345710000720</t>
  </si>
  <si>
    <t>Rúrka tuhá hrdlovaná bezhalogénová so strednou mechanickou odolnosťou z ABS čierna 4025HF FA, D 25 mm, KOPOS</t>
  </si>
  <si>
    <t>994412859</t>
  </si>
  <si>
    <t>345710019330.S</t>
  </si>
  <si>
    <t>Spojka 0225 z PC-ABS pre bezhalogénové elektroinštal. rúrky, D 25 mm</t>
  </si>
  <si>
    <t>1626016310</t>
  </si>
  <si>
    <t>245</t>
  </si>
  <si>
    <t>210100002.S</t>
  </si>
  <si>
    <t>Ukončenie vodičov v rozvádzač. vrátane zapojenia a vodičovej koncovky do 6 mm2</t>
  </si>
  <si>
    <t>-662518272</t>
  </si>
  <si>
    <t>354310017900.S</t>
  </si>
  <si>
    <t>Káblové oko medené lisovacie CU 4x4 KU-L</t>
  </si>
  <si>
    <t>2098808084</t>
  </si>
  <si>
    <t>247</t>
  </si>
  <si>
    <t>210101581.S</t>
  </si>
  <si>
    <t>NN koncovky pre 3 a 4-žilové káble s plastovou a papierovou izoláciou do 1kV (4-35 mm2)</t>
  </si>
  <si>
    <t>-400163852</t>
  </si>
  <si>
    <t>345810005300.S</t>
  </si>
  <si>
    <t>Koncovka NN s polymérovou izoláciou EPKT 0015 4-35</t>
  </si>
  <si>
    <t>-820876808</t>
  </si>
  <si>
    <t>249</t>
  </si>
  <si>
    <t>210201772.S</t>
  </si>
  <si>
    <t>Zapojenie uličného LED svietidla IP66</t>
  </si>
  <si>
    <t>-2124541675</t>
  </si>
  <si>
    <t>210290496.S</t>
  </si>
  <si>
    <t>Výmena istiacich a spínacích prístrojov v rozvádzači na DIN lište do 100 A</t>
  </si>
  <si>
    <t>-2093979592</t>
  </si>
  <si>
    <t>251</t>
  </si>
  <si>
    <t>358240001305.S</t>
  </si>
  <si>
    <t>Zvodič bleskových prúdov 1P+N, typ 1, 50 kA, AC 264 V, 4 moduly</t>
  </si>
  <si>
    <t>1944622879</t>
  </si>
  <si>
    <t>210800109.S</t>
  </si>
  <si>
    <t>Kábel medený uložený voľne CYKY 450/750 V 3x4</t>
  </si>
  <si>
    <t>-1843793712</t>
  </si>
  <si>
    <t>253</t>
  </si>
  <si>
    <t>341110000900.S</t>
  </si>
  <si>
    <t>Kábel medený CYKY 3x4 mm2</t>
  </si>
  <si>
    <t>1293946743</t>
  </si>
  <si>
    <t>210800188.S</t>
  </si>
  <si>
    <t>Kábel medený uložený v rúrke CYKY 450/750 V 3x4</t>
  </si>
  <si>
    <t>1997422618</t>
  </si>
  <si>
    <t>255</t>
  </si>
  <si>
    <t>2044784530</t>
  </si>
  <si>
    <t>210960013.S</t>
  </si>
  <si>
    <t>Demontáž do sute - rúrka ohubná elektroinštalačná z PVC 25, uložená pevne -0,00020 t</t>
  </si>
  <si>
    <t>-2033664673</t>
  </si>
  <si>
    <t>257</t>
  </si>
  <si>
    <t>210967268.S</t>
  </si>
  <si>
    <t>Demontáž - kábel medený uložený pevne CYKY 450/750 V 3x4 -0,00025 t</t>
  </si>
  <si>
    <t>-540298681</t>
  </si>
  <si>
    <t>460200124.S.3</t>
  </si>
  <si>
    <t>Hĺbenie káblovej ryhy ručne 35 cm širokej a 40 cm hlbokej triedy 4</t>
  </si>
  <si>
    <t>-112469440</t>
  </si>
  <si>
    <t>259</t>
  </si>
  <si>
    <t>460300001.S</t>
  </si>
  <si>
    <t>Zahrnutie rýh strojom vrátane urovnania vrstvy, ale bez zhutnenia, v meste</t>
  </si>
  <si>
    <t>-690024427</t>
  </si>
  <si>
    <t>460300006.S</t>
  </si>
  <si>
    <t>Zhutnenie zeminy po vrstvách pri zahrnutí rýh strojom, vrstva zeminy 20 cm</t>
  </si>
  <si>
    <t>2123174433</t>
  </si>
  <si>
    <t>261</t>
  </si>
  <si>
    <t>-537033366</t>
  </si>
  <si>
    <t>583110000300.S</t>
  </si>
  <si>
    <t>Drvina vápencová frakcia 0-4 mm</t>
  </si>
  <si>
    <t>2045750344</t>
  </si>
  <si>
    <t>263</t>
  </si>
  <si>
    <t>-1983196306</t>
  </si>
  <si>
    <t>589310002100.S</t>
  </si>
  <si>
    <t>Betón STN EN 206-1-C 12/15-X0 (SK)-Cl 1,0-Dmax 16 - S1 z cementu portlandského</t>
  </si>
  <si>
    <t>-372467230</t>
  </si>
  <si>
    <t>265</t>
  </si>
  <si>
    <t>592460003600.S</t>
  </si>
  <si>
    <t>Dlažba betónová, rozmer 210x140x60 mm, prírodná</t>
  </si>
  <si>
    <t>-218067447</t>
  </si>
  <si>
    <t>460560124.S.3</t>
  </si>
  <si>
    <t>Ručný zásyp nezap. káblovej ryhy bez zhut. zeminy, 35 cm širokej, 40 cm hlbokej v zemine tr. 4</t>
  </si>
  <si>
    <t>656445571</t>
  </si>
  <si>
    <t>267</t>
  </si>
  <si>
    <t>460600001.S.1</t>
  </si>
  <si>
    <t>-1086265377</t>
  </si>
  <si>
    <t>1905823617</t>
  </si>
  <si>
    <t>269</t>
  </si>
  <si>
    <t>950102001.S</t>
  </si>
  <si>
    <t>Rozvody nízkeho napätia kontrola stavu v rozvodni do 2 výzbrojných jednotiek</t>
  </si>
  <si>
    <t>359596409</t>
  </si>
  <si>
    <t>950103001.S</t>
  </si>
  <si>
    <t>El. inšt. kontrola stavu el. okruhu vrátane inštal., ovládzacích a istiacich prvkov, ale bez pripoj. spotrebičov v priestore bezp. do 5 vývodov</t>
  </si>
  <si>
    <t>obv.</t>
  </si>
  <si>
    <t>-621585632</t>
  </si>
  <si>
    <t>271</t>
  </si>
  <si>
    <t>950104002.S</t>
  </si>
  <si>
    <t>El. spotrebiče kontrola stavu svetelného spotrebiča pevne pripoj. žiarivk. alebo výbojkového v priestore nebezpečnom</t>
  </si>
  <si>
    <t>-1247304963</t>
  </si>
  <si>
    <t>000400022.S</t>
  </si>
  <si>
    <t>Projektové práce - stavebná časť (stavebné objekty vrátane ich technického vybavenia), náklady na dokumentáciu skutočného zhotovenia stavby</t>
  </si>
  <si>
    <t>kompl</t>
  </si>
  <si>
    <t>1908814647</t>
  </si>
  <si>
    <t>VP</t>
  </si>
  <si>
    <t xml:space="preserve"> 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</si>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</sst>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8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4" fontId="6" fillId="0" borderId="0" xfId="0" applyNumberFormat="1" applyFont="1" applyAlignment="1" applyProtection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2" borderId="22" xfId="0" applyNumberFormat="1" applyFont="1" applyFill="1" applyBorder="1" applyAlignment="1" applyProtection="1">
      <alignment vertical="center"/>
      <protection locked="0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49" fontId="0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20" fillId="2" borderId="22" xfId="0" applyFont="1" applyFill="1" applyBorder="1" applyAlignment="1" applyProtection="1">
      <alignment horizontal="left" vertical="center"/>
      <protection locked="0"/>
    </xf>
    <xf numFmtId="0" fontId="20" fillId="2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4" fontId="15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link" xfId="1" builtinId="8"/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30" t="s">
        <v>13</v>
      </c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19"/>
      <c r="AL5" s="19"/>
      <c r="AM5" s="19"/>
      <c r="AN5" s="19"/>
      <c r="AO5" s="19"/>
      <c r="AP5" s="19"/>
      <c r="AQ5" s="19"/>
      <c r="AR5" s="17"/>
      <c r="BE5" s="227" t="s">
        <v>14</v>
      </c>
      <c r="BS5" s="14" t="s">
        <v>6</v>
      </c>
    </row>
    <row r="6" spans="1:74" s="1" customFormat="1" ht="36.950000000000003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32" t="s">
        <v>16</v>
      </c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19"/>
      <c r="AL6" s="19"/>
      <c r="AM6" s="19"/>
      <c r="AN6" s="19"/>
      <c r="AO6" s="19"/>
      <c r="AP6" s="19"/>
      <c r="AQ6" s="19"/>
      <c r="AR6" s="17"/>
      <c r="BE6" s="228"/>
      <c r="BS6" s="14" t="s">
        <v>6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E7" s="228"/>
      <c r="BS7" s="14" t="s">
        <v>6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7" t="s">
        <v>22</v>
      </c>
      <c r="AO8" s="19"/>
      <c r="AP8" s="19"/>
      <c r="AQ8" s="19"/>
      <c r="AR8" s="17"/>
      <c r="BE8" s="228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28"/>
      <c r="BS9" s="14" t="s">
        <v>6</v>
      </c>
    </row>
    <row r="10" spans="1:74" s="1" customFormat="1" ht="12" customHeight="1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28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28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28"/>
      <c r="BS12" s="14" t="s">
        <v>6</v>
      </c>
    </row>
    <row r="13" spans="1:74" s="1" customFormat="1" ht="12" customHeight="1">
      <c r="B13" s="18"/>
      <c r="C13" s="19"/>
      <c r="D13" s="26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 t="s">
        <v>27</v>
      </c>
      <c r="AO13" s="19"/>
      <c r="AP13" s="19"/>
      <c r="AQ13" s="19"/>
      <c r="AR13" s="17"/>
      <c r="BE13" s="228"/>
      <c r="BS13" s="14" t="s">
        <v>6</v>
      </c>
    </row>
    <row r="14" spans="1:74" ht="12.75">
      <c r="B14" s="18"/>
      <c r="C14" s="19"/>
      <c r="D14" s="19"/>
      <c r="E14" s="233" t="s">
        <v>27</v>
      </c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6" t="s">
        <v>25</v>
      </c>
      <c r="AL14" s="19"/>
      <c r="AM14" s="19"/>
      <c r="AN14" s="28" t="s">
        <v>27</v>
      </c>
      <c r="AO14" s="19"/>
      <c r="AP14" s="19"/>
      <c r="AQ14" s="19"/>
      <c r="AR14" s="17"/>
      <c r="BE14" s="228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28"/>
      <c r="BS15" s="14" t="s">
        <v>4</v>
      </c>
    </row>
    <row r="16" spans="1:74" s="1" customFormat="1" ht="12" customHeight="1">
      <c r="B16" s="18"/>
      <c r="C16" s="19"/>
      <c r="D16" s="26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28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20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28"/>
      <c r="BS17" s="14" t="s">
        <v>29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28"/>
      <c r="BS18" s="14" t="s">
        <v>6</v>
      </c>
    </row>
    <row r="19" spans="1:71" s="1" customFormat="1" ht="12" customHeight="1">
      <c r="B19" s="18"/>
      <c r="C19" s="19"/>
      <c r="D19" s="26" t="s">
        <v>30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28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20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28"/>
      <c r="BS20" s="14" t="s">
        <v>29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28"/>
    </row>
    <row r="22" spans="1:71" s="1" customFormat="1" ht="12" customHeight="1">
      <c r="B22" s="18"/>
      <c r="C22" s="19"/>
      <c r="D22" s="26" t="s">
        <v>31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28"/>
    </row>
    <row r="23" spans="1:71" s="1" customFormat="1" ht="16.5" customHeight="1">
      <c r="B23" s="18"/>
      <c r="C23" s="19"/>
      <c r="D23" s="19"/>
      <c r="E23" s="235" t="s">
        <v>1</v>
      </c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19"/>
      <c r="AP23" s="19"/>
      <c r="AQ23" s="19"/>
      <c r="AR23" s="17"/>
      <c r="BE23" s="228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28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28"/>
    </row>
    <row r="26" spans="1:71" s="2" customFormat="1" ht="25.9" customHeight="1">
      <c r="A26" s="31"/>
      <c r="B26" s="32"/>
      <c r="C26" s="33"/>
      <c r="D26" s="34" t="s">
        <v>32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6">
        <f>ROUND(AG94,2)</f>
        <v>0</v>
      </c>
      <c r="AL26" s="237"/>
      <c r="AM26" s="237"/>
      <c r="AN26" s="237"/>
      <c r="AO26" s="237"/>
      <c r="AP26" s="33"/>
      <c r="AQ26" s="33"/>
      <c r="AR26" s="36"/>
      <c r="BE26" s="228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28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38" t="s">
        <v>33</v>
      </c>
      <c r="M28" s="238"/>
      <c r="N28" s="238"/>
      <c r="O28" s="238"/>
      <c r="P28" s="238"/>
      <c r="Q28" s="33"/>
      <c r="R28" s="33"/>
      <c r="S28" s="33"/>
      <c r="T28" s="33"/>
      <c r="U28" s="33"/>
      <c r="V28" s="33"/>
      <c r="W28" s="238" t="s">
        <v>34</v>
      </c>
      <c r="X28" s="238"/>
      <c r="Y28" s="238"/>
      <c r="Z28" s="238"/>
      <c r="AA28" s="238"/>
      <c r="AB28" s="238"/>
      <c r="AC28" s="238"/>
      <c r="AD28" s="238"/>
      <c r="AE28" s="238"/>
      <c r="AF28" s="33"/>
      <c r="AG28" s="33"/>
      <c r="AH28" s="33"/>
      <c r="AI28" s="33"/>
      <c r="AJ28" s="33"/>
      <c r="AK28" s="238" t="s">
        <v>35</v>
      </c>
      <c r="AL28" s="238"/>
      <c r="AM28" s="238"/>
      <c r="AN28" s="238"/>
      <c r="AO28" s="238"/>
      <c r="AP28" s="33"/>
      <c r="AQ28" s="33"/>
      <c r="AR28" s="36"/>
      <c r="BE28" s="228"/>
    </row>
    <row r="29" spans="1:71" s="3" customFormat="1" ht="14.45" customHeight="1">
      <c r="B29" s="37"/>
      <c r="C29" s="38"/>
      <c r="D29" s="26" t="s">
        <v>36</v>
      </c>
      <c r="E29" s="38"/>
      <c r="F29" s="39" t="s">
        <v>37</v>
      </c>
      <c r="G29" s="38"/>
      <c r="H29" s="38"/>
      <c r="I29" s="38"/>
      <c r="J29" s="38"/>
      <c r="K29" s="38"/>
      <c r="L29" s="241">
        <v>0.2</v>
      </c>
      <c r="M29" s="240"/>
      <c r="N29" s="240"/>
      <c r="O29" s="240"/>
      <c r="P29" s="240"/>
      <c r="Q29" s="40"/>
      <c r="R29" s="40"/>
      <c r="S29" s="40"/>
      <c r="T29" s="40"/>
      <c r="U29" s="40"/>
      <c r="V29" s="40"/>
      <c r="W29" s="239">
        <f>ROUND(AZ94, 2)</f>
        <v>0</v>
      </c>
      <c r="X29" s="240"/>
      <c r="Y29" s="240"/>
      <c r="Z29" s="240"/>
      <c r="AA29" s="240"/>
      <c r="AB29" s="240"/>
      <c r="AC29" s="240"/>
      <c r="AD29" s="240"/>
      <c r="AE29" s="240"/>
      <c r="AF29" s="40"/>
      <c r="AG29" s="40"/>
      <c r="AH29" s="40"/>
      <c r="AI29" s="40"/>
      <c r="AJ29" s="40"/>
      <c r="AK29" s="239">
        <f>ROUND(AV94, 2)</f>
        <v>0</v>
      </c>
      <c r="AL29" s="240"/>
      <c r="AM29" s="240"/>
      <c r="AN29" s="240"/>
      <c r="AO29" s="240"/>
      <c r="AP29" s="40"/>
      <c r="AQ29" s="40"/>
      <c r="AR29" s="41"/>
      <c r="AS29" s="42"/>
      <c r="AT29" s="42"/>
      <c r="AU29" s="42"/>
      <c r="AV29" s="42"/>
      <c r="AW29" s="42"/>
      <c r="AX29" s="42"/>
      <c r="AY29" s="42"/>
      <c r="AZ29" s="42"/>
      <c r="BE29" s="229"/>
    </row>
    <row r="30" spans="1:71" s="3" customFormat="1" ht="14.45" customHeight="1">
      <c r="B30" s="37"/>
      <c r="C30" s="38"/>
      <c r="D30" s="38"/>
      <c r="E30" s="38"/>
      <c r="F30" s="39" t="s">
        <v>38</v>
      </c>
      <c r="G30" s="38"/>
      <c r="H30" s="38"/>
      <c r="I30" s="38"/>
      <c r="J30" s="38"/>
      <c r="K30" s="38"/>
      <c r="L30" s="241">
        <v>0.2</v>
      </c>
      <c r="M30" s="240"/>
      <c r="N30" s="240"/>
      <c r="O30" s="240"/>
      <c r="P30" s="240"/>
      <c r="Q30" s="40"/>
      <c r="R30" s="40"/>
      <c r="S30" s="40"/>
      <c r="T30" s="40"/>
      <c r="U30" s="40"/>
      <c r="V30" s="40"/>
      <c r="W30" s="239">
        <f>ROUND(BA94, 2)</f>
        <v>0</v>
      </c>
      <c r="X30" s="240"/>
      <c r="Y30" s="240"/>
      <c r="Z30" s="240"/>
      <c r="AA30" s="240"/>
      <c r="AB30" s="240"/>
      <c r="AC30" s="240"/>
      <c r="AD30" s="240"/>
      <c r="AE30" s="240"/>
      <c r="AF30" s="40"/>
      <c r="AG30" s="40"/>
      <c r="AH30" s="40"/>
      <c r="AI30" s="40"/>
      <c r="AJ30" s="40"/>
      <c r="AK30" s="239">
        <f>ROUND(AW94, 2)</f>
        <v>0</v>
      </c>
      <c r="AL30" s="240"/>
      <c r="AM30" s="240"/>
      <c r="AN30" s="240"/>
      <c r="AO30" s="240"/>
      <c r="AP30" s="40"/>
      <c r="AQ30" s="40"/>
      <c r="AR30" s="41"/>
      <c r="AS30" s="42"/>
      <c r="AT30" s="42"/>
      <c r="AU30" s="42"/>
      <c r="AV30" s="42"/>
      <c r="AW30" s="42"/>
      <c r="AX30" s="42"/>
      <c r="AY30" s="42"/>
      <c r="AZ30" s="42"/>
      <c r="BE30" s="229"/>
    </row>
    <row r="31" spans="1:71" s="3" customFormat="1" ht="14.45" hidden="1" customHeight="1">
      <c r="B31" s="37"/>
      <c r="C31" s="38"/>
      <c r="D31" s="38"/>
      <c r="E31" s="38"/>
      <c r="F31" s="26" t="s">
        <v>39</v>
      </c>
      <c r="G31" s="38"/>
      <c r="H31" s="38"/>
      <c r="I31" s="38"/>
      <c r="J31" s="38"/>
      <c r="K31" s="38"/>
      <c r="L31" s="244">
        <v>0.2</v>
      </c>
      <c r="M31" s="243"/>
      <c r="N31" s="243"/>
      <c r="O31" s="243"/>
      <c r="P31" s="243"/>
      <c r="Q31" s="38"/>
      <c r="R31" s="38"/>
      <c r="S31" s="38"/>
      <c r="T31" s="38"/>
      <c r="U31" s="38"/>
      <c r="V31" s="38"/>
      <c r="W31" s="242">
        <f>ROUND(BB94, 2)</f>
        <v>0</v>
      </c>
      <c r="X31" s="243"/>
      <c r="Y31" s="243"/>
      <c r="Z31" s="243"/>
      <c r="AA31" s="243"/>
      <c r="AB31" s="243"/>
      <c r="AC31" s="243"/>
      <c r="AD31" s="243"/>
      <c r="AE31" s="243"/>
      <c r="AF31" s="38"/>
      <c r="AG31" s="38"/>
      <c r="AH31" s="38"/>
      <c r="AI31" s="38"/>
      <c r="AJ31" s="38"/>
      <c r="AK31" s="242">
        <v>0</v>
      </c>
      <c r="AL31" s="243"/>
      <c r="AM31" s="243"/>
      <c r="AN31" s="243"/>
      <c r="AO31" s="243"/>
      <c r="AP31" s="38"/>
      <c r="AQ31" s="38"/>
      <c r="AR31" s="43"/>
      <c r="BE31" s="229"/>
    </row>
    <row r="32" spans="1:71" s="3" customFormat="1" ht="14.45" hidden="1" customHeight="1">
      <c r="B32" s="37"/>
      <c r="C32" s="38"/>
      <c r="D32" s="38"/>
      <c r="E32" s="38"/>
      <c r="F32" s="26" t="s">
        <v>40</v>
      </c>
      <c r="G32" s="38"/>
      <c r="H32" s="38"/>
      <c r="I32" s="38"/>
      <c r="J32" s="38"/>
      <c r="K32" s="38"/>
      <c r="L32" s="244">
        <v>0.2</v>
      </c>
      <c r="M32" s="243"/>
      <c r="N32" s="243"/>
      <c r="O32" s="243"/>
      <c r="P32" s="243"/>
      <c r="Q32" s="38"/>
      <c r="R32" s="38"/>
      <c r="S32" s="38"/>
      <c r="T32" s="38"/>
      <c r="U32" s="38"/>
      <c r="V32" s="38"/>
      <c r="W32" s="242">
        <f>ROUND(BC94, 2)</f>
        <v>0</v>
      </c>
      <c r="X32" s="243"/>
      <c r="Y32" s="243"/>
      <c r="Z32" s="243"/>
      <c r="AA32" s="243"/>
      <c r="AB32" s="243"/>
      <c r="AC32" s="243"/>
      <c r="AD32" s="243"/>
      <c r="AE32" s="243"/>
      <c r="AF32" s="38"/>
      <c r="AG32" s="38"/>
      <c r="AH32" s="38"/>
      <c r="AI32" s="38"/>
      <c r="AJ32" s="38"/>
      <c r="AK32" s="242">
        <v>0</v>
      </c>
      <c r="AL32" s="243"/>
      <c r="AM32" s="243"/>
      <c r="AN32" s="243"/>
      <c r="AO32" s="243"/>
      <c r="AP32" s="38"/>
      <c r="AQ32" s="38"/>
      <c r="AR32" s="43"/>
      <c r="BE32" s="229"/>
    </row>
    <row r="33" spans="1:57" s="3" customFormat="1" ht="14.45" hidden="1" customHeight="1">
      <c r="B33" s="37"/>
      <c r="C33" s="38"/>
      <c r="D33" s="38"/>
      <c r="E33" s="38"/>
      <c r="F33" s="39" t="s">
        <v>41</v>
      </c>
      <c r="G33" s="38"/>
      <c r="H33" s="38"/>
      <c r="I33" s="38"/>
      <c r="J33" s="38"/>
      <c r="K33" s="38"/>
      <c r="L33" s="241">
        <v>0</v>
      </c>
      <c r="M33" s="240"/>
      <c r="N33" s="240"/>
      <c r="O33" s="240"/>
      <c r="P33" s="240"/>
      <c r="Q33" s="40"/>
      <c r="R33" s="40"/>
      <c r="S33" s="40"/>
      <c r="T33" s="40"/>
      <c r="U33" s="40"/>
      <c r="V33" s="40"/>
      <c r="W33" s="239">
        <f>ROUND(BD94, 2)</f>
        <v>0</v>
      </c>
      <c r="X33" s="240"/>
      <c r="Y33" s="240"/>
      <c r="Z33" s="240"/>
      <c r="AA33" s="240"/>
      <c r="AB33" s="240"/>
      <c r="AC33" s="240"/>
      <c r="AD33" s="240"/>
      <c r="AE33" s="240"/>
      <c r="AF33" s="40"/>
      <c r="AG33" s="40"/>
      <c r="AH33" s="40"/>
      <c r="AI33" s="40"/>
      <c r="AJ33" s="40"/>
      <c r="AK33" s="239">
        <v>0</v>
      </c>
      <c r="AL33" s="240"/>
      <c r="AM33" s="240"/>
      <c r="AN33" s="240"/>
      <c r="AO33" s="240"/>
      <c r="AP33" s="40"/>
      <c r="AQ33" s="40"/>
      <c r="AR33" s="41"/>
      <c r="AS33" s="42"/>
      <c r="AT33" s="42"/>
      <c r="AU33" s="42"/>
      <c r="AV33" s="42"/>
      <c r="AW33" s="42"/>
      <c r="AX33" s="42"/>
      <c r="AY33" s="42"/>
      <c r="AZ33" s="42"/>
      <c r="BE33" s="229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28"/>
    </row>
    <row r="35" spans="1:57" s="2" customFormat="1" ht="25.9" customHeight="1">
      <c r="A35" s="31"/>
      <c r="B35" s="32"/>
      <c r="C35" s="44"/>
      <c r="D35" s="45" t="s">
        <v>42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43</v>
      </c>
      <c r="U35" s="46"/>
      <c r="V35" s="46"/>
      <c r="W35" s="46"/>
      <c r="X35" s="245" t="s">
        <v>44</v>
      </c>
      <c r="Y35" s="246"/>
      <c r="Z35" s="246"/>
      <c r="AA35" s="246"/>
      <c r="AB35" s="246"/>
      <c r="AC35" s="46"/>
      <c r="AD35" s="46"/>
      <c r="AE35" s="46"/>
      <c r="AF35" s="46"/>
      <c r="AG35" s="46"/>
      <c r="AH35" s="46"/>
      <c r="AI35" s="46"/>
      <c r="AJ35" s="46"/>
      <c r="AK35" s="247">
        <f>SUM(AK26:AK33)</f>
        <v>0</v>
      </c>
      <c r="AL35" s="246"/>
      <c r="AM35" s="246"/>
      <c r="AN35" s="246"/>
      <c r="AO35" s="248"/>
      <c r="AP35" s="44"/>
      <c r="AQ35" s="44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8"/>
      <c r="C49" s="49"/>
      <c r="D49" s="50" t="s">
        <v>45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46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53" t="s">
        <v>47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3" t="s">
        <v>48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53" t="s">
        <v>47</v>
      </c>
      <c r="AI60" s="35"/>
      <c r="AJ60" s="35"/>
      <c r="AK60" s="35"/>
      <c r="AL60" s="35"/>
      <c r="AM60" s="53" t="s">
        <v>48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50" t="s">
        <v>49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50</v>
      </c>
      <c r="AI64" s="54"/>
      <c r="AJ64" s="54"/>
      <c r="AK64" s="54"/>
      <c r="AL64" s="54"/>
      <c r="AM64" s="54"/>
      <c r="AN64" s="54"/>
      <c r="AO64" s="54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53" t="s">
        <v>47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53" t="s">
        <v>48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53" t="s">
        <v>47</v>
      </c>
      <c r="AI75" s="35"/>
      <c r="AJ75" s="35"/>
      <c r="AK75" s="35"/>
      <c r="AL75" s="35"/>
      <c r="AM75" s="53" t="s">
        <v>48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36"/>
      <c r="BE77" s="31"/>
    </row>
    <row r="81" spans="1:91" s="2" customFormat="1" ht="6.95" customHeight="1">
      <c r="A81" s="31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36"/>
      <c r="BE81" s="31"/>
    </row>
    <row r="82" spans="1:91" s="2" customFormat="1" ht="24.95" customHeight="1">
      <c r="A82" s="31"/>
      <c r="B82" s="32"/>
      <c r="C82" s="20" t="s">
        <v>51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9"/>
      <c r="C84" s="26" t="s">
        <v>12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2022904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15</v>
      </c>
      <c r="D85" s="64"/>
      <c r="E85" s="64"/>
      <c r="F85" s="64"/>
      <c r="G85" s="64"/>
      <c r="H85" s="64"/>
      <c r="I85" s="64"/>
      <c r="J85" s="64"/>
      <c r="K85" s="64"/>
      <c r="L85" s="249" t="str">
        <f>K6</f>
        <v xml:space="preserve"> Úprava vonkajších komunikácií na Vazovovej, Mytnej a Slovenskej ulici</v>
      </c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64"/>
      <c r="AL85" s="64"/>
      <c r="AM85" s="64"/>
      <c r="AN85" s="64"/>
      <c r="AO85" s="64"/>
      <c r="AP85" s="64"/>
      <c r="AQ85" s="64"/>
      <c r="AR85" s="65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19</v>
      </c>
      <c r="D87" s="33"/>
      <c r="E87" s="33"/>
      <c r="F87" s="33"/>
      <c r="G87" s="33"/>
      <c r="H87" s="33"/>
      <c r="I87" s="33"/>
      <c r="J87" s="33"/>
      <c r="K87" s="33"/>
      <c r="L87" s="66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21</v>
      </c>
      <c r="AJ87" s="33"/>
      <c r="AK87" s="33"/>
      <c r="AL87" s="33"/>
      <c r="AM87" s="251" t="str">
        <f>IF(AN8= "","",AN8)</f>
        <v>19. 9. 2022</v>
      </c>
      <c r="AN87" s="251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" customHeight="1">
      <c r="A89" s="31"/>
      <c r="B89" s="32"/>
      <c r="C89" s="26" t="s">
        <v>23</v>
      </c>
      <c r="D89" s="33"/>
      <c r="E89" s="33"/>
      <c r="F89" s="33"/>
      <c r="G89" s="33"/>
      <c r="H89" s="33"/>
      <c r="I89" s="33"/>
      <c r="J89" s="33"/>
      <c r="K89" s="33"/>
      <c r="L89" s="60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28</v>
      </c>
      <c r="AJ89" s="33"/>
      <c r="AK89" s="33"/>
      <c r="AL89" s="33"/>
      <c r="AM89" s="252" t="str">
        <f>IF(E17="","",E17)</f>
        <v xml:space="preserve"> </v>
      </c>
      <c r="AN89" s="253"/>
      <c r="AO89" s="253"/>
      <c r="AP89" s="253"/>
      <c r="AQ89" s="33"/>
      <c r="AR89" s="36"/>
      <c r="AS89" s="254" t="s">
        <v>52</v>
      </c>
      <c r="AT89" s="255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1"/>
    </row>
    <row r="90" spans="1:91" s="2" customFormat="1" ht="15.2" customHeight="1">
      <c r="A90" s="31"/>
      <c r="B90" s="32"/>
      <c r="C90" s="26" t="s">
        <v>26</v>
      </c>
      <c r="D90" s="33"/>
      <c r="E90" s="33"/>
      <c r="F90" s="33"/>
      <c r="G90" s="33"/>
      <c r="H90" s="33"/>
      <c r="I90" s="33"/>
      <c r="J90" s="33"/>
      <c r="K90" s="33"/>
      <c r="L90" s="60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30</v>
      </c>
      <c r="AJ90" s="33"/>
      <c r="AK90" s="33"/>
      <c r="AL90" s="33"/>
      <c r="AM90" s="252" t="str">
        <f>IF(E20="","",E20)</f>
        <v xml:space="preserve"> </v>
      </c>
      <c r="AN90" s="253"/>
      <c r="AO90" s="253"/>
      <c r="AP90" s="253"/>
      <c r="AQ90" s="33"/>
      <c r="AR90" s="36"/>
      <c r="AS90" s="256"/>
      <c r="AT90" s="257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58"/>
      <c r="AT91" s="259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1"/>
    </row>
    <row r="92" spans="1:91" s="2" customFormat="1" ht="29.25" customHeight="1">
      <c r="A92" s="31"/>
      <c r="B92" s="32"/>
      <c r="C92" s="260" t="s">
        <v>53</v>
      </c>
      <c r="D92" s="261"/>
      <c r="E92" s="261"/>
      <c r="F92" s="261"/>
      <c r="G92" s="261"/>
      <c r="H92" s="74"/>
      <c r="I92" s="262" t="s">
        <v>54</v>
      </c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61"/>
      <c r="W92" s="261"/>
      <c r="X92" s="261"/>
      <c r="Y92" s="261"/>
      <c r="Z92" s="261"/>
      <c r="AA92" s="261"/>
      <c r="AB92" s="261"/>
      <c r="AC92" s="261"/>
      <c r="AD92" s="261"/>
      <c r="AE92" s="261"/>
      <c r="AF92" s="261"/>
      <c r="AG92" s="263" t="s">
        <v>55</v>
      </c>
      <c r="AH92" s="261"/>
      <c r="AI92" s="261"/>
      <c r="AJ92" s="261"/>
      <c r="AK92" s="261"/>
      <c r="AL92" s="261"/>
      <c r="AM92" s="261"/>
      <c r="AN92" s="262" t="s">
        <v>56</v>
      </c>
      <c r="AO92" s="261"/>
      <c r="AP92" s="264"/>
      <c r="AQ92" s="75" t="s">
        <v>57</v>
      </c>
      <c r="AR92" s="36"/>
      <c r="AS92" s="76" t="s">
        <v>58</v>
      </c>
      <c r="AT92" s="77" t="s">
        <v>59</v>
      </c>
      <c r="AU92" s="77" t="s">
        <v>60</v>
      </c>
      <c r="AV92" s="77" t="s">
        <v>61</v>
      </c>
      <c r="AW92" s="77" t="s">
        <v>62</v>
      </c>
      <c r="AX92" s="77" t="s">
        <v>63</v>
      </c>
      <c r="AY92" s="77" t="s">
        <v>64</v>
      </c>
      <c r="AZ92" s="77" t="s">
        <v>65</v>
      </c>
      <c r="BA92" s="77" t="s">
        <v>66</v>
      </c>
      <c r="BB92" s="77" t="s">
        <v>67</v>
      </c>
      <c r="BC92" s="77" t="s">
        <v>68</v>
      </c>
      <c r="BD92" s="78" t="s">
        <v>69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1"/>
    </row>
    <row r="94" spans="1:91" s="6" customFormat="1" ht="32.450000000000003" customHeight="1">
      <c r="B94" s="82"/>
      <c r="C94" s="83" t="s">
        <v>70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68">
        <f>ROUND(AG95,2)</f>
        <v>0</v>
      </c>
      <c r="AH94" s="268"/>
      <c r="AI94" s="268"/>
      <c r="AJ94" s="268"/>
      <c r="AK94" s="268"/>
      <c r="AL94" s="268"/>
      <c r="AM94" s="268"/>
      <c r="AN94" s="269">
        <f>SUM(AG94,AT94)</f>
        <v>0</v>
      </c>
      <c r="AO94" s="269"/>
      <c r="AP94" s="269"/>
      <c r="AQ94" s="86" t="s">
        <v>1</v>
      </c>
      <c r="AR94" s="87"/>
      <c r="AS94" s="88">
        <f>ROUND(AS95,2)</f>
        <v>0</v>
      </c>
      <c r="AT94" s="89">
        <f>ROUND(SUM(AV94:AW94),2)</f>
        <v>0</v>
      </c>
      <c r="AU94" s="90">
        <f>ROUND(AU95,5)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ROUND(AZ95,2)</f>
        <v>0</v>
      </c>
      <c r="BA94" s="89">
        <f>ROUND(BA95,2)</f>
        <v>0</v>
      </c>
      <c r="BB94" s="89">
        <f>ROUND(BB95,2)</f>
        <v>0</v>
      </c>
      <c r="BC94" s="89">
        <f>ROUND(BC95,2)</f>
        <v>0</v>
      </c>
      <c r="BD94" s="91">
        <f>ROUND(BD95,2)</f>
        <v>0</v>
      </c>
      <c r="BS94" s="92" t="s">
        <v>71</v>
      </c>
      <c r="BT94" s="92" t="s">
        <v>72</v>
      </c>
      <c r="BU94" s="93" t="s">
        <v>73</v>
      </c>
      <c r="BV94" s="92" t="s">
        <v>74</v>
      </c>
      <c r="BW94" s="92" t="s">
        <v>5</v>
      </c>
      <c r="BX94" s="92" t="s">
        <v>75</v>
      </c>
      <c r="CL94" s="92" t="s">
        <v>1</v>
      </c>
    </row>
    <row r="95" spans="1:91" s="7" customFormat="1" ht="24.75" customHeight="1">
      <c r="A95" s="94" t="s">
        <v>76</v>
      </c>
      <c r="B95" s="95"/>
      <c r="C95" s="96"/>
      <c r="D95" s="267" t="s">
        <v>77</v>
      </c>
      <c r="E95" s="267"/>
      <c r="F95" s="267"/>
      <c r="G95" s="267"/>
      <c r="H95" s="267"/>
      <c r="I95" s="97"/>
      <c r="J95" s="267" t="s">
        <v>16</v>
      </c>
      <c r="K95" s="267"/>
      <c r="L95" s="267"/>
      <c r="M95" s="267"/>
      <c r="N95" s="267"/>
      <c r="O95" s="267"/>
      <c r="P95" s="267"/>
      <c r="Q95" s="267"/>
      <c r="R95" s="267"/>
      <c r="S95" s="267"/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5">
        <f>'NBS -  Úprava vonkajších ...'!J30</f>
        <v>0</v>
      </c>
      <c r="AH95" s="266"/>
      <c r="AI95" s="266"/>
      <c r="AJ95" s="266"/>
      <c r="AK95" s="266"/>
      <c r="AL95" s="266"/>
      <c r="AM95" s="266"/>
      <c r="AN95" s="265">
        <f>SUM(AG95,AT95)</f>
        <v>0</v>
      </c>
      <c r="AO95" s="266"/>
      <c r="AP95" s="266"/>
      <c r="AQ95" s="98" t="s">
        <v>78</v>
      </c>
      <c r="AR95" s="99"/>
      <c r="AS95" s="100">
        <v>0</v>
      </c>
      <c r="AT95" s="101">
        <f>ROUND(SUM(AV95:AW95),2)</f>
        <v>0</v>
      </c>
      <c r="AU95" s="102">
        <f>'NBS -  Úprava vonkajších ...'!P136</f>
        <v>0</v>
      </c>
      <c r="AV95" s="101">
        <f>'NBS -  Úprava vonkajších ...'!J33</f>
        <v>0</v>
      </c>
      <c r="AW95" s="101">
        <f>'NBS -  Úprava vonkajších ...'!J34</f>
        <v>0</v>
      </c>
      <c r="AX95" s="101">
        <f>'NBS -  Úprava vonkajších ...'!J35</f>
        <v>0</v>
      </c>
      <c r="AY95" s="101">
        <f>'NBS -  Úprava vonkajších ...'!J36</f>
        <v>0</v>
      </c>
      <c r="AZ95" s="101">
        <f>'NBS -  Úprava vonkajších ...'!F33</f>
        <v>0</v>
      </c>
      <c r="BA95" s="101">
        <f>'NBS -  Úprava vonkajších ...'!F34</f>
        <v>0</v>
      </c>
      <c r="BB95" s="101">
        <f>'NBS -  Úprava vonkajších ...'!F35</f>
        <v>0</v>
      </c>
      <c r="BC95" s="101">
        <f>'NBS -  Úprava vonkajších ...'!F36</f>
        <v>0</v>
      </c>
      <c r="BD95" s="103">
        <f>'NBS -  Úprava vonkajších ...'!F37</f>
        <v>0</v>
      </c>
      <c r="BT95" s="104" t="s">
        <v>79</v>
      </c>
      <c r="BV95" s="104" t="s">
        <v>74</v>
      </c>
      <c r="BW95" s="104" t="s">
        <v>80</v>
      </c>
      <c r="BX95" s="104" t="s">
        <v>5</v>
      </c>
      <c r="CL95" s="104" t="s">
        <v>1</v>
      </c>
      <c r="CM95" s="104" t="s">
        <v>72</v>
      </c>
    </row>
    <row r="96" spans="1:91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+gll2OWItTfcr1UOWRXEbscDk5/dtH+KFKHX5HX7MN8zwKZqj4iJsCsZlqcL0R4tdEFi132EZ/KvX71G6FoFdw==" saltValue="+TveC7NoX0frW9sVxYf2WthpF0EfbeLW1qh6Nhzna2nzv7wkoESwu2XtA34hrUHV7Fpb2pkSsSqqPnAtlWZb6A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NBS -  Úprava vonkajších 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43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AT2" s="14" t="s">
        <v>80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72</v>
      </c>
    </row>
    <row r="4" spans="1:46" s="1" customFormat="1" ht="24.95" customHeight="1">
      <c r="B4" s="17"/>
      <c r="D4" s="107" t="s">
        <v>81</v>
      </c>
      <c r="L4" s="17"/>
      <c r="M4" s="108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9" t="s">
        <v>15</v>
      </c>
      <c r="L6" s="17"/>
    </row>
    <row r="7" spans="1:46" s="1" customFormat="1" ht="26.25" customHeight="1">
      <c r="B7" s="17"/>
      <c r="E7" s="271" t="str">
        <f>'Rekapitulácia stavby'!K6</f>
        <v xml:space="preserve"> Úprava vonkajších komunikácií na Vazovovej, Mytnej a Slovenskej ulici</v>
      </c>
      <c r="F7" s="272"/>
      <c r="G7" s="272"/>
      <c r="H7" s="272"/>
      <c r="L7" s="17"/>
    </row>
    <row r="8" spans="1:46" s="2" customFormat="1" ht="12" customHeight="1">
      <c r="A8" s="31"/>
      <c r="B8" s="36"/>
      <c r="C8" s="31"/>
      <c r="D8" s="109" t="s">
        <v>82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30" customHeight="1">
      <c r="A9" s="31"/>
      <c r="B9" s="36"/>
      <c r="C9" s="31"/>
      <c r="D9" s="31"/>
      <c r="E9" s="273" t="s">
        <v>83</v>
      </c>
      <c r="F9" s="274"/>
      <c r="G9" s="274"/>
      <c r="H9" s="274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17</v>
      </c>
      <c r="E11" s="31"/>
      <c r="F11" s="110" t="s">
        <v>1</v>
      </c>
      <c r="G11" s="31"/>
      <c r="H11" s="31"/>
      <c r="I11" s="109" t="s">
        <v>18</v>
      </c>
      <c r="J11" s="110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19</v>
      </c>
      <c r="E12" s="31"/>
      <c r="F12" s="110" t="s">
        <v>20</v>
      </c>
      <c r="G12" s="31"/>
      <c r="H12" s="31"/>
      <c r="I12" s="109" t="s">
        <v>21</v>
      </c>
      <c r="J12" s="111" t="str">
        <f>'Rekapitulácia stavby'!AN8</f>
        <v>19. 9. 2022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23</v>
      </c>
      <c r="E14" s="31"/>
      <c r="F14" s="31"/>
      <c r="G14" s="31"/>
      <c r="H14" s="31"/>
      <c r="I14" s="109" t="s">
        <v>24</v>
      </c>
      <c r="J14" s="110" t="str">
        <f>IF('Rekapitulácia stavby'!AN10="","",'Rekapitulácia stavby'!AN10)</f>
        <v/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tr">
        <f>IF('Rekapitulácia stavby'!E11="","",'Rekapitulácia stavby'!E11)</f>
        <v xml:space="preserve"> </v>
      </c>
      <c r="F15" s="31"/>
      <c r="G15" s="31"/>
      <c r="H15" s="31"/>
      <c r="I15" s="109" t="s">
        <v>25</v>
      </c>
      <c r="J15" s="110" t="str">
        <f>IF('Rekapitulácia stavby'!AN11="","",'Rekapitulácia stavby'!AN11)</f>
        <v/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26</v>
      </c>
      <c r="E17" s="31"/>
      <c r="F17" s="31"/>
      <c r="G17" s="31"/>
      <c r="H17" s="31"/>
      <c r="I17" s="109" t="s">
        <v>24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75" t="str">
        <f>'Rekapitulácia stavby'!E14</f>
        <v>Vyplň údaj</v>
      </c>
      <c r="F18" s="276"/>
      <c r="G18" s="276"/>
      <c r="H18" s="276"/>
      <c r="I18" s="109" t="s">
        <v>25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28</v>
      </c>
      <c r="E20" s="31"/>
      <c r="F20" s="31"/>
      <c r="G20" s="31"/>
      <c r="H20" s="31"/>
      <c r="I20" s="109" t="s">
        <v>24</v>
      </c>
      <c r="J20" s="110" t="str">
        <f>IF('Rekapitulácia stavby'!AN16="","",'Rekapitulácia stavby'!AN16)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tr">
        <f>IF('Rekapitulácia stavby'!E17="","",'Rekapitulácia stavby'!E17)</f>
        <v xml:space="preserve"> </v>
      </c>
      <c r="F21" s="31"/>
      <c r="G21" s="31"/>
      <c r="H21" s="31"/>
      <c r="I21" s="109" t="s">
        <v>25</v>
      </c>
      <c r="J21" s="110" t="str">
        <f>IF('Rekapitulácia stavby'!AN17="","",'Rekapitulácia stavby'!AN17)</f>
        <v/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30</v>
      </c>
      <c r="E23" s="31"/>
      <c r="F23" s="31"/>
      <c r="G23" s="31"/>
      <c r="H23" s="31"/>
      <c r="I23" s="109" t="s">
        <v>24</v>
      </c>
      <c r="J23" s="110" t="str">
        <f>IF('Rekapitulácia stavby'!AN19="","",'Rekapitulácia stavby'!AN19)</f>
        <v/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tr">
        <f>IF('Rekapitulácia stavby'!E20="","",'Rekapitulácia stavby'!E20)</f>
        <v xml:space="preserve"> </v>
      </c>
      <c r="F24" s="31"/>
      <c r="G24" s="31"/>
      <c r="H24" s="31"/>
      <c r="I24" s="109" t="s">
        <v>25</v>
      </c>
      <c r="J24" s="110" t="str">
        <f>IF('Rekapitulácia stavby'!AN20="","",'Rekapitulácia stavby'!AN20)</f>
        <v/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31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77" t="s">
        <v>1</v>
      </c>
      <c r="F27" s="277"/>
      <c r="G27" s="277"/>
      <c r="H27" s="277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32</v>
      </c>
      <c r="E30" s="31"/>
      <c r="F30" s="31"/>
      <c r="G30" s="31"/>
      <c r="H30" s="31"/>
      <c r="I30" s="31"/>
      <c r="J30" s="117">
        <f>ROUND(J136,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18" t="s">
        <v>34</v>
      </c>
      <c r="G32" s="31"/>
      <c r="H32" s="31"/>
      <c r="I32" s="118" t="s">
        <v>33</v>
      </c>
      <c r="J32" s="118" t="s">
        <v>35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19" t="s">
        <v>36</v>
      </c>
      <c r="E33" s="120" t="s">
        <v>37</v>
      </c>
      <c r="F33" s="121">
        <f>ROUND((ROUND((SUM(BE136:BE427)),  2) + SUM(BE429:BE433)), 2)</f>
        <v>0</v>
      </c>
      <c r="G33" s="122"/>
      <c r="H33" s="122"/>
      <c r="I33" s="123">
        <v>0.2</v>
      </c>
      <c r="J33" s="121">
        <f>ROUND((ROUND(((SUM(BE136:BE427))*I33),  2) + (SUM(BE429:BE433)*I33)),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20" t="s">
        <v>38</v>
      </c>
      <c r="F34" s="121">
        <f>ROUND((ROUND((SUM(BF136:BF427)),  2) + SUM(BF429:BF433)), 2)</f>
        <v>0</v>
      </c>
      <c r="G34" s="122"/>
      <c r="H34" s="122"/>
      <c r="I34" s="123">
        <v>0.2</v>
      </c>
      <c r="J34" s="121">
        <f>ROUND((ROUND(((SUM(BF136:BF427))*I34),  2) + (SUM(BF429:BF433)*I34)),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9" t="s">
        <v>39</v>
      </c>
      <c r="F35" s="124">
        <f>ROUND((ROUND((SUM(BG136:BG427)),  2) + SUM(BG429:BG433)), 2)</f>
        <v>0</v>
      </c>
      <c r="G35" s="31"/>
      <c r="H35" s="31"/>
      <c r="I35" s="125">
        <v>0.2</v>
      </c>
      <c r="J35" s="124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9" t="s">
        <v>40</v>
      </c>
      <c r="F36" s="124">
        <f>ROUND((ROUND((SUM(BH136:BH427)),  2) + SUM(BH429:BH433)), 2)</f>
        <v>0</v>
      </c>
      <c r="G36" s="31"/>
      <c r="H36" s="31"/>
      <c r="I36" s="125">
        <v>0.2</v>
      </c>
      <c r="J36" s="124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0" t="s">
        <v>41</v>
      </c>
      <c r="F37" s="121">
        <f>ROUND((ROUND((SUM(BI136:BI427)),  2) + SUM(BI429:BI433)), 2)</f>
        <v>0</v>
      </c>
      <c r="G37" s="122"/>
      <c r="H37" s="122"/>
      <c r="I37" s="123">
        <v>0</v>
      </c>
      <c r="J37" s="121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6"/>
      <c r="D39" s="127" t="s">
        <v>42</v>
      </c>
      <c r="E39" s="128"/>
      <c r="F39" s="128"/>
      <c r="G39" s="129" t="s">
        <v>43</v>
      </c>
      <c r="H39" s="130" t="s">
        <v>44</v>
      </c>
      <c r="I39" s="128"/>
      <c r="J39" s="131">
        <f>SUM(J30:J37)</f>
        <v>0</v>
      </c>
      <c r="K39" s="132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3" t="s">
        <v>45</v>
      </c>
      <c r="E50" s="134"/>
      <c r="F50" s="134"/>
      <c r="G50" s="133" t="s">
        <v>46</v>
      </c>
      <c r="H50" s="134"/>
      <c r="I50" s="134"/>
      <c r="J50" s="134"/>
      <c r="K50" s="134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5" t="s">
        <v>47</v>
      </c>
      <c r="E61" s="136"/>
      <c r="F61" s="137" t="s">
        <v>48</v>
      </c>
      <c r="G61" s="135" t="s">
        <v>47</v>
      </c>
      <c r="H61" s="136"/>
      <c r="I61" s="136"/>
      <c r="J61" s="138" t="s">
        <v>48</v>
      </c>
      <c r="K61" s="136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3" t="s">
        <v>49</v>
      </c>
      <c r="E65" s="139"/>
      <c r="F65" s="139"/>
      <c r="G65" s="133" t="s">
        <v>50</v>
      </c>
      <c r="H65" s="139"/>
      <c r="I65" s="139"/>
      <c r="J65" s="139"/>
      <c r="K65" s="139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5" t="s">
        <v>47</v>
      </c>
      <c r="E76" s="136"/>
      <c r="F76" s="137" t="s">
        <v>48</v>
      </c>
      <c r="G76" s="135" t="s">
        <v>47</v>
      </c>
      <c r="H76" s="136"/>
      <c r="I76" s="136"/>
      <c r="J76" s="138" t="s">
        <v>48</v>
      </c>
      <c r="K76" s="136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84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6.25" customHeight="1">
      <c r="A85" s="31"/>
      <c r="B85" s="32"/>
      <c r="C85" s="33"/>
      <c r="D85" s="33"/>
      <c r="E85" s="278" t="str">
        <f>E7</f>
        <v xml:space="preserve"> Úprava vonkajších komunikácií na Vazovovej, Mytnej a Slovenskej ulici</v>
      </c>
      <c r="F85" s="279"/>
      <c r="G85" s="279"/>
      <c r="H85" s="279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82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30" customHeight="1">
      <c r="A87" s="31"/>
      <c r="B87" s="32"/>
      <c r="C87" s="33"/>
      <c r="D87" s="33"/>
      <c r="E87" s="249" t="str">
        <f>E9</f>
        <v>NBS -  Úprava vonkajších komunikácií na Vazovovej, Mytnej a Slovenskej ulici</v>
      </c>
      <c r="F87" s="280"/>
      <c r="G87" s="280"/>
      <c r="H87" s="280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 xml:space="preserve"> </v>
      </c>
      <c r="G89" s="33"/>
      <c r="H89" s="33"/>
      <c r="I89" s="26" t="s">
        <v>21</v>
      </c>
      <c r="J89" s="67" t="str">
        <f>IF(J12="","",J12)</f>
        <v>19. 9. 2022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26" t="s">
        <v>28</v>
      </c>
      <c r="J91" s="29" t="str">
        <f>E21</f>
        <v xml:space="preserve"> 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30</v>
      </c>
      <c r="J92" s="29" t="str">
        <f>E24</f>
        <v xml:space="preserve"> 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4" t="s">
        <v>85</v>
      </c>
      <c r="D94" s="145"/>
      <c r="E94" s="145"/>
      <c r="F94" s="145"/>
      <c r="G94" s="145"/>
      <c r="H94" s="145"/>
      <c r="I94" s="145"/>
      <c r="J94" s="146" t="s">
        <v>86</v>
      </c>
      <c r="K94" s="145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47" t="s">
        <v>87</v>
      </c>
      <c r="D96" s="33"/>
      <c r="E96" s="33"/>
      <c r="F96" s="33"/>
      <c r="G96" s="33"/>
      <c r="H96" s="33"/>
      <c r="I96" s="33"/>
      <c r="J96" s="85">
        <f>J136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88</v>
      </c>
    </row>
    <row r="97" spans="2:12" s="9" customFormat="1" ht="24.95" customHeight="1">
      <c r="B97" s="148"/>
      <c r="C97" s="149"/>
      <c r="D97" s="150" t="s">
        <v>89</v>
      </c>
      <c r="E97" s="151"/>
      <c r="F97" s="151"/>
      <c r="G97" s="151"/>
      <c r="H97" s="151"/>
      <c r="I97" s="151"/>
      <c r="J97" s="152">
        <f>J137</f>
        <v>0</v>
      </c>
      <c r="K97" s="149"/>
      <c r="L97" s="153"/>
    </row>
    <row r="98" spans="2:12" s="10" customFormat="1" ht="19.899999999999999" customHeight="1">
      <c r="B98" s="154"/>
      <c r="C98" s="155"/>
      <c r="D98" s="156" t="s">
        <v>90</v>
      </c>
      <c r="E98" s="157"/>
      <c r="F98" s="157"/>
      <c r="G98" s="157"/>
      <c r="H98" s="157"/>
      <c r="I98" s="157"/>
      <c r="J98" s="158">
        <f>J138</f>
        <v>0</v>
      </c>
      <c r="K98" s="155"/>
      <c r="L98" s="159"/>
    </row>
    <row r="99" spans="2:12" s="10" customFormat="1" ht="19.899999999999999" customHeight="1">
      <c r="B99" s="154"/>
      <c r="C99" s="155"/>
      <c r="D99" s="156" t="s">
        <v>91</v>
      </c>
      <c r="E99" s="157"/>
      <c r="F99" s="157"/>
      <c r="G99" s="157"/>
      <c r="H99" s="157"/>
      <c r="I99" s="157"/>
      <c r="J99" s="158">
        <f>J149</f>
        <v>0</v>
      </c>
      <c r="K99" s="155"/>
      <c r="L99" s="159"/>
    </row>
    <row r="100" spans="2:12" s="10" customFormat="1" ht="19.899999999999999" customHeight="1">
      <c r="B100" s="154"/>
      <c r="C100" s="155"/>
      <c r="D100" s="156" t="s">
        <v>92</v>
      </c>
      <c r="E100" s="157"/>
      <c r="F100" s="157"/>
      <c r="G100" s="157"/>
      <c r="H100" s="157"/>
      <c r="I100" s="157"/>
      <c r="J100" s="158">
        <f>J152</f>
        <v>0</v>
      </c>
      <c r="K100" s="155"/>
      <c r="L100" s="159"/>
    </row>
    <row r="101" spans="2:12" s="10" customFormat="1" ht="19.899999999999999" customHeight="1">
      <c r="B101" s="154"/>
      <c r="C101" s="155"/>
      <c r="D101" s="156" t="s">
        <v>93</v>
      </c>
      <c r="E101" s="157"/>
      <c r="F101" s="157"/>
      <c r="G101" s="157"/>
      <c r="H101" s="157"/>
      <c r="I101" s="157"/>
      <c r="J101" s="158">
        <f>J155</f>
        <v>0</v>
      </c>
      <c r="K101" s="155"/>
      <c r="L101" s="159"/>
    </row>
    <row r="102" spans="2:12" s="10" customFormat="1" ht="19.899999999999999" customHeight="1">
      <c r="B102" s="154"/>
      <c r="C102" s="155"/>
      <c r="D102" s="156" t="s">
        <v>94</v>
      </c>
      <c r="E102" s="157"/>
      <c r="F102" s="157"/>
      <c r="G102" s="157"/>
      <c r="H102" s="157"/>
      <c r="I102" s="157"/>
      <c r="J102" s="158">
        <f>J168</f>
        <v>0</v>
      </c>
      <c r="K102" s="155"/>
      <c r="L102" s="159"/>
    </row>
    <row r="103" spans="2:12" s="10" customFormat="1" ht="19.899999999999999" customHeight="1">
      <c r="B103" s="154"/>
      <c r="C103" s="155"/>
      <c r="D103" s="156" t="s">
        <v>95</v>
      </c>
      <c r="E103" s="157"/>
      <c r="F103" s="157"/>
      <c r="G103" s="157"/>
      <c r="H103" s="157"/>
      <c r="I103" s="157"/>
      <c r="J103" s="158">
        <f>J170</f>
        <v>0</v>
      </c>
      <c r="K103" s="155"/>
      <c r="L103" s="159"/>
    </row>
    <row r="104" spans="2:12" s="10" customFormat="1" ht="19.899999999999999" customHeight="1">
      <c r="B104" s="154"/>
      <c r="C104" s="155"/>
      <c r="D104" s="156" t="s">
        <v>96</v>
      </c>
      <c r="E104" s="157"/>
      <c r="F104" s="157"/>
      <c r="G104" s="157"/>
      <c r="H104" s="157"/>
      <c r="I104" s="157"/>
      <c r="J104" s="158">
        <f>J173</f>
        <v>0</v>
      </c>
      <c r="K104" s="155"/>
      <c r="L104" s="159"/>
    </row>
    <row r="105" spans="2:12" s="10" customFormat="1" ht="19.899999999999999" customHeight="1">
      <c r="B105" s="154"/>
      <c r="C105" s="155"/>
      <c r="D105" s="156" t="s">
        <v>97</v>
      </c>
      <c r="E105" s="157"/>
      <c r="F105" s="157"/>
      <c r="G105" s="157"/>
      <c r="H105" s="157"/>
      <c r="I105" s="157"/>
      <c r="J105" s="158">
        <f>J204</f>
        <v>0</v>
      </c>
      <c r="K105" s="155"/>
      <c r="L105" s="159"/>
    </row>
    <row r="106" spans="2:12" s="9" customFormat="1" ht="24.95" customHeight="1">
      <c r="B106" s="148"/>
      <c r="C106" s="149"/>
      <c r="D106" s="150" t="s">
        <v>98</v>
      </c>
      <c r="E106" s="151"/>
      <c r="F106" s="151"/>
      <c r="G106" s="151"/>
      <c r="H106" s="151"/>
      <c r="I106" s="151"/>
      <c r="J106" s="152">
        <f>J206</f>
        <v>0</v>
      </c>
      <c r="K106" s="149"/>
      <c r="L106" s="153"/>
    </row>
    <row r="107" spans="2:12" s="10" customFormat="1" ht="19.899999999999999" customHeight="1">
      <c r="B107" s="154"/>
      <c r="C107" s="155"/>
      <c r="D107" s="156" t="s">
        <v>99</v>
      </c>
      <c r="E107" s="157"/>
      <c r="F107" s="157"/>
      <c r="G107" s="157"/>
      <c r="H107" s="157"/>
      <c r="I107" s="157"/>
      <c r="J107" s="158">
        <f>J207</f>
        <v>0</v>
      </c>
      <c r="K107" s="155"/>
      <c r="L107" s="159"/>
    </row>
    <row r="108" spans="2:12" s="10" customFormat="1" ht="19.899999999999999" customHeight="1">
      <c r="B108" s="154"/>
      <c r="C108" s="155"/>
      <c r="D108" s="156" t="s">
        <v>100</v>
      </c>
      <c r="E108" s="157"/>
      <c r="F108" s="157"/>
      <c r="G108" s="157"/>
      <c r="H108" s="157"/>
      <c r="I108" s="157"/>
      <c r="J108" s="158">
        <f>J211</f>
        <v>0</v>
      </c>
      <c r="K108" s="155"/>
      <c r="L108" s="159"/>
    </row>
    <row r="109" spans="2:12" s="10" customFormat="1" ht="19.899999999999999" customHeight="1">
      <c r="B109" s="154"/>
      <c r="C109" s="155"/>
      <c r="D109" s="156" t="s">
        <v>101</v>
      </c>
      <c r="E109" s="157"/>
      <c r="F109" s="157"/>
      <c r="G109" s="157"/>
      <c r="H109" s="157"/>
      <c r="I109" s="157"/>
      <c r="J109" s="158">
        <f>J215</f>
        <v>0</v>
      </c>
      <c r="K109" s="155"/>
      <c r="L109" s="159"/>
    </row>
    <row r="110" spans="2:12" s="9" customFormat="1" ht="24.95" customHeight="1">
      <c r="B110" s="148"/>
      <c r="C110" s="149"/>
      <c r="D110" s="150" t="s">
        <v>102</v>
      </c>
      <c r="E110" s="151"/>
      <c r="F110" s="151"/>
      <c r="G110" s="151"/>
      <c r="H110" s="151"/>
      <c r="I110" s="151"/>
      <c r="J110" s="152">
        <f>J219</f>
        <v>0</v>
      </c>
      <c r="K110" s="149"/>
      <c r="L110" s="153"/>
    </row>
    <row r="111" spans="2:12" s="10" customFormat="1" ht="19.899999999999999" customHeight="1">
      <c r="B111" s="154"/>
      <c r="C111" s="155"/>
      <c r="D111" s="156" t="s">
        <v>103</v>
      </c>
      <c r="E111" s="157"/>
      <c r="F111" s="157"/>
      <c r="G111" s="157"/>
      <c r="H111" s="157"/>
      <c r="I111" s="157"/>
      <c r="J111" s="158">
        <f>J220</f>
        <v>0</v>
      </c>
      <c r="K111" s="155"/>
      <c r="L111" s="159"/>
    </row>
    <row r="112" spans="2:12" s="10" customFormat="1" ht="19.899999999999999" customHeight="1">
      <c r="B112" s="154"/>
      <c r="C112" s="155"/>
      <c r="D112" s="156" t="s">
        <v>104</v>
      </c>
      <c r="E112" s="157"/>
      <c r="F112" s="157"/>
      <c r="G112" s="157"/>
      <c r="H112" s="157"/>
      <c r="I112" s="157"/>
      <c r="J112" s="158">
        <f>J265</f>
        <v>0</v>
      </c>
      <c r="K112" s="155"/>
      <c r="L112" s="159"/>
    </row>
    <row r="113" spans="1:31" s="10" customFormat="1" ht="19.899999999999999" customHeight="1">
      <c r="B113" s="154"/>
      <c r="C113" s="155"/>
      <c r="D113" s="156" t="s">
        <v>105</v>
      </c>
      <c r="E113" s="157"/>
      <c r="F113" s="157"/>
      <c r="G113" s="157"/>
      <c r="H113" s="157"/>
      <c r="I113" s="157"/>
      <c r="J113" s="158">
        <f>J343</f>
        <v>0</v>
      </c>
      <c r="K113" s="155"/>
      <c r="L113" s="159"/>
    </row>
    <row r="114" spans="1:31" s="10" customFormat="1" ht="19.899999999999999" customHeight="1">
      <c r="B114" s="154"/>
      <c r="C114" s="155"/>
      <c r="D114" s="156" t="s">
        <v>106</v>
      </c>
      <c r="E114" s="157"/>
      <c r="F114" s="157"/>
      <c r="G114" s="157"/>
      <c r="H114" s="157"/>
      <c r="I114" s="157"/>
      <c r="J114" s="158">
        <f>J361</f>
        <v>0</v>
      </c>
      <c r="K114" s="155"/>
      <c r="L114" s="159"/>
    </row>
    <row r="115" spans="1:31" s="10" customFormat="1" ht="19.899999999999999" customHeight="1">
      <c r="B115" s="154"/>
      <c r="C115" s="155"/>
      <c r="D115" s="156" t="s">
        <v>107</v>
      </c>
      <c r="E115" s="157"/>
      <c r="F115" s="157"/>
      <c r="G115" s="157"/>
      <c r="H115" s="157"/>
      <c r="I115" s="157"/>
      <c r="J115" s="158">
        <f>J379</f>
        <v>0</v>
      </c>
      <c r="K115" s="155"/>
      <c r="L115" s="159"/>
    </row>
    <row r="116" spans="1:31" s="9" customFormat="1" ht="21.75" customHeight="1">
      <c r="B116" s="148"/>
      <c r="C116" s="149"/>
      <c r="D116" s="160" t="s">
        <v>108</v>
      </c>
      <c r="E116" s="149"/>
      <c r="F116" s="149"/>
      <c r="G116" s="149"/>
      <c r="H116" s="149"/>
      <c r="I116" s="149"/>
      <c r="J116" s="161">
        <f>J428</f>
        <v>0</v>
      </c>
      <c r="K116" s="149"/>
      <c r="L116" s="153"/>
    </row>
    <row r="117" spans="1:31" s="2" customFormat="1" ht="21.75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6.95" customHeight="1">
      <c r="A118" s="31"/>
      <c r="B118" s="55"/>
      <c r="C118" s="56"/>
      <c r="D118" s="56"/>
      <c r="E118" s="56"/>
      <c r="F118" s="56"/>
      <c r="G118" s="56"/>
      <c r="H118" s="56"/>
      <c r="I118" s="56"/>
      <c r="J118" s="56"/>
      <c r="K118" s="56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22" spans="1:31" s="2" customFormat="1" ht="6.95" customHeight="1">
      <c r="A122" s="31"/>
      <c r="B122" s="57"/>
      <c r="C122" s="58"/>
      <c r="D122" s="58"/>
      <c r="E122" s="58"/>
      <c r="F122" s="58"/>
      <c r="G122" s="58"/>
      <c r="H122" s="58"/>
      <c r="I122" s="58"/>
      <c r="J122" s="58"/>
      <c r="K122" s="58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24.95" customHeight="1">
      <c r="A123" s="31"/>
      <c r="B123" s="32"/>
      <c r="C123" s="20" t="s">
        <v>109</v>
      </c>
      <c r="D123" s="33"/>
      <c r="E123" s="33"/>
      <c r="F123" s="33"/>
      <c r="G123" s="33"/>
      <c r="H123" s="33"/>
      <c r="I123" s="33"/>
      <c r="J123" s="33"/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52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2" customHeight="1">
      <c r="A125" s="31"/>
      <c r="B125" s="32"/>
      <c r="C125" s="26" t="s">
        <v>15</v>
      </c>
      <c r="D125" s="33"/>
      <c r="E125" s="33"/>
      <c r="F125" s="33"/>
      <c r="G125" s="33"/>
      <c r="H125" s="33"/>
      <c r="I125" s="33"/>
      <c r="J125" s="33"/>
      <c r="K125" s="33"/>
      <c r="L125" s="52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26.25" customHeight="1">
      <c r="A126" s="31"/>
      <c r="B126" s="32"/>
      <c r="C126" s="33"/>
      <c r="D126" s="33"/>
      <c r="E126" s="278" t="str">
        <f>E7</f>
        <v xml:space="preserve"> Úprava vonkajších komunikácií na Vazovovej, Mytnej a Slovenskej ulici</v>
      </c>
      <c r="F126" s="279"/>
      <c r="G126" s="279"/>
      <c r="H126" s="279"/>
      <c r="I126" s="33"/>
      <c r="J126" s="33"/>
      <c r="K126" s="33"/>
      <c r="L126" s="52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2" customHeight="1">
      <c r="A127" s="31"/>
      <c r="B127" s="32"/>
      <c r="C127" s="26" t="s">
        <v>82</v>
      </c>
      <c r="D127" s="33"/>
      <c r="E127" s="33"/>
      <c r="F127" s="33"/>
      <c r="G127" s="33"/>
      <c r="H127" s="33"/>
      <c r="I127" s="33"/>
      <c r="J127" s="33"/>
      <c r="K127" s="33"/>
      <c r="L127" s="52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30" customHeight="1">
      <c r="A128" s="31"/>
      <c r="B128" s="32"/>
      <c r="C128" s="33"/>
      <c r="D128" s="33"/>
      <c r="E128" s="249" t="str">
        <f>E9</f>
        <v>NBS -  Úprava vonkajších komunikácií na Vazovovej, Mytnej a Slovenskej ulici</v>
      </c>
      <c r="F128" s="280"/>
      <c r="G128" s="280"/>
      <c r="H128" s="280"/>
      <c r="I128" s="33"/>
      <c r="J128" s="33"/>
      <c r="K128" s="33"/>
      <c r="L128" s="52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6.95" customHeight="1">
      <c r="A129" s="31"/>
      <c r="B129" s="32"/>
      <c r="C129" s="33"/>
      <c r="D129" s="33"/>
      <c r="E129" s="33"/>
      <c r="F129" s="33"/>
      <c r="G129" s="33"/>
      <c r="H129" s="33"/>
      <c r="I129" s="33"/>
      <c r="J129" s="33"/>
      <c r="K129" s="33"/>
      <c r="L129" s="52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2" customHeight="1">
      <c r="A130" s="31"/>
      <c r="B130" s="32"/>
      <c r="C130" s="26" t="s">
        <v>19</v>
      </c>
      <c r="D130" s="33"/>
      <c r="E130" s="33"/>
      <c r="F130" s="24" t="str">
        <f>F12</f>
        <v xml:space="preserve"> </v>
      </c>
      <c r="G130" s="33"/>
      <c r="H130" s="33"/>
      <c r="I130" s="26" t="s">
        <v>21</v>
      </c>
      <c r="J130" s="67" t="str">
        <f>IF(J12="","",J12)</f>
        <v>19. 9. 2022</v>
      </c>
      <c r="K130" s="33"/>
      <c r="L130" s="52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6.95" customHeight="1">
      <c r="A131" s="31"/>
      <c r="B131" s="32"/>
      <c r="C131" s="33"/>
      <c r="D131" s="33"/>
      <c r="E131" s="33"/>
      <c r="F131" s="33"/>
      <c r="G131" s="33"/>
      <c r="H131" s="33"/>
      <c r="I131" s="33"/>
      <c r="J131" s="33"/>
      <c r="K131" s="33"/>
      <c r="L131" s="52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5.2" customHeight="1">
      <c r="A132" s="31"/>
      <c r="B132" s="32"/>
      <c r="C132" s="26" t="s">
        <v>23</v>
      </c>
      <c r="D132" s="33"/>
      <c r="E132" s="33"/>
      <c r="F132" s="24" t="str">
        <f>E15</f>
        <v xml:space="preserve"> </v>
      </c>
      <c r="G132" s="33"/>
      <c r="H132" s="33"/>
      <c r="I132" s="26" t="s">
        <v>28</v>
      </c>
      <c r="J132" s="29" t="str">
        <f>E21</f>
        <v xml:space="preserve"> </v>
      </c>
      <c r="K132" s="33"/>
      <c r="L132" s="52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5.2" customHeight="1">
      <c r="A133" s="31"/>
      <c r="B133" s="32"/>
      <c r="C133" s="26" t="s">
        <v>26</v>
      </c>
      <c r="D133" s="33"/>
      <c r="E133" s="33"/>
      <c r="F133" s="24" t="str">
        <f>IF(E18="","",E18)</f>
        <v>Vyplň údaj</v>
      </c>
      <c r="G133" s="33"/>
      <c r="H133" s="33"/>
      <c r="I133" s="26" t="s">
        <v>30</v>
      </c>
      <c r="J133" s="29" t="str">
        <f>E24</f>
        <v xml:space="preserve"> </v>
      </c>
      <c r="K133" s="33"/>
      <c r="L133" s="52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10.35" customHeight="1">
      <c r="A134" s="31"/>
      <c r="B134" s="32"/>
      <c r="C134" s="33"/>
      <c r="D134" s="33"/>
      <c r="E134" s="33"/>
      <c r="F134" s="33"/>
      <c r="G134" s="33"/>
      <c r="H134" s="33"/>
      <c r="I134" s="33"/>
      <c r="J134" s="33"/>
      <c r="K134" s="33"/>
      <c r="L134" s="52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11" customFormat="1" ht="29.25" customHeight="1">
      <c r="A135" s="162"/>
      <c r="B135" s="163"/>
      <c r="C135" s="164" t="s">
        <v>110</v>
      </c>
      <c r="D135" s="165" t="s">
        <v>57</v>
      </c>
      <c r="E135" s="165" t="s">
        <v>53</v>
      </c>
      <c r="F135" s="165" t="s">
        <v>54</v>
      </c>
      <c r="G135" s="165" t="s">
        <v>111</v>
      </c>
      <c r="H135" s="165" t="s">
        <v>112</v>
      </c>
      <c r="I135" s="165" t="s">
        <v>113</v>
      </c>
      <c r="J135" s="166" t="s">
        <v>86</v>
      </c>
      <c r="K135" s="167" t="s">
        <v>114</v>
      </c>
      <c r="L135" s="168"/>
      <c r="M135" s="76" t="s">
        <v>1</v>
      </c>
      <c r="N135" s="77" t="s">
        <v>36</v>
      </c>
      <c r="O135" s="77" t="s">
        <v>115</v>
      </c>
      <c r="P135" s="77" t="s">
        <v>116</v>
      </c>
      <c r="Q135" s="77" t="s">
        <v>117</v>
      </c>
      <c r="R135" s="77" t="s">
        <v>118</v>
      </c>
      <c r="S135" s="77" t="s">
        <v>119</v>
      </c>
      <c r="T135" s="78" t="s">
        <v>120</v>
      </c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</row>
    <row r="136" spans="1:65" s="2" customFormat="1" ht="22.9" customHeight="1">
      <c r="A136" s="31"/>
      <c r="B136" s="32"/>
      <c r="C136" s="83" t="s">
        <v>87</v>
      </c>
      <c r="D136" s="33"/>
      <c r="E136" s="33"/>
      <c r="F136" s="33"/>
      <c r="G136" s="33"/>
      <c r="H136" s="33"/>
      <c r="I136" s="33"/>
      <c r="J136" s="169">
        <f>BK136</f>
        <v>0</v>
      </c>
      <c r="K136" s="33"/>
      <c r="L136" s="36"/>
      <c r="M136" s="79"/>
      <c r="N136" s="170"/>
      <c r="O136" s="80"/>
      <c r="P136" s="171">
        <f>P137+P206+P219+P428</f>
        <v>0</v>
      </c>
      <c r="Q136" s="80"/>
      <c r="R136" s="171">
        <f>R137+R206+R219+R428</f>
        <v>141.40073949999999</v>
      </c>
      <c r="S136" s="80"/>
      <c r="T136" s="172">
        <f>T137+T206+T219+T428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T136" s="14" t="s">
        <v>71</v>
      </c>
      <c r="AU136" s="14" t="s">
        <v>88</v>
      </c>
      <c r="BK136" s="173">
        <f>BK137+BK206+BK219+BK428</f>
        <v>0</v>
      </c>
    </row>
    <row r="137" spans="1:65" s="12" customFormat="1" ht="25.9" customHeight="1">
      <c r="B137" s="174"/>
      <c r="C137" s="175"/>
      <c r="D137" s="176" t="s">
        <v>71</v>
      </c>
      <c r="E137" s="177" t="s">
        <v>121</v>
      </c>
      <c r="F137" s="177" t="s">
        <v>122</v>
      </c>
      <c r="G137" s="175"/>
      <c r="H137" s="175"/>
      <c r="I137" s="178"/>
      <c r="J137" s="161">
        <f>BK137</f>
        <v>0</v>
      </c>
      <c r="K137" s="175"/>
      <c r="L137" s="179"/>
      <c r="M137" s="180"/>
      <c r="N137" s="181"/>
      <c r="O137" s="181"/>
      <c r="P137" s="182">
        <f>P138+P149+P152+P155+P168+P170+P173+P204</f>
        <v>0</v>
      </c>
      <c r="Q137" s="181"/>
      <c r="R137" s="182">
        <f>R138+R149+R152+R155+R168+R170+R173+R204</f>
        <v>140.345147</v>
      </c>
      <c r="S137" s="181"/>
      <c r="T137" s="183">
        <f>T138+T149+T152+T155+T168+T170+T173+T204</f>
        <v>0</v>
      </c>
      <c r="AR137" s="184" t="s">
        <v>79</v>
      </c>
      <c r="AT137" s="185" t="s">
        <v>71</v>
      </c>
      <c r="AU137" s="185" t="s">
        <v>72</v>
      </c>
      <c r="AY137" s="184" t="s">
        <v>123</v>
      </c>
      <c r="BK137" s="186">
        <f>BK138+BK149+BK152+BK155+BK168+BK170+BK173+BK204</f>
        <v>0</v>
      </c>
    </row>
    <row r="138" spans="1:65" s="12" customFormat="1" ht="22.9" customHeight="1">
      <c r="B138" s="174"/>
      <c r="C138" s="175"/>
      <c r="D138" s="176" t="s">
        <v>71</v>
      </c>
      <c r="E138" s="187" t="s">
        <v>79</v>
      </c>
      <c r="F138" s="187" t="s">
        <v>124</v>
      </c>
      <c r="G138" s="175"/>
      <c r="H138" s="175"/>
      <c r="I138" s="178"/>
      <c r="J138" s="188">
        <f>BK138</f>
        <v>0</v>
      </c>
      <c r="K138" s="175"/>
      <c r="L138" s="179"/>
      <c r="M138" s="180"/>
      <c r="N138" s="181"/>
      <c r="O138" s="181"/>
      <c r="P138" s="182">
        <f>SUM(P139:P148)</f>
        <v>0</v>
      </c>
      <c r="Q138" s="181"/>
      <c r="R138" s="182">
        <f>SUM(R139:R148)</f>
        <v>0</v>
      </c>
      <c r="S138" s="181"/>
      <c r="T138" s="183">
        <f>SUM(T139:T148)</f>
        <v>0</v>
      </c>
      <c r="AR138" s="184" t="s">
        <v>79</v>
      </c>
      <c r="AT138" s="185" t="s">
        <v>71</v>
      </c>
      <c r="AU138" s="185" t="s">
        <v>79</v>
      </c>
      <c r="AY138" s="184" t="s">
        <v>123</v>
      </c>
      <c r="BK138" s="186">
        <f>SUM(BK139:BK148)</f>
        <v>0</v>
      </c>
    </row>
    <row r="139" spans="1:65" s="2" customFormat="1" ht="33" customHeight="1">
      <c r="A139" s="31"/>
      <c r="B139" s="32"/>
      <c r="C139" s="189" t="s">
        <v>79</v>
      </c>
      <c r="D139" s="189" t="s">
        <v>125</v>
      </c>
      <c r="E139" s="190" t="s">
        <v>126</v>
      </c>
      <c r="F139" s="191" t="s">
        <v>127</v>
      </c>
      <c r="G139" s="192" t="s">
        <v>128</v>
      </c>
      <c r="H139" s="193">
        <v>160.47</v>
      </c>
      <c r="I139" s="194"/>
      <c r="J139" s="195">
        <f t="shared" ref="J139:J148" si="0">ROUND(I139*H139,2)</f>
        <v>0</v>
      </c>
      <c r="K139" s="196"/>
      <c r="L139" s="36"/>
      <c r="M139" s="197" t="s">
        <v>1</v>
      </c>
      <c r="N139" s="198" t="s">
        <v>38</v>
      </c>
      <c r="O139" s="72"/>
      <c r="P139" s="199">
        <f t="shared" ref="P139:P148" si="1">O139*H139</f>
        <v>0</v>
      </c>
      <c r="Q139" s="199">
        <v>0</v>
      </c>
      <c r="R139" s="199">
        <f t="shared" ref="R139:R148" si="2">Q139*H139</f>
        <v>0</v>
      </c>
      <c r="S139" s="199">
        <v>0</v>
      </c>
      <c r="T139" s="200">
        <f t="shared" ref="T139:T148" si="3"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1" t="s">
        <v>129</v>
      </c>
      <c r="AT139" s="201" t="s">
        <v>125</v>
      </c>
      <c r="AU139" s="201" t="s">
        <v>130</v>
      </c>
      <c r="AY139" s="14" t="s">
        <v>123</v>
      </c>
      <c r="BE139" s="202">
        <f t="shared" ref="BE139:BE148" si="4">IF(N139="základná",J139,0)</f>
        <v>0</v>
      </c>
      <c r="BF139" s="202">
        <f t="shared" ref="BF139:BF148" si="5">IF(N139="znížená",J139,0)</f>
        <v>0</v>
      </c>
      <c r="BG139" s="202">
        <f t="shared" ref="BG139:BG148" si="6">IF(N139="zákl. prenesená",J139,0)</f>
        <v>0</v>
      </c>
      <c r="BH139" s="202">
        <f t="shared" ref="BH139:BH148" si="7">IF(N139="zníž. prenesená",J139,0)</f>
        <v>0</v>
      </c>
      <c r="BI139" s="202">
        <f t="shared" ref="BI139:BI148" si="8">IF(N139="nulová",J139,0)</f>
        <v>0</v>
      </c>
      <c r="BJ139" s="14" t="s">
        <v>130</v>
      </c>
      <c r="BK139" s="202">
        <f t="shared" ref="BK139:BK148" si="9">ROUND(I139*H139,2)</f>
        <v>0</v>
      </c>
      <c r="BL139" s="14" t="s">
        <v>129</v>
      </c>
      <c r="BM139" s="201" t="s">
        <v>130</v>
      </c>
    </row>
    <row r="140" spans="1:65" s="2" customFormat="1" ht="24.2" customHeight="1">
      <c r="A140" s="31"/>
      <c r="B140" s="32"/>
      <c r="C140" s="189" t="s">
        <v>130</v>
      </c>
      <c r="D140" s="189" t="s">
        <v>125</v>
      </c>
      <c r="E140" s="190" t="s">
        <v>131</v>
      </c>
      <c r="F140" s="191" t="s">
        <v>132</v>
      </c>
      <c r="G140" s="192" t="s">
        <v>128</v>
      </c>
      <c r="H140" s="193">
        <v>8.16</v>
      </c>
      <c r="I140" s="194"/>
      <c r="J140" s="195">
        <f t="shared" si="0"/>
        <v>0</v>
      </c>
      <c r="K140" s="196"/>
      <c r="L140" s="36"/>
      <c r="M140" s="197" t="s">
        <v>1</v>
      </c>
      <c r="N140" s="198" t="s">
        <v>38</v>
      </c>
      <c r="O140" s="72"/>
      <c r="P140" s="199">
        <f t="shared" si="1"/>
        <v>0</v>
      </c>
      <c r="Q140" s="199">
        <v>0</v>
      </c>
      <c r="R140" s="199">
        <f t="shared" si="2"/>
        <v>0</v>
      </c>
      <c r="S140" s="199">
        <v>0</v>
      </c>
      <c r="T140" s="200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1" t="s">
        <v>129</v>
      </c>
      <c r="AT140" s="201" t="s">
        <v>125</v>
      </c>
      <c r="AU140" s="201" t="s">
        <v>130</v>
      </c>
      <c r="AY140" s="14" t="s">
        <v>123</v>
      </c>
      <c r="BE140" s="202">
        <f t="shared" si="4"/>
        <v>0</v>
      </c>
      <c r="BF140" s="202">
        <f t="shared" si="5"/>
        <v>0</v>
      </c>
      <c r="BG140" s="202">
        <f t="shared" si="6"/>
        <v>0</v>
      </c>
      <c r="BH140" s="202">
        <f t="shared" si="7"/>
        <v>0</v>
      </c>
      <c r="BI140" s="202">
        <f t="shared" si="8"/>
        <v>0</v>
      </c>
      <c r="BJ140" s="14" t="s">
        <v>130</v>
      </c>
      <c r="BK140" s="202">
        <f t="shared" si="9"/>
        <v>0</v>
      </c>
      <c r="BL140" s="14" t="s">
        <v>129</v>
      </c>
      <c r="BM140" s="201" t="s">
        <v>129</v>
      </c>
    </row>
    <row r="141" spans="1:65" s="2" customFormat="1" ht="24.2" customHeight="1">
      <c r="A141" s="31"/>
      <c r="B141" s="32"/>
      <c r="C141" s="189" t="s">
        <v>133</v>
      </c>
      <c r="D141" s="189" t="s">
        <v>125</v>
      </c>
      <c r="E141" s="190" t="s">
        <v>134</v>
      </c>
      <c r="F141" s="191" t="s">
        <v>135</v>
      </c>
      <c r="G141" s="192" t="s">
        <v>128</v>
      </c>
      <c r="H141" s="193">
        <v>37</v>
      </c>
      <c r="I141" s="194"/>
      <c r="J141" s="195">
        <f t="shared" si="0"/>
        <v>0</v>
      </c>
      <c r="K141" s="196"/>
      <c r="L141" s="36"/>
      <c r="M141" s="197" t="s">
        <v>1</v>
      </c>
      <c r="N141" s="198" t="s">
        <v>38</v>
      </c>
      <c r="O141" s="72"/>
      <c r="P141" s="199">
        <f t="shared" si="1"/>
        <v>0</v>
      </c>
      <c r="Q141" s="199">
        <v>0</v>
      </c>
      <c r="R141" s="199">
        <f t="shared" si="2"/>
        <v>0</v>
      </c>
      <c r="S141" s="199">
        <v>0</v>
      </c>
      <c r="T141" s="200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1" t="s">
        <v>129</v>
      </c>
      <c r="AT141" s="201" t="s">
        <v>125</v>
      </c>
      <c r="AU141" s="201" t="s">
        <v>130</v>
      </c>
      <c r="AY141" s="14" t="s">
        <v>123</v>
      </c>
      <c r="BE141" s="202">
        <f t="shared" si="4"/>
        <v>0</v>
      </c>
      <c r="BF141" s="202">
        <f t="shared" si="5"/>
        <v>0</v>
      </c>
      <c r="BG141" s="202">
        <f t="shared" si="6"/>
        <v>0</v>
      </c>
      <c r="BH141" s="202">
        <f t="shared" si="7"/>
        <v>0</v>
      </c>
      <c r="BI141" s="202">
        <f t="shared" si="8"/>
        <v>0</v>
      </c>
      <c r="BJ141" s="14" t="s">
        <v>130</v>
      </c>
      <c r="BK141" s="202">
        <f t="shared" si="9"/>
        <v>0</v>
      </c>
      <c r="BL141" s="14" t="s">
        <v>129</v>
      </c>
      <c r="BM141" s="201" t="s">
        <v>136</v>
      </c>
    </row>
    <row r="142" spans="1:65" s="2" customFormat="1" ht="24.2" customHeight="1">
      <c r="A142" s="31"/>
      <c r="B142" s="32"/>
      <c r="C142" s="189" t="s">
        <v>129</v>
      </c>
      <c r="D142" s="189" t="s">
        <v>125</v>
      </c>
      <c r="E142" s="190" t="s">
        <v>137</v>
      </c>
      <c r="F142" s="191" t="s">
        <v>138</v>
      </c>
      <c r="G142" s="192" t="s">
        <v>128</v>
      </c>
      <c r="H142" s="193">
        <v>122</v>
      </c>
      <c r="I142" s="194"/>
      <c r="J142" s="195">
        <f t="shared" si="0"/>
        <v>0</v>
      </c>
      <c r="K142" s="196"/>
      <c r="L142" s="36"/>
      <c r="M142" s="197" t="s">
        <v>1</v>
      </c>
      <c r="N142" s="198" t="s">
        <v>38</v>
      </c>
      <c r="O142" s="72"/>
      <c r="P142" s="199">
        <f t="shared" si="1"/>
        <v>0</v>
      </c>
      <c r="Q142" s="199">
        <v>0</v>
      </c>
      <c r="R142" s="199">
        <f t="shared" si="2"/>
        <v>0</v>
      </c>
      <c r="S142" s="199">
        <v>0</v>
      </c>
      <c r="T142" s="200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1" t="s">
        <v>129</v>
      </c>
      <c r="AT142" s="201" t="s">
        <v>125</v>
      </c>
      <c r="AU142" s="201" t="s">
        <v>130</v>
      </c>
      <c r="AY142" s="14" t="s">
        <v>123</v>
      </c>
      <c r="BE142" s="202">
        <f t="shared" si="4"/>
        <v>0</v>
      </c>
      <c r="BF142" s="202">
        <f t="shared" si="5"/>
        <v>0</v>
      </c>
      <c r="BG142" s="202">
        <f t="shared" si="6"/>
        <v>0</v>
      </c>
      <c r="BH142" s="202">
        <f t="shared" si="7"/>
        <v>0</v>
      </c>
      <c r="BI142" s="202">
        <f t="shared" si="8"/>
        <v>0</v>
      </c>
      <c r="BJ142" s="14" t="s">
        <v>130</v>
      </c>
      <c r="BK142" s="202">
        <f t="shared" si="9"/>
        <v>0</v>
      </c>
      <c r="BL142" s="14" t="s">
        <v>129</v>
      </c>
      <c r="BM142" s="201" t="s">
        <v>139</v>
      </c>
    </row>
    <row r="143" spans="1:65" s="2" customFormat="1" ht="24.2" customHeight="1">
      <c r="A143" s="31"/>
      <c r="B143" s="32"/>
      <c r="C143" s="189" t="s">
        <v>140</v>
      </c>
      <c r="D143" s="189" t="s">
        <v>125</v>
      </c>
      <c r="E143" s="190" t="s">
        <v>141</v>
      </c>
      <c r="F143" s="191" t="s">
        <v>142</v>
      </c>
      <c r="G143" s="192" t="s">
        <v>128</v>
      </c>
      <c r="H143" s="193">
        <v>579.29999999999995</v>
      </c>
      <c r="I143" s="194"/>
      <c r="J143" s="195">
        <f t="shared" si="0"/>
        <v>0</v>
      </c>
      <c r="K143" s="196"/>
      <c r="L143" s="36"/>
      <c r="M143" s="197" t="s">
        <v>1</v>
      </c>
      <c r="N143" s="198" t="s">
        <v>38</v>
      </c>
      <c r="O143" s="72"/>
      <c r="P143" s="199">
        <f t="shared" si="1"/>
        <v>0</v>
      </c>
      <c r="Q143" s="199">
        <v>0</v>
      </c>
      <c r="R143" s="199">
        <f t="shared" si="2"/>
        <v>0</v>
      </c>
      <c r="S143" s="199">
        <v>0</v>
      </c>
      <c r="T143" s="200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1" t="s">
        <v>129</v>
      </c>
      <c r="AT143" s="201" t="s">
        <v>125</v>
      </c>
      <c r="AU143" s="201" t="s">
        <v>130</v>
      </c>
      <c r="AY143" s="14" t="s">
        <v>123</v>
      </c>
      <c r="BE143" s="202">
        <f t="shared" si="4"/>
        <v>0</v>
      </c>
      <c r="BF143" s="202">
        <f t="shared" si="5"/>
        <v>0</v>
      </c>
      <c r="BG143" s="202">
        <f t="shared" si="6"/>
        <v>0</v>
      </c>
      <c r="BH143" s="202">
        <f t="shared" si="7"/>
        <v>0</v>
      </c>
      <c r="BI143" s="202">
        <f t="shared" si="8"/>
        <v>0</v>
      </c>
      <c r="BJ143" s="14" t="s">
        <v>130</v>
      </c>
      <c r="BK143" s="202">
        <f t="shared" si="9"/>
        <v>0</v>
      </c>
      <c r="BL143" s="14" t="s">
        <v>129</v>
      </c>
      <c r="BM143" s="201" t="s">
        <v>143</v>
      </c>
    </row>
    <row r="144" spans="1:65" s="2" customFormat="1" ht="33" customHeight="1">
      <c r="A144" s="31"/>
      <c r="B144" s="32"/>
      <c r="C144" s="189" t="s">
        <v>136</v>
      </c>
      <c r="D144" s="189" t="s">
        <v>125</v>
      </c>
      <c r="E144" s="190" t="s">
        <v>144</v>
      </c>
      <c r="F144" s="191" t="s">
        <v>145</v>
      </c>
      <c r="G144" s="192" t="s">
        <v>146</v>
      </c>
      <c r="H144" s="193">
        <v>212.6</v>
      </c>
      <c r="I144" s="194"/>
      <c r="J144" s="195">
        <f t="shared" si="0"/>
        <v>0</v>
      </c>
      <c r="K144" s="196"/>
      <c r="L144" s="36"/>
      <c r="M144" s="197" t="s">
        <v>1</v>
      </c>
      <c r="N144" s="198" t="s">
        <v>38</v>
      </c>
      <c r="O144" s="72"/>
      <c r="P144" s="199">
        <f t="shared" si="1"/>
        <v>0</v>
      </c>
      <c r="Q144" s="199">
        <v>0</v>
      </c>
      <c r="R144" s="199">
        <f t="shared" si="2"/>
        <v>0</v>
      </c>
      <c r="S144" s="199">
        <v>0</v>
      </c>
      <c r="T144" s="200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1" t="s">
        <v>129</v>
      </c>
      <c r="AT144" s="201" t="s">
        <v>125</v>
      </c>
      <c r="AU144" s="201" t="s">
        <v>130</v>
      </c>
      <c r="AY144" s="14" t="s">
        <v>123</v>
      </c>
      <c r="BE144" s="202">
        <f t="shared" si="4"/>
        <v>0</v>
      </c>
      <c r="BF144" s="202">
        <f t="shared" si="5"/>
        <v>0</v>
      </c>
      <c r="BG144" s="202">
        <f t="shared" si="6"/>
        <v>0</v>
      </c>
      <c r="BH144" s="202">
        <f t="shared" si="7"/>
        <v>0</v>
      </c>
      <c r="BI144" s="202">
        <f t="shared" si="8"/>
        <v>0</v>
      </c>
      <c r="BJ144" s="14" t="s">
        <v>130</v>
      </c>
      <c r="BK144" s="202">
        <f t="shared" si="9"/>
        <v>0</v>
      </c>
      <c r="BL144" s="14" t="s">
        <v>129</v>
      </c>
      <c r="BM144" s="201" t="s">
        <v>147</v>
      </c>
    </row>
    <row r="145" spans="1:65" s="2" customFormat="1" ht="33" customHeight="1">
      <c r="A145" s="31"/>
      <c r="B145" s="32"/>
      <c r="C145" s="189" t="s">
        <v>148</v>
      </c>
      <c r="D145" s="189" t="s">
        <v>125</v>
      </c>
      <c r="E145" s="190" t="s">
        <v>149</v>
      </c>
      <c r="F145" s="191" t="s">
        <v>150</v>
      </c>
      <c r="G145" s="192" t="s">
        <v>128</v>
      </c>
      <c r="H145" s="193">
        <v>167.16</v>
      </c>
      <c r="I145" s="194"/>
      <c r="J145" s="195">
        <f t="shared" si="0"/>
        <v>0</v>
      </c>
      <c r="K145" s="196"/>
      <c r="L145" s="36"/>
      <c r="M145" s="197" t="s">
        <v>1</v>
      </c>
      <c r="N145" s="198" t="s">
        <v>38</v>
      </c>
      <c r="O145" s="72"/>
      <c r="P145" s="199">
        <f t="shared" si="1"/>
        <v>0</v>
      </c>
      <c r="Q145" s="199">
        <v>0</v>
      </c>
      <c r="R145" s="199">
        <f t="shared" si="2"/>
        <v>0</v>
      </c>
      <c r="S145" s="199">
        <v>0</v>
      </c>
      <c r="T145" s="200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1" t="s">
        <v>129</v>
      </c>
      <c r="AT145" s="201" t="s">
        <v>125</v>
      </c>
      <c r="AU145" s="201" t="s">
        <v>130</v>
      </c>
      <c r="AY145" s="14" t="s">
        <v>123</v>
      </c>
      <c r="BE145" s="202">
        <f t="shared" si="4"/>
        <v>0</v>
      </c>
      <c r="BF145" s="202">
        <f t="shared" si="5"/>
        <v>0</v>
      </c>
      <c r="BG145" s="202">
        <f t="shared" si="6"/>
        <v>0</v>
      </c>
      <c r="BH145" s="202">
        <f t="shared" si="7"/>
        <v>0</v>
      </c>
      <c r="BI145" s="202">
        <f t="shared" si="8"/>
        <v>0</v>
      </c>
      <c r="BJ145" s="14" t="s">
        <v>130</v>
      </c>
      <c r="BK145" s="202">
        <f t="shared" si="9"/>
        <v>0</v>
      </c>
      <c r="BL145" s="14" t="s">
        <v>129</v>
      </c>
      <c r="BM145" s="201" t="s">
        <v>151</v>
      </c>
    </row>
    <row r="146" spans="1:65" s="2" customFormat="1" ht="33" customHeight="1">
      <c r="A146" s="31"/>
      <c r="B146" s="32"/>
      <c r="C146" s="189" t="s">
        <v>139</v>
      </c>
      <c r="D146" s="189" t="s">
        <v>125</v>
      </c>
      <c r="E146" s="190" t="s">
        <v>152</v>
      </c>
      <c r="F146" s="191" t="s">
        <v>153</v>
      </c>
      <c r="G146" s="192" t="s">
        <v>128</v>
      </c>
      <c r="H146" s="193">
        <v>130.16</v>
      </c>
      <c r="I146" s="194"/>
      <c r="J146" s="195">
        <f t="shared" si="0"/>
        <v>0</v>
      </c>
      <c r="K146" s="196"/>
      <c r="L146" s="36"/>
      <c r="M146" s="197" t="s">
        <v>1</v>
      </c>
      <c r="N146" s="198" t="s">
        <v>38</v>
      </c>
      <c r="O146" s="72"/>
      <c r="P146" s="199">
        <f t="shared" si="1"/>
        <v>0</v>
      </c>
      <c r="Q146" s="199">
        <v>0</v>
      </c>
      <c r="R146" s="199">
        <f t="shared" si="2"/>
        <v>0</v>
      </c>
      <c r="S146" s="199">
        <v>0</v>
      </c>
      <c r="T146" s="200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1" t="s">
        <v>129</v>
      </c>
      <c r="AT146" s="201" t="s">
        <v>125</v>
      </c>
      <c r="AU146" s="201" t="s">
        <v>130</v>
      </c>
      <c r="AY146" s="14" t="s">
        <v>123</v>
      </c>
      <c r="BE146" s="202">
        <f t="shared" si="4"/>
        <v>0</v>
      </c>
      <c r="BF146" s="202">
        <f t="shared" si="5"/>
        <v>0</v>
      </c>
      <c r="BG146" s="202">
        <f t="shared" si="6"/>
        <v>0</v>
      </c>
      <c r="BH146" s="202">
        <f t="shared" si="7"/>
        <v>0</v>
      </c>
      <c r="BI146" s="202">
        <f t="shared" si="8"/>
        <v>0</v>
      </c>
      <c r="BJ146" s="14" t="s">
        <v>130</v>
      </c>
      <c r="BK146" s="202">
        <f t="shared" si="9"/>
        <v>0</v>
      </c>
      <c r="BL146" s="14" t="s">
        <v>129</v>
      </c>
      <c r="BM146" s="201" t="s">
        <v>154</v>
      </c>
    </row>
    <row r="147" spans="1:65" s="2" customFormat="1" ht="37.9" customHeight="1">
      <c r="A147" s="31"/>
      <c r="B147" s="32"/>
      <c r="C147" s="189" t="s">
        <v>155</v>
      </c>
      <c r="D147" s="189" t="s">
        <v>125</v>
      </c>
      <c r="E147" s="190" t="s">
        <v>156</v>
      </c>
      <c r="F147" s="191" t="s">
        <v>157</v>
      </c>
      <c r="G147" s="192" t="s">
        <v>128</v>
      </c>
      <c r="H147" s="193">
        <v>739.8</v>
      </c>
      <c r="I147" s="194"/>
      <c r="J147" s="195">
        <f t="shared" si="0"/>
        <v>0</v>
      </c>
      <c r="K147" s="196"/>
      <c r="L147" s="36"/>
      <c r="M147" s="197" t="s">
        <v>1</v>
      </c>
      <c r="N147" s="198" t="s">
        <v>38</v>
      </c>
      <c r="O147" s="72"/>
      <c r="P147" s="199">
        <f t="shared" si="1"/>
        <v>0</v>
      </c>
      <c r="Q147" s="199">
        <v>0</v>
      </c>
      <c r="R147" s="199">
        <f t="shared" si="2"/>
        <v>0</v>
      </c>
      <c r="S147" s="199">
        <v>0</v>
      </c>
      <c r="T147" s="200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1" t="s">
        <v>129</v>
      </c>
      <c r="AT147" s="201" t="s">
        <v>125</v>
      </c>
      <c r="AU147" s="201" t="s">
        <v>130</v>
      </c>
      <c r="AY147" s="14" t="s">
        <v>123</v>
      </c>
      <c r="BE147" s="202">
        <f t="shared" si="4"/>
        <v>0</v>
      </c>
      <c r="BF147" s="202">
        <f t="shared" si="5"/>
        <v>0</v>
      </c>
      <c r="BG147" s="202">
        <f t="shared" si="6"/>
        <v>0</v>
      </c>
      <c r="BH147" s="202">
        <f t="shared" si="7"/>
        <v>0</v>
      </c>
      <c r="BI147" s="202">
        <f t="shared" si="8"/>
        <v>0</v>
      </c>
      <c r="BJ147" s="14" t="s">
        <v>130</v>
      </c>
      <c r="BK147" s="202">
        <f t="shared" si="9"/>
        <v>0</v>
      </c>
      <c r="BL147" s="14" t="s">
        <v>129</v>
      </c>
      <c r="BM147" s="201" t="s">
        <v>158</v>
      </c>
    </row>
    <row r="148" spans="1:65" s="2" customFormat="1" ht="33" customHeight="1">
      <c r="A148" s="31"/>
      <c r="B148" s="32"/>
      <c r="C148" s="189" t="s">
        <v>143</v>
      </c>
      <c r="D148" s="189" t="s">
        <v>125</v>
      </c>
      <c r="E148" s="190" t="s">
        <v>159</v>
      </c>
      <c r="F148" s="191" t="s">
        <v>160</v>
      </c>
      <c r="G148" s="192" t="s">
        <v>128</v>
      </c>
      <c r="H148" s="193">
        <v>776.8</v>
      </c>
      <c r="I148" s="194"/>
      <c r="J148" s="195">
        <f t="shared" si="0"/>
        <v>0</v>
      </c>
      <c r="K148" s="196"/>
      <c r="L148" s="36"/>
      <c r="M148" s="197" t="s">
        <v>1</v>
      </c>
      <c r="N148" s="198" t="s">
        <v>38</v>
      </c>
      <c r="O148" s="72"/>
      <c r="P148" s="199">
        <f t="shared" si="1"/>
        <v>0</v>
      </c>
      <c r="Q148" s="199">
        <v>0</v>
      </c>
      <c r="R148" s="199">
        <f t="shared" si="2"/>
        <v>0</v>
      </c>
      <c r="S148" s="199">
        <v>0</v>
      </c>
      <c r="T148" s="200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1" t="s">
        <v>129</v>
      </c>
      <c r="AT148" s="201" t="s">
        <v>125</v>
      </c>
      <c r="AU148" s="201" t="s">
        <v>130</v>
      </c>
      <c r="AY148" s="14" t="s">
        <v>123</v>
      </c>
      <c r="BE148" s="202">
        <f t="shared" si="4"/>
        <v>0</v>
      </c>
      <c r="BF148" s="202">
        <f t="shared" si="5"/>
        <v>0</v>
      </c>
      <c r="BG148" s="202">
        <f t="shared" si="6"/>
        <v>0</v>
      </c>
      <c r="BH148" s="202">
        <f t="shared" si="7"/>
        <v>0</v>
      </c>
      <c r="BI148" s="202">
        <f t="shared" si="8"/>
        <v>0</v>
      </c>
      <c r="BJ148" s="14" t="s">
        <v>130</v>
      </c>
      <c r="BK148" s="202">
        <f t="shared" si="9"/>
        <v>0</v>
      </c>
      <c r="BL148" s="14" t="s">
        <v>129</v>
      </c>
      <c r="BM148" s="201" t="s">
        <v>7</v>
      </c>
    </row>
    <row r="149" spans="1:65" s="12" customFormat="1" ht="22.9" customHeight="1">
      <c r="B149" s="174"/>
      <c r="C149" s="175"/>
      <c r="D149" s="176" t="s">
        <v>71</v>
      </c>
      <c r="E149" s="187" t="s">
        <v>130</v>
      </c>
      <c r="F149" s="187" t="s">
        <v>161</v>
      </c>
      <c r="G149" s="175"/>
      <c r="H149" s="175"/>
      <c r="I149" s="178"/>
      <c r="J149" s="188">
        <f>BK149</f>
        <v>0</v>
      </c>
      <c r="K149" s="175"/>
      <c r="L149" s="179"/>
      <c r="M149" s="180"/>
      <c r="N149" s="181"/>
      <c r="O149" s="181"/>
      <c r="P149" s="182">
        <f>SUM(P150:P151)</f>
        <v>0</v>
      </c>
      <c r="Q149" s="181"/>
      <c r="R149" s="182">
        <f>SUM(R150:R151)</f>
        <v>0</v>
      </c>
      <c r="S149" s="181"/>
      <c r="T149" s="183">
        <f>SUM(T150:T151)</f>
        <v>0</v>
      </c>
      <c r="AR149" s="184" t="s">
        <v>79</v>
      </c>
      <c r="AT149" s="185" t="s">
        <v>71</v>
      </c>
      <c r="AU149" s="185" t="s">
        <v>79</v>
      </c>
      <c r="AY149" s="184" t="s">
        <v>123</v>
      </c>
      <c r="BK149" s="186">
        <f>SUM(BK150:BK151)</f>
        <v>0</v>
      </c>
    </row>
    <row r="150" spans="1:65" s="2" customFormat="1" ht="33" customHeight="1">
      <c r="A150" s="31"/>
      <c r="B150" s="32"/>
      <c r="C150" s="189" t="s">
        <v>162</v>
      </c>
      <c r="D150" s="189" t="s">
        <v>125</v>
      </c>
      <c r="E150" s="190" t="s">
        <v>163</v>
      </c>
      <c r="F150" s="191" t="s">
        <v>164</v>
      </c>
      <c r="G150" s="192" t="s">
        <v>128</v>
      </c>
      <c r="H150" s="193">
        <v>681.8</v>
      </c>
      <c r="I150" s="194"/>
      <c r="J150" s="195">
        <f>ROUND(I150*H150,2)</f>
        <v>0</v>
      </c>
      <c r="K150" s="196"/>
      <c r="L150" s="36"/>
      <c r="M150" s="197" t="s">
        <v>1</v>
      </c>
      <c r="N150" s="198" t="s">
        <v>38</v>
      </c>
      <c r="O150" s="72"/>
      <c r="P150" s="199">
        <f>O150*H150</f>
        <v>0</v>
      </c>
      <c r="Q150" s="199">
        <v>0</v>
      </c>
      <c r="R150" s="199">
        <f>Q150*H150</f>
        <v>0</v>
      </c>
      <c r="S150" s="199">
        <v>0</v>
      </c>
      <c r="T150" s="200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1" t="s">
        <v>129</v>
      </c>
      <c r="AT150" s="201" t="s">
        <v>125</v>
      </c>
      <c r="AU150" s="201" t="s">
        <v>130</v>
      </c>
      <c r="AY150" s="14" t="s">
        <v>123</v>
      </c>
      <c r="BE150" s="202">
        <f>IF(N150="základná",J150,0)</f>
        <v>0</v>
      </c>
      <c r="BF150" s="202">
        <f>IF(N150="znížená",J150,0)</f>
        <v>0</v>
      </c>
      <c r="BG150" s="202">
        <f>IF(N150="zákl. prenesená",J150,0)</f>
        <v>0</v>
      </c>
      <c r="BH150" s="202">
        <f>IF(N150="zníž. prenesená",J150,0)</f>
        <v>0</v>
      </c>
      <c r="BI150" s="202">
        <f>IF(N150="nulová",J150,0)</f>
        <v>0</v>
      </c>
      <c r="BJ150" s="14" t="s">
        <v>130</v>
      </c>
      <c r="BK150" s="202">
        <f>ROUND(I150*H150,2)</f>
        <v>0</v>
      </c>
      <c r="BL150" s="14" t="s">
        <v>129</v>
      </c>
      <c r="BM150" s="201" t="s">
        <v>165</v>
      </c>
    </row>
    <row r="151" spans="1:65" s="2" customFormat="1" ht="16.5" customHeight="1">
      <c r="A151" s="31"/>
      <c r="B151" s="32"/>
      <c r="C151" s="203" t="s">
        <v>147</v>
      </c>
      <c r="D151" s="203" t="s">
        <v>166</v>
      </c>
      <c r="E151" s="204" t="s">
        <v>167</v>
      </c>
      <c r="F151" s="205" t="s">
        <v>168</v>
      </c>
      <c r="G151" s="206" t="s">
        <v>128</v>
      </c>
      <c r="H151" s="207">
        <v>784.07</v>
      </c>
      <c r="I151" s="208"/>
      <c r="J151" s="209">
        <f>ROUND(I151*H151,2)</f>
        <v>0</v>
      </c>
      <c r="K151" s="210"/>
      <c r="L151" s="211"/>
      <c r="M151" s="212" t="s">
        <v>1</v>
      </c>
      <c r="N151" s="213" t="s">
        <v>38</v>
      </c>
      <c r="O151" s="72"/>
      <c r="P151" s="199">
        <f>O151*H151</f>
        <v>0</v>
      </c>
      <c r="Q151" s="199">
        <v>0</v>
      </c>
      <c r="R151" s="199">
        <f>Q151*H151</f>
        <v>0</v>
      </c>
      <c r="S151" s="199">
        <v>0</v>
      </c>
      <c r="T151" s="200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1" t="s">
        <v>139</v>
      </c>
      <c r="AT151" s="201" t="s">
        <v>166</v>
      </c>
      <c r="AU151" s="201" t="s">
        <v>130</v>
      </c>
      <c r="AY151" s="14" t="s">
        <v>123</v>
      </c>
      <c r="BE151" s="202">
        <f>IF(N151="základná",J151,0)</f>
        <v>0</v>
      </c>
      <c r="BF151" s="202">
        <f>IF(N151="znížená",J151,0)</f>
        <v>0</v>
      </c>
      <c r="BG151" s="202">
        <f>IF(N151="zákl. prenesená",J151,0)</f>
        <v>0</v>
      </c>
      <c r="BH151" s="202">
        <f>IF(N151="zníž. prenesená",J151,0)</f>
        <v>0</v>
      </c>
      <c r="BI151" s="202">
        <f>IF(N151="nulová",J151,0)</f>
        <v>0</v>
      </c>
      <c r="BJ151" s="14" t="s">
        <v>130</v>
      </c>
      <c r="BK151" s="202">
        <f>ROUND(I151*H151,2)</f>
        <v>0</v>
      </c>
      <c r="BL151" s="14" t="s">
        <v>129</v>
      </c>
      <c r="BM151" s="201" t="s">
        <v>169</v>
      </c>
    </row>
    <row r="152" spans="1:65" s="12" customFormat="1" ht="22.9" customHeight="1">
      <c r="B152" s="174"/>
      <c r="C152" s="175"/>
      <c r="D152" s="176" t="s">
        <v>71</v>
      </c>
      <c r="E152" s="187" t="s">
        <v>129</v>
      </c>
      <c r="F152" s="187" t="s">
        <v>170</v>
      </c>
      <c r="G152" s="175"/>
      <c r="H152" s="175"/>
      <c r="I152" s="178"/>
      <c r="J152" s="188">
        <f>BK152</f>
        <v>0</v>
      </c>
      <c r="K152" s="175"/>
      <c r="L152" s="179"/>
      <c r="M152" s="180"/>
      <c r="N152" s="181"/>
      <c r="O152" s="181"/>
      <c r="P152" s="182">
        <f>SUM(P153:P154)</f>
        <v>0</v>
      </c>
      <c r="Q152" s="181"/>
      <c r="R152" s="182">
        <f>SUM(R153:R154)</f>
        <v>39.963656</v>
      </c>
      <c r="S152" s="181"/>
      <c r="T152" s="183">
        <f>SUM(T153:T154)</f>
        <v>0</v>
      </c>
      <c r="AR152" s="184" t="s">
        <v>79</v>
      </c>
      <c r="AT152" s="185" t="s">
        <v>71</v>
      </c>
      <c r="AU152" s="185" t="s">
        <v>79</v>
      </c>
      <c r="AY152" s="184" t="s">
        <v>123</v>
      </c>
      <c r="BK152" s="186">
        <f>SUM(BK153:BK154)</f>
        <v>0</v>
      </c>
    </row>
    <row r="153" spans="1:65" s="2" customFormat="1" ht="24.2" customHeight="1">
      <c r="A153" s="31"/>
      <c r="B153" s="32"/>
      <c r="C153" s="189" t="s">
        <v>171</v>
      </c>
      <c r="D153" s="189" t="s">
        <v>125</v>
      </c>
      <c r="E153" s="190" t="s">
        <v>172</v>
      </c>
      <c r="F153" s="191" t="s">
        <v>173</v>
      </c>
      <c r="G153" s="192" t="s">
        <v>128</v>
      </c>
      <c r="H153" s="193">
        <v>681.8</v>
      </c>
      <c r="I153" s="194"/>
      <c r="J153" s="195">
        <f>ROUND(I153*H153,2)</f>
        <v>0</v>
      </c>
      <c r="K153" s="196"/>
      <c r="L153" s="36"/>
      <c r="M153" s="197" t="s">
        <v>1</v>
      </c>
      <c r="N153" s="198" t="s">
        <v>38</v>
      </c>
      <c r="O153" s="72"/>
      <c r="P153" s="199">
        <f>O153*H153</f>
        <v>0</v>
      </c>
      <c r="Q153" s="199">
        <v>5.7000000000000002E-2</v>
      </c>
      <c r="R153" s="199">
        <f>Q153*H153</f>
        <v>38.8626</v>
      </c>
      <c r="S153" s="199">
        <v>0</v>
      </c>
      <c r="T153" s="200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1" t="s">
        <v>129</v>
      </c>
      <c r="AT153" s="201" t="s">
        <v>125</v>
      </c>
      <c r="AU153" s="201" t="s">
        <v>130</v>
      </c>
      <c r="AY153" s="14" t="s">
        <v>123</v>
      </c>
      <c r="BE153" s="202">
        <f>IF(N153="základná",J153,0)</f>
        <v>0</v>
      </c>
      <c r="BF153" s="202">
        <f>IF(N153="znížená",J153,0)</f>
        <v>0</v>
      </c>
      <c r="BG153" s="202">
        <f>IF(N153="zákl. prenesená",J153,0)</f>
        <v>0</v>
      </c>
      <c r="BH153" s="202">
        <f>IF(N153="zníž. prenesená",J153,0)</f>
        <v>0</v>
      </c>
      <c r="BI153" s="202">
        <f>IF(N153="nulová",J153,0)</f>
        <v>0</v>
      </c>
      <c r="BJ153" s="14" t="s">
        <v>130</v>
      </c>
      <c r="BK153" s="202">
        <f>ROUND(I153*H153,2)</f>
        <v>0</v>
      </c>
      <c r="BL153" s="14" t="s">
        <v>129</v>
      </c>
      <c r="BM153" s="201" t="s">
        <v>174</v>
      </c>
    </row>
    <row r="154" spans="1:65" s="2" customFormat="1" ht="33" customHeight="1">
      <c r="A154" s="31"/>
      <c r="B154" s="32"/>
      <c r="C154" s="189" t="s">
        <v>151</v>
      </c>
      <c r="D154" s="189" t="s">
        <v>125</v>
      </c>
      <c r="E154" s="190" t="s">
        <v>175</v>
      </c>
      <c r="F154" s="191" t="s">
        <v>176</v>
      </c>
      <c r="G154" s="192" t="s">
        <v>128</v>
      </c>
      <c r="H154" s="193">
        <v>6.8</v>
      </c>
      <c r="I154" s="194"/>
      <c r="J154" s="195">
        <f>ROUND(I154*H154,2)</f>
        <v>0</v>
      </c>
      <c r="K154" s="196"/>
      <c r="L154" s="36"/>
      <c r="M154" s="197" t="s">
        <v>1</v>
      </c>
      <c r="N154" s="198" t="s">
        <v>38</v>
      </c>
      <c r="O154" s="72"/>
      <c r="P154" s="199">
        <f>O154*H154</f>
        <v>0</v>
      </c>
      <c r="Q154" s="199">
        <v>0.16192000000000001</v>
      </c>
      <c r="R154" s="199">
        <f>Q154*H154</f>
        <v>1.101056</v>
      </c>
      <c r="S154" s="199">
        <v>0</v>
      </c>
      <c r="T154" s="200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1" t="s">
        <v>129</v>
      </c>
      <c r="AT154" s="201" t="s">
        <v>125</v>
      </c>
      <c r="AU154" s="201" t="s">
        <v>130</v>
      </c>
      <c r="AY154" s="14" t="s">
        <v>123</v>
      </c>
      <c r="BE154" s="202">
        <f>IF(N154="základná",J154,0)</f>
        <v>0</v>
      </c>
      <c r="BF154" s="202">
        <f>IF(N154="znížená",J154,0)</f>
        <v>0</v>
      </c>
      <c r="BG154" s="202">
        <f>IF(N154="zákl. prenesená",J154,0)</f>
        <v>0</v>
      </c>
      <c r="BH154" s="202">
        <f>IF(N154="zníž. prenesená",J154,0)</f>
        <v>0</v>
      </c>
      <c r="BI154" s="202">
        <f>IF(N154="nulová",J154,0)</f>
        <v>0</v>
      </c>
      <c r="BJ154" s="14" t="s">
        <v>130</v>
      </c>
      <c r="BK154" s="202">
        <f>ROUND(I154*H154,2)</f>
        <v>0</v>
      </c>
      <c r="BL154" s="14" t="s">
        <v>129</v>
      </c>
      <c r="BM154" s="201" t="s">
        <v>177</v>
      </c>
    </row>
    <row r="155" spans="1:65" s="12" customFormat="1" ht="22.9" customHeight="1">
      <c r="B155" s="174"/>
      <c r="C155" s="175"/>
      <c r="D155" s="176" t="s">
        <v>71</v>
      </c>
      <c r="E155" s="187" t="s">
        <v>140</v>
      </c>
      <c r="F155" s="187" t="s">
        <v>178</v>
      </c>
      <c r="G155" s="175"/>
      <c r="H155" s="175"/>
      <c r="I155" s="178"/>
      <c r="J155" s="188">
        <f>BK155</f>
        <v>0</v>
      </c>
      <c r="K155" s="175"/>
      <c r="L155" s="179"/>
      <c r="M155" s="180"/>
      <c r="N155" s="181"/>
      <c r="O155" s="181"/>
      <c r="P155" s="182">
        <f>SUM(P156:P167)</f>
        <v>0</v>
      </c>
      <c r="Q155" s="181"/>
      <c r="R155" s="182">
        <f>SUM(R156:R167)</f>
        <v>67.913920000000005</v>
      </c>
      <c r="S155" s="181"/>
      <c r="T155" s="183">
        <f>SUM(T156:T167)</f>
        <v>0</v>
      </c>
      <c r="AR155" s="184" t="s">
        <v>79</v>
      </c>
      <c r="AT155" s="185" t="s">
        <v>71</v>
      </c>
      <c r="AU155" s="185" t="s">
        <v>79</v>
      </c>
      <c r="AY155" s="184" t="s">
        <v>123</v>
      </c>
      <c r="BK155" s="186">
        <f>SUM(BK156:BK167)</f>
        <v>0</v>
      </c>
    </row>
    <row r="156" spans="1:65" s="2" customFormat="1" ht="33" customHeight="1">
      <c r="A156" s="31"/>
      <c r="B156" s="32"/>
      <c r="C156" s="189" t="s">
        <v>179</v>
      </c>
      <c r="D156" s="189" t="s">
        <v>125</v>
      </c>
      <c r="E156" s="190" t="s">
        <v>180</v>
      </c>
      <c r="F156" s="191" t="s">
        <v>181</v>
      </c>
      <c r="G156" s="192" t="s">
        <v>128</v>
      </c>
      <c r="H156" s="193">
        <v>718.8</v>
      </c>
      <c r="I156" s="194"/>
      <c r="J156" s="195">
        <f t="shared" ref="J156:J167" si="10">ROUND(I156*H156,2)</f>
        <v>0</v>
      </c>
      <c r="K156" s="196"/>
      <c r="L156" s="36"/>
      <c r="M156" s="197" t="s">
        <v>1</v>
      </c>
      <c r="N156" s="198" t="s">
        <v>38</v>
      </c>
      <c r="O156" s="72"/>
      <c r="P156" s="199">
        <f t="shared" ref="P156:P167" si="11">O156*H156</f>
        <v>0</v>
      </c>
      <c r="Q156" s="199">
        <v>0</v>
      </c>
      <c r="R156" s="199">
        <f t="shared" ref="R156:R167" si="12">Q156*H156</f>
        <v>0</v>
      </c>
      <c r="S156" s="199">
        <v>0</v>
      </c>
      <c r="T156" s="200">
        <f t="shared" ref="T156:T167" si="13"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1" t="s">
        <v>129</v>
      </c>
      <c r="AT156" s="201" t="s">
        <v>125</v>
      </c>
      <c r="AU156" s="201" t="s">
        <v>130</v>
      </c>
      <c r="AY156" s="14" t="s">
        <v>123</v>
      </c>
      <c r="BE156" s="202">
        <f t="shared" ref="BE156:BE167" si="14">IF(N156="základná",J156,0)</f>
        <v>0</v>
      </c>
      <c r="BF156" s="202">
        <f t="shared" ref="BF156:BF167" si="15">IF(N156="znížená",J156,0)</f>
        <v>0</v>
      </c>
      <c r="BG156" s="202">
        <f t="shared" ref="BG156:BG167" si="16">IF(N156="zákl. prenesená",J156,0)</f>
        <v>0</v>
      </c>
      <c r="BH156" s="202">
        <f t="shared" ref="BH156:BH167" si="17">IF(N156="zníž. prenesená",J156,0)</f>
        <v>0</v>
      </c>
      <c r="BI156" s="202">
        <f t="shared" ref="BI156:BI167" si="18">IF(N156="nulová",J156,0)</f>
        <v>0</v>
      </c>
      <c r="BJ156" s="14" t="s">
        <v>130</v>
      </c>
      <c r="BK156" s="202">
        <f t="shared" ref="BK156:BK167" si="19">ROUND(I156*H156,2)</f>
        <v>0</v>
      </c>
      <c r="BL156" s="14" t="s">
        <v>129</v>
      </c>
      <c r="BM156" s="201" t="s">
        <v>182</v>
      </c>
    </row>
    <row r="157" spans="1:65" s="2" customFormat="1" ht="24.2" customHeight="1">
      <c r="A157" s="31"/>
      <c r="B157" s="32"/>
      <c r="C157" s="189" t="s">
        <v>154</v>
      </c>
      <c r="D157" s="189" t="s">
        <v>125</v>
      </c>
      <c r="E157" s="190" t="s">
        <v>183</v>
      </c>
      <c r="F157" s="191" t="s">
        <v>184</v>
      </c>
      <c r="G157" s="192" t="s">
        <v>128</v>
      </c>
      <c r="H157" s="193">
        <v>718.8</v>
      </c>
      <c r="I157" s="194"/>
      <c r="J157" s="195">
        <f t="shared" si="10"/>
        <v>0</v>
      </c>
      <c r="K157" s="196"/>
      <c r="L157" s="36"/>
      <c r="M157" s="197" t="s">
        <v>1</v>
      </c>
      <c r="N157" s="198" t="s">
        <v>38</v>
      </c>
      <c r="O157" s="72"/>
      <c r="P157" s="199">
        <f t="shared" si="11"/>
        <v>0</v>
      </c>
      <c r="Q157" s="199">
        <v>0</v>
      </c>
      <c r="R157" s="199">
        <f t="shared" si="12"/>
        <v>0</v>
      </c>
      <c r="S157" s="199">
        <v>0</v>
      </c>
      <c r="T157" s="200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1" t="s">
        <v>129</v>
      </c>
      <c r="AT157" s="201" t="s">
        <v>125</v>
      </c>
      <c r="AU157" s="201" t="s">
        <v>130</v>
      </c>
      <c r="AY157" s="14" t="s">
        <v>123</v>
      </c>
      <c r="BE157" s="202">
        <f t="shared" si="14"/>
        <v>0</v>
      </c>
      <c r="BF157" s="202">
        <f t="shared" si="15"/>
        <v>0</v>
      </c>
      <c r="BG157" s="202">
        <f t="shared" si="16"/>
        <v>0</v>
      </c>
      <c r="BH157" s="202">
        <f t="shared" si="17"/>
        <v>0</v>
      </c>
      <c r="BI157" s="202">
        <f t="shared" si="18"/>
        <v>0</v>
      </c>
      <c r="BJ157" s="14" t="s">
        <v>130</v>
      </c>
      <c r="BK157" s="202">
        <f t="shared" si="19"/>
        <v>0</v>
      </c>
      <c r="BL157" s="14" t="s">
        <v>129</v>
      </c>
      <c r="BM157" s="201" t="s">
        <v>185</v>
      </c>
    </row>
    <row r="158" spans="1:65" s="2" customFormat="1" ht="24.2" customHeight="1">
      <c r="A158" s="31"/>
      <c r="B158" s="32"/>
      <c r="C158" s="189" t="s">
        <v>186</v>
      </c>
      <c r="D158" s="189" t="s">
        <v>125</v>
      </c>
      <c r="E158" s="190" t="s">
        <v>187</v>
      </c>
      <c r="F158" s="191" t="s">
        <v>188</v>
      </c>
      <c r="G158" s="192" t="s">
        <v>128</v>
      </c>
      <c r="H158" s="193">
        <v>76.86</v>
      </c>
      <c r="I158" s="194"/>
      <c r="J158" s="195">
        <f t="shared" si="10"/>
        <v>0</v>
      </c>
      <c r="K158" s="196"/>
      <c r="L158" s="36"/>
      <c r="M158" s="197" t="s">
        <v>1</v>
      </c>
      <c r="N158" s="198" t="s">
        <v>38</v>
      </c>
      <c r="O158" s="72"/>
      <c r="P158" s="199">
        <f t="shared" si="11"/>
        <v>0</v>
      </c>
      <c r="Q158" s="199">
        <v>0</v>
      </c>
      <c r="R158" s="199">
        <f t="shared" si="12"/>
        <v>0</v>
      </c>
      <c r="S158" s="199">
        <v>0</v>
      </c>
      <c r="T158" s="200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1" t="s">
        <v>129</v>
      </c>
      <c r="AT158" s="201" t="s">
        <v>125</v>
      </c>
      <c r="AU158" s="201" t="s">
        <v>130</v>
      </c>
      <c r="AY158" s="14" t="s">
        <v>123</v>
      </c>
      <c r="BE158" s="202">
        <f t="shared" si="14"/>
        <v>0</v>
      </c>
      <c r="BF158" s="202">
        <f t="shared" si="15"/>
        <v>0</v>
      </c>
      <c r="BG158" s="202">
        <f t="shared" si="16"/>
        <v>0</v>
      </c>
      <c r="BH158" s="202">
        <f t="shared" si="17"/>
        <v>0</v>
      </c>
      <c r="BI158" s="202">
        <f t="shared" si="18"/>
        <v>0</v>
      </c>
      <c r="BJ158" s="14" t="s">
        <v>130</v>
      </c>
      <c r="BK158" s="202">
        <f t="shared" si="19"/>
        <v>0</v>
      </c>
      <c r="BL158" s="14" t="s">
        <v>129</v>
      </c>
      <c r="BM158" s="201" t="s">
        <v>189</v>
      </c>
    </row>
    <row r="159" spans="1:65" s="2" customFormat="1" ht="16.5" customHeight="1">
      <c r="A159" s="31"/>
      <c r="B159" s="32"/>
      <c r="C159" s="203" t="s">
        <v>158</v>
      </c>
      <c r="D159" s="203" t="s">
        <v>166</v>
      </c>
      <c r="E159" s="204" t="s">
        <v>190</v>
      </c>
      <c r="F159" s="205" t="s">
        <v>191</v>
      </c>
      <c r="G159" s="206" t="s">
        <v>128</v>
      </c>
      <c r="H159" s="207">
        <v>78.397000000000006</v>
      </c>
      <c r="I159" s="208"/>
      <c r="J159" s="209">
        <f t="shared" si="10"/>
        <v>0</v>
      </c>
      <c r="K159" s="210"/>
      <c r="L159" s="211"/>
      <c r="M159" s="212" t="s">
        <v>1</v>
      </c>
      <c r="N159" s="213" t="s">
        <v>38</v>
      </c>
      <c r="O159" s="72"/>
      <c r="P159" s="199">
        <f t="shared" si="11"/>
        <v>0</v>
      </c>
      <c r="Q159" s="199">
        <v>0</v>
      </c>
      <c r="R159" s="199">
        <f t="shared" si="12"/>
        <v>0</v>
      </c>
      <c r="S159" s="199">
        <v>0</v>
      </c>
      <c r="T159" s="200">
        <f t="shared" si="1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1" t="s">
        <v>139</v>
      </c>
      <c r="AT159" s="201" t="s">
        <v>166</v>
      </c>
      <c r="AU159" s="201" t="s">
        <v>130</v>
      </c>
      <c r="AY159" s="14" t="s">
        <v>123</v>
      </c>
      <c r="BE159" s="202">
        <f t="shared" si="14"/>
        <v>0</v>
      </c>
      <c r="BF159" s="202">
        <f t="shared" si="15"/>
        <v>0</v>
      </c>
      <c r="BG159" s="202">
        <f t="shared" si="16"/>
        <v>0</v>
      </c>
      <c r="BH159" s="202">
        <f t="shared" si="17"/>
        <v>0</v>
      </c>
      <c r="BI159" s="202">
        <f t="shared" si="18"/>
        <v>0</v>
      </c>
      <c r="BJ159" s="14" t="s">
        <v>130</v>
      </c>
      <c r="BK159" s="202">
        <f t="shared" si="19"/>
        <v>0</v>
      </c>
      <c r="BL159" s="14" t="s">
        <v>129</v>
      </c>
      <c r="BM159" s="201" t="s">
        <v>192</v>
      </c>
    </row>
    <row r="160" spans="1:65" s="2" customFormat="1" ht="37.9" customHeight="1">
      <c r="A160" s="31"/>
      <c r="B160" s="32"/>
      <c r="C160" s="189" t="s">
        <v>193</v>
      </c>
      <c r="D160" s="189" t="s">
        <v>125</v>
      </c>
      <c r="E160" s="190" t="s">
        <v>194</v>
      </c>
      <c r="F160" s="191" t="s">
        <v>195</v>
      </c>
      <c r="G160" s="192" t="s">
        <v>128</v>
      </c>
      <c r="H160" s="193">
        <v>41</v>
      </c>
      <c r="I160" s="194"/>
      <c r="J160" s="195">
        <f t="shared" si="10"/>
        <v>0</v>
      </c>
      <c r="K160" s="196"/>
      <c r="L160" s="36"/>
      <c r="M160" s="197" t="s">
        <v>1</v>
      </c>
      <c r="N160" s="198" t="s">
        <v>38</v>
      </c>
      <c r="O160" s="72"/>
      <c r="P160" s="199">
        <f t="shared" si="11"/>
        <v>0</v>
      </c>
      <c r="Q160" s="199">
        <v>9.2499999999999999E-2</v>
      </c>
      <c r="R160" s="199">
        <f t="shared" si="12"/>
        <v>3.7925</v>
      </c>
      <c r="S160" s="199">
        <v>0</v>
      </c>
      <c r="T160" s="200">
        <f t="shared" si="1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1" t="s">
        <v>129</v>
      </c>
      <c r="AT160" s="201" t="s">
        <v>125</v>
      </c>
      <c r="AU160" s="201" t="s">
        <v>130</v>
      </c>
      <c r="AY160" s="14" t="s">
        <v>123</v>
      </c>
      <c r="BE160" s="202">
        <f t="shared" si="14"/>
        <v>0</v>
      </c>
      <c r="BF160" s="202">
        <f t="shared" si="15"/>
        <v>0</v>
      </c>
      <c r="BG160" s="202">
        <f t="shared" si="16"/>
        <v>0</v>
      </c>
      <c r="BH160" s="202">
        <f t="shared" si="17"/>
        <v>0</v>
      </c>
      <c r="BI160" s="202">
        <f t="shared" si="18"/>
        <v>0</v>
      </c>
      <c r="BJ160" s="14" t="s">
        <v>130</v>
      </c>
      <c r="BK160" s="202">
        <f t="shared" si="19"/>
        <v>0</v>
      </c>
      <c r="BL160" s="14" t="s">
        <v>129</v>
      </c>
      <c r="BM160" s="201" t="s">
        <v>196</v>
      </c>
    </row>
    <row r="161" spans="1:65" s="2" customFormat="1" ht="44.25" customHeight="1">
      <c r="A161" s="31"/>
      <c r="B161" s="32"/>
      <c r="C161" s="189" t="s">
        <v>7</v>
      </c>
      <c r="D161" s="189" t="s">
        <v>125</v>
      </c>
      <c r="E161" s="190" t="s">
        <v>197</v>
      </c>
      <c r="F161" s="191" t="s">
        <v>198</v>
      </c>
      <c r="G161" s="192" t="s">
        <v>128</v>
      </c>
      <c r="H161" s="193">
        <v>125</v>
      </c>
      <c r="I161" s="194"/>
      <c r="J161" s="195">
        <f t="shared" si="10"/>
        <v>0</v>
      </c>
      <c r="K161" s="196"/>
      <c r="L161" s="36"/>
      <c r="M161" s="197" t="s">
        <v>1</v>
      </c>
      <c r="N161" s="198" t="s">
        <v>38</v>
      </c>
      <c r="O161" s="72"/>
      <c r="P161" s="199">
        <f t="shared" si="11"/>
        <v>0</v>
      </c>
      <c r="Q161" s="199">
        <v>9.2499999999999999E-2</v>
      </c>
      <c r="R161" s="199">
        <f t="shared" si="12"/>
        <v>11.5625</v>
      </c>
      <c r="S161" s="199">
        <v>0</v>
      </c>
      <c r="T161" s="200">
        <f t="shared" si="1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1" t="s">
        <v>129</v>
      </c>
      <c r="AT161" s="201" t="s">
        <v>125</v>
      </c>
      <c r="AU161" s="201" t="s">
        <v>130</v>
      </c>
      <c r="AY161" s="14" t="s">
        <v>123</v>
      </c>
      <c r="BE161" s="202">
        <f t="shared" si="14"/>
        <v>0</v>
      </c>
      <c r="BF161" s="202">
        <f t="shared" si="15"/>
        <v>0</v>
      </c>
      <c r="BG161" s="202">
        <f t="shared" si="16"/>
        <v>0</v>
      </c>
      <c r="BH161" s="202">
        <f t="shared" si="17"/>
        <v>0</v>
      </c>
      <c r="BI161" s="202">
        <f t="shared" si="18"/>
        <v>0</v>
      </c>
      <c r="BJ161" s="14" t="s">
        <v>130</v>
      </c>
      <c r="BK161" s="202">
        <f t="shared" si="19"/>
        <v>0</v>
      </c>
      <c r="BL161" s="14" t="s">
        <v>129</v>
      </c>
      <c r="BM161" s="201" t="s">
        <v>199</v>
      </c>
    </row>
    <row r="162" spans="1:65" s="2" customFormat="1" ht="16.5" customHeight="1">
      <c r="A162" s="31"/>
      <c r="B162" s="32"/>
      <c r="C162" s="203" t="s">
        <v>200</v>
      </c>
      <c r="D162" s="203" t="s">
        <v>166</v>
      </c>
      <c r="E162" s="204" t="s">
        <v>201</v>
      </c>
      <c r="F162" s="205" t="s">
        <v>202</v>
      </c>
      <c r="G162" s="206" t="s">
        <v>128</v>
      </c>
      <c r="H162" s="207">
        <v>127.5</v>
      </c>
      <c r="I162" s="208"/>
      <c r="J162" s="209">
        <f t="shared" si="10"/>
        <v>0</v>
      </c>
      <c r="K162" s="210"/>
      <c r="L162" s="211"/>
      <c r="M162" s="212" t="s">
        <v>1</v>
      </c>
      <c r="N162" s="213" t="s">
        <v>38</v>
      </c>
      <c r="O162" s="72"/>
      <c r="P162" s="199">
        <f t="shared" si="11"/>
        <v>0</v>
      </c>
      <c r="Q162" s="199">
        <v>0</v>
      </c>
      <c r="R162" s="199">
        <f t="shared" si="12"/>
        <v>0</v>
      </c>
      <c r="S162" s="199">
        <v>0</v>
      </c>
      <c r="T162" s="200">
        <f t="shared" si="1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1" t="s">
        <v>139</v>
      </c>
      <c r="AT162" s="201" t="s">
        <v>166</v>
      </c>
      <c r="AU162" s="201" t="s">
        <v>130</v>
      </c>
      <c r="AY162" s="14" t="s">
        <v>123</v>
      </c>
      <c r="BE162" s="202">
        <f t="shared" si="14"/>
        <v>0</v>
      </c>
      <c r="BF162" s="202">
        <f t="shared" si="15"/>
        <v>0</v>
      </c>
      <c r="BG162" s="202">
        <f t="shared" si="16"/>
        <v>0</v>
      </c>
      <c r="BH162" s="202">
        <f t="shared" si="17"/>
        <v>0</v>
      </c>
      <c r="BI162" s="202">
        <f t="shared" si="18"/>
        <v>0</v>
      </c>
      <c r="BJ162" s="14" t="s">
        <v>130</v>
      </c>
      <c r="BK162" s="202">
        <f t="shared" si="19"/>
        <v>0</v>
      </c>
      <c r="BL162" s="14" t="s">
        <v>129</v>
      </c>
      <c r="BM162" s="201" t="s">
        <v>203</v>
      </c>
    </row>
    <row r="163" spans="1:65" s="2" customFormat="1" ht="37.9" customHeight="1">
      <c r="A163" s="31"/>
      <c r="B163" s="32"/>
      <c r="C163" s="189" t="s">
        <v>165</v>
      </c>
      <c r="D163" s="189" t="s">
        <v>125</v>
      </c>
      <c r="E163" s="190" t="s">
        <v>204</v>
      </c>
      <c r="F163" s="191" t="s">
        <v>205</v>
      </c>
      <c r="G163" s="192" t="s">
        <v>128</v>
      </c>
      <c r="H163" s="193">
        <v>550</v>
      </c>
      <c r="I163" s="194"/>
      <c r="J163" s="195">
        <f t="shared" si="10"/>
        <v>0</v>
      </c>
      <c r="K163" s="196"/>
      <c r="L163" s="36"/>
      <c r="M163" s="197" t="s">
        <v>1</v>
      </c>
      <c r="N163" s="198" t="s">
        <v>38</v>
      </c>
      <c r="O163" s="72"/>
      <c r="P163" s="199">
        <f t="shared" si="11"/>
        <v>0</v>
      </c>
      <c r="Q163" s="199">
        <v>9.2499999999999999E-2</v>
      </c>
      <c r="R163" s="199">
        <f t="shared" si="12"/>
        <v>50.875</v>
      </c>
      <c r="S163" s="199">
        <v>0</v>
      </c>
      <c r="T163" s="200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01" t="s">
        <v>129</v>
      </c>
      <c r="AT163" s="201" t="s">
        <v>125</v>
      </c>
      <c r="AU163" s="201" t="s">
        <v>130</v>
      </c>
      <c r="AY163" s="14" t="s">
        <v>123</v>
      </c>
      <c r="BE163" s="202">
        <f t="shared" si="14"/>
        <v>0</v>
      </c>
      <c r="BF163" s="202">
        <f t="shared" si="15"/>
        <v>0</v>
      </c>
      <c r="BG163" s="202">
        <f t="shared" si="16"/>
        <v>0</v>
      </c>
      <c r="BH163" s="202">
        <f t="shared" si="17"/>
        <v>0</v>
      </c>
      <c r="BI163" s="202">
        <f t="shared" si="18"/>
        <v>0</v>
      </c>
      <c r="BJ163" s="14" t="s">
        <v>130</v>
      </c>
      <c r="BK163" s="202">
        <f t="shared" si="19"/>
        <v>0</v>
      </c>
      <c r="BL163" s="14" t="s">
        <v>129</v>
      </c>
      <c r="BM163" s="201" t="s">
        <v>206</v>
      </c>
    </row>
    <row r="164" spans="1:65" s="2" customFormat="1" ht="16.5" customHeight="1">
      <c r="A164" s="31"/>
      <c r="B164" s="32"/>
      <c r="C164" s="203" t="s">
        <v>207</v>
      </c>
      <c r="D164" s="203" t="s">
        <v>166</v>
      </c>
      <c r="E164" s="204" t="s">
        <v>201</v>
      </c>
      <c r="F164" s="205" t="s">
        <v>202</v>
      </c>
      <c r="G164" s="206" t="s">
        <v>128</v>
      </c>
      <c r="H164" s="207">
        <v>561</v>
      </c>
      <c r="I164" s="208"/>
      <c r="J164" s="209">
        <f t="shared" si="10"/>
        <v>0</v>
      </c>
      <c r="K164" s="210"/>
      <c r="L164" s="211"/>
      <c r="M164" s="212" t="s">
        <v>1</v>
      </c>
      <c r="N164" s="213" t="s">
        <v>38</v>
      </c>
      <c r="O164" s="72"/>
      <c r="P164" s="199">
        <f t="shared" si="11"/>
        <v>0</v>
      </c>
      <c r="Q164" s="199">
        <v>0</v>
      </c>
      <c r="R164" s="199">
        <f t="shared" si="12"/>
        <v>0</v>
      </c>
      <c r="S164" s="199">
        <v>0</v>
      </c>
      <c r="T164" s="200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01" t="s">
        <v>139</v>
      </c>
      <c r="AT164" s="201" t="s">
        <v>166</v>
      </c>
      <c r="AU164" s="201" t="s">
        <v>130</v>
      </c>
      <c r="AY164" s="14" t="s">
        <v>123</v>
      </c>
      <c r="BE164" s="202">
        <f t="shared" si="14"/>
        <v>0</v>
      </c>
      <c r="BF164" s="202">
        <f t="shared" si="15"/>
        <v>0</v>
      </c>
      <c r="BG164" s="202">
        <f t="shared" si="16"/>
        <v>0</v>
      </c>
      <c r="BH164" s="202">
        <f t="shared" si="17"/>
        <v>0</v>
      </c>
      <c r="BI164" s="202">
        <f t="shared" si="18"/>
        <v>0</v>
      </c>
      <c r="BJ164" s="14" t="s">
        <v>130</v>
      </c>
      <c r="BK164" s="202">
        <f t="shared" si="19"/>
        <v>0</v>
      </c>
      <c r="BL164" s="14" t="s">
        <v>129</v>
      </c>
      <c r="BM164" s="201" t="s">
        <v>208</v>
      </c>
    </row>
    <row r="165" spans="1:65" s="2" customFormat="1" ht="24.2" customHeight="1">
      <c r="A165" s="31"/>
      <c r="B165" s="32"/>
      <c r="C165" s="189" t="s">
        <v>169</v>
      </c>
      <c r="D165" s="189" t="s">
        <v>125</v>
      </c>
      <c r="E165" s="190" t="s">
        <v>209</v>
      </c>
      <c r="F165" s="191" t="s">
        <v>210</v>
      </c>
      <c r="G165" s="192" t="s">
        <v>128</v>
      </c>
      <c r="H165" s="193">
        <v>6.8</v>
      </c>
      <c r="I165" s="194"/>
      <c r="J165" s="195">
        <f t="shared" si="10"/>
        <v>0</v>
      </c>
      <c r="K165" s="196"/>
      <c r="L165" s="36"/>
      <c r="M165" s="197" t="s">
        <v>1</v>
      </c>
      <c r="N165" s="198" t="s">
        <v>38</v>
      </c>
      <c r="O165" s="72"/>
      <c r="P165" s="199">
        <f t="shared" si="11"/>
        <v>0</v>
      </c>
      <c r="Q165" s="199">
        <v>0.112</v>
      </c>
      <c r="R165" s="199">
        <f t="shared" si="12"/>
        <v>0.76159999999999994</v>
      </c>
      <c r="S165" s="199">
        <v>0</v>
      </c>
      <c r="T165" s="200">
        <f t="shared" si="1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1" t="s">
        <v>129</v>
      </c>
      <c r="AT165" s="201" t="s">
        <v>125</v>
      </c>
      <c r="AU165" s="201" t="s">
        <v>130</v>
      </c>
      <c r="AY165" s="14" t="s">
        <v>123</v>
      </c>
      <c r="BE165" s="202">
        <f t="shared" si="14"/>
        <v>0</v>
      </c>
      <c r="BF165" s="202">
        <f t="shared" si="15"/>
        <v>0</v>
      </c>
      <c r="BG165" s="202">
        <f t="shared" si="16"/>
        <v>0</v>
      </c>
      <c r="BH165" s="202">
        <f t="shared" si="17"/>
        <v>0</v>
      </c>
      <c r="BI165" s="202">
        <f t="shared" si="18"/>
        <v>0</v>
      </c>
      <c r="BJ165" s="14" t="s">
        <v>130</v>
      </c>
      <c r="BK165" s="202">
        <f t="shared" si="19"/>
        <v>0</v>
      </c>
      <c r="BL165" s="14" t="s">
        <v>129</v>
      </c>
      <c r="BM165" s="201" t="s">
        <v>211</v>
      </c>
    </row>
    <row r="166" spans="1:65" s="2" customFormat="1" ht="21.75" customHeight="1">
      <c r="A166" s="31"/>
      <c r="B166" s="32"/>
      <c r="C166" s="203" t="s">
        <v>212</v>
      </c>
      <c r="D166" s="203" t="s">
        <v>166</v>
      </c>
      <c r="E166" s="204" t="s">
        <v>213</v>
      </c>
      <c r="F166" s="205" t="s">
        <v>214</v>
      </c>
      <c r="G166" s="206" t="s">
        <v>128</v>
      </c>
      <c r="H166" s="207">
        <v>6.9359999999999999</v>
      </c>
      <c r="I166" s="208"/>
      <c r="J166" s="209">
        <f t="shared" si="10"/>
        <v>0</v>
      </c>
      <c r="K166" s="210"/>
      <c r="L166" s="211"/>
      <c r="M166" s="212" t="s">
        <v>1</v>
      </c>
      <c r="N166" s="213" t="s">
        <v>38</v>
      </c>
      <c r="O166" s="72"/>
      <c r="P166" s="199">
        <f t="shared" si="11"/>
        <v>0</v>
      </c>
      <c r="Q166" s="199">
        <v>0</v>
      </c>
      <c r="R166" s="199">
        <f t="shared" si="12"/>
        <v>0</v>
      </c>
      <c r="S166" s="199">
        <v>0</v>
      </c>
      <c r="T166" s="200">
        <f t="shared" si="1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1" t="s">
        <v>139</v>
      </c>
      <c r="AT166" s="201" t="s">
        <v>166</v>
      </c>
      <c r="AU166" s="201" t="s">
        <v>130</v>
      </c>
      <c r="AY166" s="14" t="s">
        <v>123</v>
      </c>
      <c r="BE166" s="202">
        <f t="shared" si="14"/>
        <v>0</v>
      </c>
      <c r="BF166" s="202">
        <f t="shared" si="15"/>
        <v>0</v>
      </c>
      <c r="BG166" s="202">
        <f t="shared" si="16"/>
        <v>0</v>
      </c>
      <c r="BH166" s="202">
        <f t="shared" si="17"/>
        <v>0</v>
      </c>
      <c r="BI166" s="202">
        <f t="shared" si="18"/>
        <v>0</v>
      </c>
      <c r="BJ166" s="14" t="s">
        <v>130</v>
      </c>
      <c r="BK166" s="202">
        <f t="shared" si="19"/>
        <v>0</v>
      </c>
      <c r="BL166" s="14" t="s">
        <v>129</v>
      </c>
      <c r="BM166" s="201" t="s">
        <v>215</v>
      </c>
    </row>
    <row r="167" spans="1:65" s="2" customFormat="1" ht="24.2" customHeight="1">
      <c r="A167" s="31"/>
      <c r="B167" s="32"/>
      <c r="C167" s="189" t="s">
        <v>174</v>
      </c>
      <c r="D167" s="189" t="s">
        <v>125</v>
      </c>
      <c r="E167" s="190" t="s">
        <v>216</v>
      </c>
      <c r="F167" s="191" t="s">
        <v>217</v>
      </c>
      <c r="G167" s="192" t="s">
        <v>128</v>
      </c>
      <c r="H167" s="193">
        <v>76.86</v>
      </c>
      <c r="I167" s="194"/>
      <c r="J167" s="195">
        <f t="shared" si="10"/>
        <v>0</v>
      </c>
      <c r="K167" s="196"/>
      <c r="L167" s="36"/>
      <c r="M167" s="197" t="s">
        <v>1</v>
      </c>
      <c r="N167" s="198" t="s">
        <v>38</v>
      </c>
      <c r="O167" s="72"/>
      <c r="P167" s="199">
        <f t="shared" si="11"/>
        <v>0</v>
      </c>
      <c r="Q167" s="199">
        <v>1.2E-2</v>
      </c>
      <c r="R167" s="199">
        <f t="shared" si="12"/>
        <v>0.92232000000000003</v>
      </c>
      <c r="S167" s="199">
        <v>0</v>
      </c>
      <c r="T167" s="200">
        <f t="shared" si="1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01" t="s">
        <v>129</v>
      </c>
      <c r="AT167" s="201" t="s">
        <v>125</v>
      </c>
      <c r="AU167" s="201" t="s">
        <v>130</v>
      </c>
      <c r="AY167" s="14" t="s">
        <v>123</v>
      </c>
      <c r="BE167" s="202">
        <f t="shared" si="14"/>
        <v>0</v>
      </c>
      <c r="BF167" s="202">
        <f t="shared" si="15"/>
        <v>0</v>
      </c>
      <c r="BG167" s="202">
        <f t="shared" si="16"/>
        <v>0</v>
      </c>
      <c r="BH167" s="202">
        <f t="shared" si="17"/>
        <v>0</v>
      </c>
      <c r="BI167" s="202">
        <f t="shared" si="18"/>
        <v>0</v>
      </c>
      <c r="BJ167" s="14" t="s">
        <v>130</v>
      </c>
      <c r="BK167" s="202">
        <f t="shared" si="19"/>
        <v>0</v>
      </c>
      <c r="BL167" s="14" t="s">
        <v>129</v>
      </c>
      <c r="BM167" s="201" t="s">
        <v>218</v>
      </c>
    </row>
    <row r="168" spans="1:65" s="12" customFormat="1" ht="22.9" customHeight="1">
      <c r="B168" s="174"/>
      <c r="C168" s="175"/>
      <c r="D168" s="176" t="s">
        <v>71</v>
      </c>
      <c r="E168" s="187" t="s">
        <v>136</v>
      </c>
      <c r="F168" s="187" t="s">
        <v>219</v>
      </c>
      <c r="G168" s="175"/>
      <c r="H168" s="175"/>
      <c r="I168" s="178"/>
      <c r="J168" s="188">
        <f>BK168</f>
        <v>0</v>
      </c>
      <c r="K168" s="175"/>
      <c r="L168" s="179"/>
      <c r="M168" s="180"/>
      <c r="N168" s="181"/>
      <c r="O168" s="181"/>
      <c r="P168" s="182">
        <f>P169</f>
        <v>0</v>
      </c>
      <c r="Q168" s="181"/>
      <c r="R168" s="182">
        <f>R169</f>
        <v>0</v>
      </c>
      <c r="S168" s="181"/>
      <c r="T168" s="183">
        <f>T169</f>
        <v>0</v>
      </c>
      <c r="AR168" s="184" t="s">
        <v>79</v>
      </c>
      <c r="AT168" s="185" t="s">
        <v>71</v>
      </c>
      <c r="AU168" s="185" t="s">
        <v>79</v>
      </c>
      <c r="AY168" s="184" t="s">
        <v>123</v>
      </c>
      <c r="BK168" s="186">
        <f>BK169</f>
        <v>0</v>
      </c>
    </row>
    <row r="169" spans="1:65" s="2" customFormat="1" ht="16.5" customHeight="1">
      <c r="A169" s="31"/>
      <c r="B169" s="32"/>
      <c r="C169" s="189" t="s">
        <v>220</v>
      </c>
      <c r="D169" s="189" t="s">
        <v>125</v>
      </c>
      <c r="E169" s="190" t="s">
        <v>221</v>
      </c>
      <c r="F169" s="191" t="s">
        <v>222</v>
      </c>
      <c r="G169" s="192" t="s">
        <v>223</v>
      </c>
      <c r="H169" s="193">
        <v>16.600000000000001</v>
      </c>
      <c r="I169" s="194"/>
      <c r="J169" s="195">
        <f>ROUND(I169*H169,2)</f>
        <v>0</v>
      </c>
      <c r="K169" s="196"/>
      <c r="L169" s="36"/>
      <c r="M169" s="197" t="s">
        <v>1</v>
      </c>
      <c r="N169" s="198" t="s">
        <v>38</v>
      </c>
      <c r="O169" s="72"/>
      <c r="P169" s="199">
        <f>O169*H169</f>
        <v>0</v>
      </c>
      <c r="Q169" s="199">
        <v>0</v>
      </c>
      <c r="R169" s="199">
        <f>Q169*H169</f>
        <v>0</v>
      </c>
      <c r="S169" s="199">
        <v>0</v>
      </c>
      <c r="T169" s="200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01" t="s">
        <v>129</v>
      </c>
      <c r="AT169" s="201" t="s">
        <v>125</v>
      </c>
      <c r="AU169" s="201" t="s">
        <v>130</v>
      </c>
      <c r="AY169" s="14" t="s">
        <v>123</v>
      </c>
      <c r="BE169" s="202">
        <f>IF(N169="základná",J169,0)</f>
        <v>0</v>
      </c>
      <c r="BF169" s="202">
        <f>IF(N169="znížená",J169,0)</f>
        <v>0</v>
      </c>
      <c r="BG169" s="202">
        <f>IF(N169="zákl. prenesená",J169,0)</f>
        <v>0</v>
      </c>
      <c r="BH169" s="202">
        <f>IF(N169="zníž. prenesená",J169,0)</f>
        <v>0</v>
      </c>
      <c r="BI169" s="202">
        <f>IF(N169="nulová",J169,0)</f>
        <v>0</v>
      </c>
      <c r="BJ169" s="14" t="s">
        <v>130</v>
      </c>
      <c r="BK169" s="202">
        <f>ROUND(I169*H169,2)</f>
        <v>0</v>
      </c>
      <c r="BL169" s="14" t="s">
        <v>129</v>
      </c>
      <c r="BM169" s="201" t="s">
        <v>224</v>
      </c>
    </row>
    <row r="170" spans="1:65" s="12" customFormat="1" ht="22.9" customHeight="1">
      <c r="B170" s="174"/>
      <c r="C170" s="175"/>
      <c r="D170" s="176" t="s">
        <v>71</v>
      </c>
      <c r="E170" s="187" t="s">
        <v>139</v>
      </c>
      <c r="F170" s="187" t="s">
        <v>225</v>
      </c>
      <c r="G170" s="175"/>
      <c r="H170" s="175"/>
      <c r="I170" s="178"/>
      <c r="J170" s="188">
        <f>BK170</f>
        <v>0</v>
      </c>
      <c r="K170" s="175"/>
      <c r="L170" s="179"/>
      <c r="M170" s="180"/>
      <c r="N170" s="181"/>
      <c r="O170" s="181"/>
      <c r="P170" s="182">
        <f>SUM(P171:P172)</f>
        <v>0</v>
      </c>
      <c r="Q170" s="181"/>
      <c r="R170" s="182">
        <f>SUM(R171:R172)</f>
        <v>0</v>
      </c>
      <c r="S170" s="181"/>
      <c r="T170" s="183">
        <f>SUM(T171:T172)</f>
        <v>0</v>
      </c>
      <c r="AR170" s="184" t="s">
        <v>79</v>
      </c>
      <c r="AT170" s="185" t="s">
        <v>71</v>
      </c>
      <c r="AU170" s="185" t="s">
        <v>79</v>
      </c>
      <c r="AY170" s="184" t="s">
        <v>123</v>
      </c>
      <c r="BK170" s="186">
        <f>SUM(BK171:BK172)</f>
        <v>0</v>
      </c>
    </row>
    <row r="171" spans="1:65" s="2" customFormat="1" ht="16.5" customHeight="1">
      <c r="A171" s="31"/>
      <c r="B171" s="32"/>
      <c r="C171" s="189" t="s">
        <v>177</v>
      </c>
      <c r="D171" s="189" t="s">
        <v>125</v>
      </c>
      <c r="E171" s="190" t="s">
        <v>226</v>
      </c>
      <c r="F171" s="191" t="s">
        <v>227</v>
      </c>
      <c r="G171" s="192" t="s">
        <v>228</v>
      </c>
      <c r="H171" s="193">
        <v>1</v>
      </c>
      <c r="I171" s="194"/>
      <c r="J171" s="195">
        <f>ROUND(I171*H171,2)</f>
        <v>0</v>
      </c>
      <c r="K171" s="196"/>
      <c r="L171" s="36"/>
      <c r="M171" s="197" t="s">
        <v>1</v>
      </c>
      <c r="N171" s="198" t="s">
        <v>38</v>
      </c>
      <c r="O171" s="72"/>
      <c r="P171" s="199">
        <f>O171*H171</f>
        <v>0</v>
      </c>
      <c r="Q171" s="199">
        <v>0</v>
      </c>
      <c r="R171" s="199">
        <f>Q171*H171</f>
        <v>0</v>
      </c>
      <c r="S171" s="199">
        <v>0</v>
      </c>
      <c r="T171" s="200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1" t="s">
        <v>129</v>
      </c>
      <c r="AT171" s="201" t="s">
        <v>125</v>
      </c>
      <c r="AU171" s="201" t="s">
        <v>130</v>
      </c>
      <c r="AY171" s="14" t="s">
        <v>123</v>
      </c>
      <c r="BE171" s="202">
        <f>IF(N171="základná",J171,0)</f>
        <v>0</v>
      </c>
      <c r="BF171" s="202">
        <f>IF(N171="znížená",J171,0)</f>
        <v>0</v>
      </c>
      <c r="BG171" s="202">
        <f>IF(N171="zákl. prenesená",J171,0)</f>
        <v>0</v>
      </c>
      <c r="BH171" s="202">
        <f>IF(N171="zníž. prenesená",J171,0)</f>
        <v>0</v>
      </c>
      <c r="BI171" s="202">
        <f>IF(N171="nulová",J171,0)</f>
        <v>0</v>
      </c>
      <c r="BJ171" s="14" t="s">
        <v>130</v>
      </c>
      <c r="BK171" s="202">
        <f>ROUND(I171*H171,2)</f>
        <v>0</v>
      </c>
      <c r="BL171" s="14" t="s">
        <v>129</v>
      </c>
      <c r="BM171" s="201" t="s">
        <v>229</v>
      </c>
    </row>
    <row r="172" spans="1:65" s="2" customFormat="1" ht="16.5" customHeight="1">
      <c r="A172" s="31"/>
      <c r="B172" s="32"/>
      <c r="C172" s="189" t="s">
        <v>230</v>
      </c>
      <c r="D172" s="189" t="s">
        <v>125</v>
      </c>
      <c r="E172" s="190" t="s">
        <v>231</v>
      </c>
      <c r="F172" s="191" t="s">
        <v>232</v>
      </c>
      <c r="G172" s="192" t="s">
        <v>228</v>
      </c>
      <c r="H172" s="193">
        <v>20</v>
      </c>
      <c r="I172" s="194"/>
      <c r="J172" s="195">
        <f>ROUND(I172*H172,2)</f>
        <v>0</v>
      </c>
      <c r="K172" s="196"/>
      <c r="L172" s="36"/>
      <c r="M172" s="197" t="s">
        <v>1</v>
      </c>
      <c r="N172" s="198" t="s">
        <v>38</v>
      </c>
      <c r="O172" s="72"/>
      <c r="P172" s="199">
        <f>O172*H172</f>
        <v>0</v>
      </c>
      <c r="Q172" s="199">
        <v>0</v>
      </c>
      <c r="R172" s="199">
        <f>Q172*H172</f>
        <v>0</v>
      </c>
      <c r="S172" s="199">
        <v>0</v>
      </c>
      <c r="T172" s="200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01" t="s">
        <v>129</v>
      </c>
      <c r="AT172" s="201" t="s">
        <v>125</v>
      </c>
      <c r="AU172" s="201" t="s">
        <v>130</v>
      </c>
      <c r="AY172" s="14" t="s">
        <v>123</v>
      </c>
      <c r="BE172" s="202">
        <f>IF(N172="základná",J172,0)</f>
        <v>0</v>
      </c>
      <c r="BF172" s="202">
        <f>IF(N172="znížená",J172,0)</f>
        <v>0</v>
      </c>
      <c r="BG172" s="202">
        <f>IF(N172="zákl. prenesená",J172,0)</f>
        <v>0</v>
      </c>
      <c r="BH172" s="202">
        <f>IF(N172="zníž. prenesená",J172,0)</f>
        <v>0</v>
      </c>
      <c r="BI172" s="202">
        <f>IF(N172="nulová",J172,0)</f>
        <v>0</v>
      </c>
      <c r="BJ172" s="14" t="s">
        <v>130</v>
      </c>
      <c r="BK172" s="202">
        <f>ROUND(I172*H172,2)</f>
        <v>0</v>
      </c>
      <c r="BL172" s="14" t="s">
        <v>129</v>
      </c>
      <c r="BM172" s="201" t="s">
        <v>233</v>
      </c>
    </row>
    <row r="173" spans="1:65" s="12" customFormat="1" ht="22.9" customHeight="1">
      <c r="B173" s="174"/>
      <c r="C173" s="175"/>
      <c r="D173" s="176" t="s">
        <v>71</v>
      </c>
      <c r="E173" s="187" t="s">
        <v>155</v>
      </c>
      <c r="F173" s="187" t="s">
        <v>234</v>
      </c>
      <c r="G173" s="175"/>
      <c r="H173" s="175"/>
      <c r="I173" s="178"/>
      <c r="J173" s="188">
        <f>BK173</f>
        <v>0</v>
      </c>
      <c r="K173" s="175"/>
      <c r="L173" s="179"/>
      <c r="M173" s="180"/>
      <c r="N173" s="181"/>
      <c r="O173" s="181"/>
      <c r="P173" s="182">
        <f>SUM(P174:P203)</f>
        <v>0</v>
      </c>
      <c r="Q173" s="181"/>
      <c r="R173" s="182">
        <f>SUM(R174:R203)</f>
        <v>32.467571</v>
      </c>
      <c r="S173" s="181"/>
      <c r="T173" s="183">
        <f>SUM(T174:T203)</f>
        <v>0</v>
      </c>
      <c r="AR173" s="184" t="s">
        <v>79</v>
      </c>
      <c r="AT173" s="185" t="s">
        <v>71</v>
      </c>
      <c r="AU173" s="185" t="s">
        <v>79</v>
      </c>
      <c r="AY173" s="184" t="s">
        <v>123</v>
      </c>
      <c r="BK173" s="186">
        <f>SUM(BK174:BK203)</f>
        <v>0</v>
      </c>
    </row>
    <row r="174" spans="1:65" s="2" customFormat="1" ht="21.75" customHeight="1">
      <c r="A174" s="31"/>
      <c r="B174" s="32"/>
      <c r="C174" s="189" t="s">
        <v>182</v>
      </c>
      <c r="D174" s="189" t="s">
        <v>125</v>
      </c>
      <c r="E174" s="190" t="s">
        <v>235</v>
      </c>
      <c r="F174" s="191" t="s">
        <v>236</v>
      </c>
      <c r="G174" s="192" t="s">
        <v>146</v>
      </c>
      <c r="H174" s="193">
        <v>105</v>
      </c>
      <c r="I174" s="194"/>
      <c r="J174" s="195">
        <f t="shared" ref="J174:J203" si="20">ROUND(I174*H174,2)</f>
        <v>0</v>
      </c>
      <c r="K174" s="196"/>
      <c r="L174" s="36"/>
      <c r="M174" s="197" t="s">
        <v>1</v>
      </c>
      <c r="N174" s="198" t="s">
        <v>38</v>
      </c>
      <c r="O174" s="72"/>
      <c r="P174" s="199">
        <f t="shared" ref="P174:P203" si="21">O174*H174</f>
        <v>0</v>
      </c>
      <c r="Q174" s="199">
        <v>0</v>
      </c>
      <c r="R174" s="199">
        <f t="shared" ref="R174:R203" si="22">Q174*H174</f>
        <v>0</v>
      </c>
      <c r="S174" s="199">
        <v>0</v>
      </c>
      <c r="T174" s="200">
        <f t="shared" ref="T174:T203" si="23"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01" t="s">
        <v>129</v>
      </c>
      <c r="AT174" s="201" t="s">
        <v>125</v>
      </c>
      <c r="AU174" s="201" t="s">
        <v>130</v>
      </c>
      <c r="AY174" s="14" t="s">
        <v>123</v>
      </c>
      <c r="BE174" s="202">
        <f t="shared" ref="BE174:BE203" si="24">IF(N174="základná",J174,0)</f>
        <v>0</v>
      </c>
      <c r="BF174" s="202">
        <f t="shared" ref="BF174:BF203" si="25">IF(N174="znížená",J174,0)</f>
        <v>0</v>
      </c>
      <c r="BG174" s="202">
        <f t="shared" ref="BG174:BG203" si="26">IF(N174="zákl. prenesená",J174,0)</f>
        <v>0</v>
      </c>
      <c r="BH174" s="202">
        <f t="shared" ref="BH174:BH203" si="27">IF(N174="zníž. prenesená",J174,0)</f>
        <v>0</v>
      </c>
      <c r="BI174" s="202">
        <f t="shared" ref="BI174:BI203" si="28">IF(N174="nulová",J174,0)</f>
        <v>0</v>
      </c>
      <c r="BJ174" s="14" t="s">
        <v>130</v>
      </c>
      <c r="BK174" s="202">
        <f t="shared" ref="BK174:BK203" si="29">ROUND(I174*H174,2)</f>
        <v>0</v>
      </c>
      <c r="BL174" s="14" t="s">
        <v>129</v>
      </c>
      <c r="BM174" s="201" t="s">
        <v>237</v>
      </c>
    </row>
    <row r="175" spans="1:65" s="2" customFormat="1" ht="24.2" customHeight="1">
      <c r="A175" s="31"/>
      <c r="B175" s="32"/>
      <c r="C175" s="189" t="s">
        <v>238</v>
      </c>
      <c r="D175" s="189" t="s">
        <v>125</v>
      </c>
      <c r="E175" s="190" t="s">
        <v>239</v>
      </c>
      <c r="F175" s="191" t="s">
        <v>240</v>
      </c>
      <c r="G175" s="192" t="s">
        <v>228</v>
      </c>
      <c r="H175" s="193">
        <v>10</v>
      </c>
      <c r="I175" s="194"/>
      <c r="J175" s="195">
        <f t="shared" si="20"/>
        <v>0</v>
      </c>
      <c r="K175" s="196"/>
      <c r="L175" s="36"/>
      <c r="M175" s="197" t="s">
        <v>1</v>
      </c>
      <c r="N175" s="198" t="s">
        <v>38</v>
      </c>
      <c r="O175" s="72"/>
      <c r="P175" s="199">
        <f t="shared" si="21"/>
        <v>0</v>
      </c>
      <c r="Q175" s="199">
        <v>0.22133</v>
      </c>
      <c r="R175" s="199">
        <f t="shared" si="22"/>
        <v>2.2132999999999998</v>
      </c>
      <c r="S175" s="199">
        <v>0</v>
      </c>
      <c r="T175" s="200">
        <f t="shared" si="2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01" t="s">
        <v>129</v>
      </c>
      <c r="AT175" s="201" t="s">
        <v>125</v>
      </c>
      <c r="AU175" s="201" t="s">
        <v>130</v>
      </c>
      <c r="AY175" s="14" t="s">
        <v>123</v>
      </c>
      <c r="BE175" s="202">
        <f t="shared" si="24"/>
        <v>0</v>
      </c>
      <c r="BF175" s="202">
        <f t="shared" si="25"/>
        <v>0</v>
      </c>
      <c r="BG175" s="202">
        <f t="shared" si="26"/>
        <v>0</v>
      </c>
      <c r="BH175" s="202">
        <f t="shared" si="27"/>
        <v>0</v>
      </c>
      <c r="BI175" s="202">
        <f t="shared" si="28"/>
        <v>0</v>
      </c>
      <c r="BJ175" s="14" t="s">
        <v>130</v>
      </c>
      <c r="BK175" s="202">
        <f t="shared" si="29"/>
        <v>0</v>
      </c>
      <c r="BL175" s="14" t="s">
        <v>129</v>
      </c>
      <c r="BM175" s="201" t="s">
        <v>241</v>
      </c>
    </row>
    <row r="176" spans="1:65" s="2" customFormat="1" ht="16.5" customHeight="1">
      <c r="A176" s="31"/>
      <c r="B176" s="32"/>
      <c r="C176" s="203" t="s">
        <v>185</v>
      </c>
      <c r="D176" s="203" t="s">
        <v>166</v>
      </c>
      <c r="E176" s="204" t="s">
        <v>242</v>
      </c>
      <c r="F176" s="205" t="s">
        <v>243</v>
      </c>
      <c r="G176" s="206" t="s">
        <v>228</v>
      </c>
      <c r="H176" s="207">
        <v>10</v>
      </c>
      <c r="I176" s="208"/>
      <c r="J176" s="209">
        <f t="shared" si="20"/>
        <v>0</v>
      </c>
      <c r="K176" s="210"/>
      <c r="L176" s="211"/>
      <c r="M176" s="212" t="s">
        <v>1</v>
      </c>
      <c r="N176" s="213" t="s">
        <v>38</v>
      </c>
      <c r="O176" s="72"/>
      <c r="P176" s="199">
        <f t="shared" si="21"/>
        <v>0</v>
      </c>
      <c r="Q176" s="199">
        <v>0</v>
      </c>
      <c r="R176" s="199">
        <f t="shared" si="22"/>
        <v>0</v>
      </c>
      <c r="S176" s="199">
        <v>0</v>
      </c>
      <c r="T176" s="200">
        <f t="shared" si="2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01" t="s">
        <v>139</v>
      </c>
      <c r="AT176" s="201" t="s">
        <v>166</v>
      </c>
      <c r="AU176" s="201" t="s">
        <v>130</v>
      </c>
      <c r="AY176" s="14" t="s">
        <v>123</v>
      </c>
      <c r="BE176" s="202">
        <f t="shared" si="24"/>
        <v>0</v>
      </c>
      <c r="BF176" s="202">
        <f t="shared" si="25"/>
        <v>0</v>
      </c>
      <c r="BG176" s="202">
        <f t="shared" si="26"/>
        <v>0</v>
      </c>
      <c r="BH176" s="202">
        <f t="shared" si="27"/>
        <v>0</v>
      </c>
      <c r="BI176" s="202">
        <f t="shared" si="28"/>
        <v>0</v>
      </c>
      <c r="BJ176" s="14" t="s">
        <v>130</v>
      </c>
      <c r="BK176" s="202">
        <f t="shared" si="29"/>
        <v>0</v>
      </c>
      <c r="BL176" s="14" t="s">
        <v>129</v>
      </c>
      <c r="BM176" s="201" t="s">
        <v>244</v>
      </c>
    </row>
    <row r="177" spans="1:65" s="2" customFormat="1" ht="24.2" customHeight="1">
      <c r="A177" s="31"/>
      <c r="B177" s="32"/>
      <c r="C177" s="189" t="s">
        <v>245</v>
      </c>
      <c r="D177" s="189" t="s">
        <v>125</v>
      </c>
      <c r="E177" s="190" t="s">
        <v>246</v>
      </c>
      <c r="F177" s="191" t="s">
        <v>247</v>
      </c>
      <c r="G177" s="192" t="s">
        <v>228</v>
      </c>
      <c r="H177" s="193">
        <v>8</v>
      </c>
      <c r="I177" s="194"/>
      <c r="J177" s="195">
        <f t="shared" si="20"/>
        <v>0</v>
      </c>
      <c r="K177" s="196"/>
      <c r="L177" s="36"/>
      <c r="M177" s="197" t="s">
        <v>1</v>
      </c>
      <c r="N177" s="198" t="s">
        <v>38</v>
      </c>
      <c r="O177" s="72"/>
      <c r="P177" s="199">
        <f t="shared" si="21"/>
        <v>0</v>
      </c>
      <c r="Q177" s="199">
        <v>0.121075</v>
      </c>
      <c r="R177" s="199">
        <f t="shared" si="22"/>
        <v>0.96860000000000002</v>
      </c>
      <c r="S177" s="199">
        <v>0</v>
      </c>
      <c r="T177" s="200">
        <f t="shared" si="2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01" t="s">
        <v>129</v>
      </c>
      <c r="AT177" s="201" t="s">
        <v>125</v>
      </c>
      <c r="AU177" s="201" t="s">
        <v>130</v>
      </c>
      <c r="AY177" s="14" t="s">
        <v>123</v>
      </c>
      <c r="BE177" s="202">
        <f t="shared" si="24"/>
        <v>0</v>
      </c>
      <c r="BF177" s="202">
        <f t="shared" si="25"/>
        <v>0</v>
      </c>
      <c r="BG177" s="202">
        <f t="shared" si="26"/>
        <v>0</v>
      </c>
      <c r="BH177" s="202">
        <f t="shared" si="27"/>
        <v>0</v>
      </c>
      <c r="BI177" s="202">
        <f t="shared" si="28"/>
        <v>0</v>
      </c>
      <c r="BJ177" s="14" t="s">
        <v>130</v>
      </c>
      <c r="BK177" s="202">
        <f t="shared" si="29"/>
        <v>0</v>
      </c>
      <c r="BL177" s="14" t="s">
        <v>129</v>
      </c>
      <c r="BM177" s="201" t="s">
        <v>248</v>
      </c>
    </row>
    <row r="178" spans="1:65" s="2" customFormat="1" ht="16.5" customHeight="1">
      <c r="A178" s="31"/>
      <c r="B178" s="32"/>
      <c r="C178" s="203" t="s">
        <v>189</v>
      </c>
      <c r="D178" s="203" t="s">
        <v>166</v>
      </c>
      <c r="E178" s="204" t="s">
        <v>249</v>
      </c>
      <c r="F178" s="205" t="s">
        <v>250</v>
      </c>
      <c r="G178" s="206" t="s">
        <v>228</v>
      </c>
      <c r="H178" s="207">
        <v>8</v>
      </c>
      <c r="I178" s="208"/>
      <c r="J178" s="209">
        <f t="shared" si="20"/>
        <v>0</v>
      </c>
      <c r="K178" s="210"/>
      <c r="L178" s="211"/>
      <c r="M178" s="212" t="s">
        <v>1</v>
      </c>
      <c r="N178" s="213" t="s">
        <v>38</v>
      </c>
      <c r="O178" s="72"/>
      <c r="P178" s="199">
        <f t="shared" si="21"/>
        <v>0</v>
      </c>
      <c r="Q178" s="199">
        <v>0</v>
      </c>
      <c r="R178" s="199">
        <f t="shared" si="22"/>
        <v>0</v>
      </c>
      <c r="S178" s="199">
        <v>0</v>
      </c>
      <c r="T178" s="200">
        <f t="shared" si="2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01" t="s">
        <v>139</v>
      </c>
      <c r="AT178" s="201" t="s">
        <v>166</v>
      </c>
      <c r="AU178" s="201" t="s">
        <v>130</v>
      </c>
      <c r="AY178" s="14" t="s">
        <v>123</v>
      </c>
      <c r="BE178" s="202">
        <f t="shared" si="24"/>
        <v>0</v>
      </c>
      <c r="BF178" s="202">
        <f t="shared" si="25"/>
        <v>0</v>
      </c>
      <c r="BG178" s="202">
        <f t="shared" si="26"/>
        <v>0</v>
      </c>
      <c r="BH178" s="202">
        <f t="shared" si="27"/>
        <v>0</v>
      </c>
      <c r="BI178" s="202">
        <f t="shared" si="28"/>
        <v>0</v>
      </c>
      <c r="BJ178" s="14" t="s">
        <v>130</v>
      </c>
      <c r="BK178" s="202">
        <f t="shared" si="29"/>
        <v>0</v>
      </c>
      <c r="BL178" s="14" t="s">
        <v>129</v>
      </c>
      <c r="BM178" s="201" t="s">
        <v>251</v>
      </c>
    </row>
    <row r="179" spans="1:65" s="2" customFormat="1" ht="24.2" customHeight="1">
      <c r="A179" s="31"/>
      <c r="B179" s="32"/>
      <c r="C179" s="189" t="s">
        <v>252</v>
      </c>
      <c r="D179" s="189" t="s">
        <v>125</v>
      </c>
      <c r="E179" s="190" t="s">
        <v>253</v>
      </c>
      <c r="F179" s="191" t="s">
        <v>254</v>
      </c>
      <c r="G179" s="192" t="s">
        <v>228</v>
      </c>
      <c r="H179" s="193">
        <v>23</v>
      </c>
      <c r="I179" s="194"/>
      <c r="J179" s="195">
        <f t="shared" si="20"/>
        <v>0</v>
      </c>
      <c r="K179" s="196"/>
      <c r="L179" s="36"/>
      <c r="M179" s="197" t="s">
        <v>1</v>
      </c>
      <c r="N179" s="198" t="s">
        <v>38</v>
      </c>
      <c r="O179" s="72"/>
      <c r="P179" s="199">
        <f t="shared" si="21"/>
        <v>0</v>
      </c>
      <c r="Q179" s="199">
        <v>0</v>
      </c>
      <c r="R179" s="199">
        <f t="shared" si="22"/>
        <v>0</v>
      </c>
      <c r="S179" s="199">
        <v>0</v>
      </c>
      <c r="T179" s="200">
        <f t="shared" si="2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01" t="s">
        <v>129</v>
      </c>
      <c r="AT179" s="201" t="s">
        <v>125</v>
      </c>
      <c r="AU179" s="201" t="s">
        <v>130</v>
      </c>
      <c r="AY179" s="14" t="s">
        <v>123</v>
      </c>
      <c r="BE179" s="202">
        <f t="shared" si="24"/>
        <v>0</v>
      </c>
      <c r="BF179" s="202">
        <f t="shared" si="25"/>
        <v>0</v>
      </c>
      <c r="BG179" s="202">
        <f t="shared" si="26"/>
        <v>0</v>
      </c>
      <c r="BH179" s="202">
        <f t="shared" si="27"/>
        <v>0</v>
      </c>
      <c r="BI179" s="202">
        <f t="shared" si="28"/>
        <v>0</v>
      </c>
      <c r="BJ179" s="14" t="s">
        <v>130</v>
      </c>
      <c r="BK179" s="202">
        <f t="shared" si="29"/>
        <v>0</v>
      </c>
      <c r="BL179" s="14" t="s">
        <v>129</v>
      </c>
      <c r="BM179" s="201" t="s">
        <v>255</v>
      </c>
    </row>
    <row r="180" spans="1:65" s="2" customFormat="1" ht="24.2" customHeight="1">
      <c r="A180" s="31"/>
      <c r="B180" s="32"/>
      <c r="C180" s="203" t="s">
        <v>192</v>
      </c>
      <c r="D180" s="203" t="s">
        <v>166</v>
      </c>
      <c r="E180" s="204" t="s">
        <v>256</v>
      </c>
      <c r="F180" s="205" t="s">
        <v>257</v>
      </c>
      <c r="G180" s="206" t="s">
        <v>228</v>
      </c>
      <c r="H180" s="207">
        <v>0.23</v>
      </c>
      <c r="I180" s="208"/>
      <c r="J180" s="209">
        <f t="shared" si="20"/>
        <v>0</v>
      </c>
      <c r="K180" s="210"/>
      <c r="L180" s="211"/>
      <c r="M180" s="212" t="s">
        <v>1</v>
      </c>
      <c r="N180" s="213" t="s">
        <v>38</v>
      </c>
      <c r="O180" s="72"/>
      <c r="P180" s="199">
        <f t="shared" si="21"/>
        <v>0</v>
      </c>
      <c r="Q180" s="199">
        <v>0</v>
      </c>
      <c r="R180" s="199">
        <f t="shared" si="22"/>
        <v>0</v>
      </c>
      <c r="S180" s="199">
        <v>0</v>
      </c>
      <c r="T180" s="200">
        <f t="shared" si="2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01" t="s">
        <v>139</v>
      </c>
      <c r="AT180" s="201" t="s">
        <v>166</v>
      </c>
      <c r="AU180" s="201" t="s">
        <v>130</v>
      </c>
      <c r="AY180" s="14" t="s">
        <v>123</v>
      </c>
      <c r="BE180" s="202">
        <f t="shared" si="24"/>
        <v>0</v>
      </c>
      <c r="BF180" s="202">
        <f t="shared" si="25"/>
        <v>0</v>
      </c>
      <c r="BG180" s="202">
        <f t="shared" si="26"/>
        <v>0</v>
      </c>
      <c r="BH180" s="202">
        <f t="shared" si="27"/>
        <v>0</v>
      </c>
      <c r="BI180" s="202">
        <f t="shared" si="28"/>
        <v>0</v>
      </c>
      <c r="BJ180" s="14" t="s">
        <v>130</v>
      </c>
      <c r="BK180" s="202">
        <f t="shared" si="29"/>
        <v>0</v>
      </c>
      <c r="BL180" s="14" t="s">
        <v>129</v>
      </c>
      <c r="BM180" s="201" t="s">
        <v>258</v>
      </c>
    </row>
    <row r="181" spans="1:65" s="2" customFormat="1" ht="37.9" customHeight="1">
      <c r="A181" s="31"/>
      <c r="B181" s="32"/>
      <c r="C181" s="189" t="s">
        <v>259</v>
      </c>
      <c r="D181" s="189" t="s">
        <v>125</v>
      </c>
      <c r="E181" s="190" t="s">
        <v>260</v>
      </c>
      <c r="F181" s="191" t="s">
        <v>261</v>
      </c>
      <c r="G181" s="192" t="s">
        <v>128</v>
      </c>
      <c r="H181" s="193">
        <v>39</v>
      </c>
      <c r="I181" s="194"/>
      <c r="J181" s="195">
        <f t="shared" si="20"/>
        <v>0</v>
      </c>
      <c r="K181" s="196"/>
      <c r="L181" s="36"/>
      <c r="M181" s="197" t="s">
        <v>1</v>
      </c>
      <c r="N181" s="198" t="s">
        <v>38</v>
      </c>
      <c r="O181" s="72"/>
      <c r="P181" s="199">
        <f t="shared" si="21"/>
        <v>0</v>
      </c>
      <c r="Q181" s="199">
        <v>8.9999999999999998E-4</v>
      </c>
      <c r="R181" s="199">
        <f t="shared" si="22"/>
        <v>3.5099999999999999E-2</v>
      </c>
      <c r="S181" s="199">
        <v>0</v>
      </c>
      <c r="T181" s="200">
        <f t="shared" si="2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01" t="s">
        <v>129</v>
      </c>
      <c r="AT181" s="201" t="s">
        <v>125</v>
      </c>
      <c r="AU181" s="201" t="s">
        <v>130</v>
      </c>
      <c r="AY181" s="14" t="s">
        <v>123</v>
      </c>
      <c r="BE181" s="202">
        <f t="shared" si="24"/>
        <v>0</v>
      </c>
      <c r="BF181" s="202">
        <f t="shared" si="25"/>
        <v>0</v>
      </c>
      <c r="BG181" s="202">
        <f t="shared" si="26"/>
        <v>0</v>
      </c>
      <c r="BH181" s="202">
        <f t="shared" si="27"/>
        <v>0</v>
      </c>
      <c r="BI181" s="202">
        <f t="shared" si="28"/>
        <v>0</v>
      </c>
      <c r="BJ181" s="14" t="s">
        <v>130</v>
      </c>
      <c r="BK181" s="202">
        <f t="shared" si="29"/>
        <v>0</v>
      </c>
      <c r="BL181" s="14" t="s">
        <v>129</v>
      </c>
      <c r="BM181" s="201" t="s">
        <v>262</v>
      </c>
    </row>
    <row r="182" spans="1:65" s="2" customFormat="1" ht="33" customHeight="1">
      <c r="A182" s="31"/>
      <c r="B182" s="32"/>
      <c r="C182" s="189" t="s">
        <v>196</v>
      </c>
      <c r="D182" s="189" t="s">
        <v>125</v>
      </c>
      <c r="E182" s="190" t="s">
        <v>263</v>
      </c>
      <c r="F182" s="191" t="s">
        <v>264</v>
      </c>
      <c r="G182" s="192" t="s">
        <v>146</v>
      </c>
      <c r="H182" s="193">
        <v>212.6</v>
      </c>
      <c r="I182" s="194"/>
      <c r="J182" s="195">
        <f t="shared" si="20"/>
        <v>0</v>
      </c>
      <c r="K182" s="196"/>
      <c r="L182" s="36"/>
      <c r="M182" s="197" t="s">
        <v>1</v>
      </c>
      <c r="N182" s="198" t="s">
        <v>38</v>
      </c>
      <c r="O182" s="72"/>
      <c r="P182" s="199">
        <f t="shared" si="21"/>
        <v>0</v>
      </c>
      <c r="Q182" s="199">
        <v>0.13758500000000001</v>
      </c>
      <c r="R182" s="199">
        <f t="shared" si="22"/>
        <v>29.250571000000001</v>
      </c>
      <c r="S182" s="199">
        <v>0</v>
      </c>
      <c r="T182" s="200">
        <f t="shared" si="2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01" t="s">
        <v>129</v>
      </c>
      <c r="AT182" s="201" t="s">
        <v>125</v>
      </c>
      <c r="AU182" s="201" t="s">
        <v>130</v>
      </c>
      <c r="AY182" s="14" t="s">
        <v>123</v>
      </c>
      <c r="BE182" s="202">
        <f t="shared" si="24"/>
        <v>0</v>
      </c>
      <c r="BF182" s="202">
        <f t="shared" si="25"/>
        <v>0</v>
      </c>
      <c r="BG182" s="202">
        <f t="shared" si="26"/>
        <v>0</v>
      </c>
      <c r="BH182" s="202">
        <f t="shared" si="27"/>
        <v>0</v>
      </c>
      <c r="BI182" s="202">
        <f t="shared" si="28"/>
        <v>0</v>
      </c>
      <c r="BJ182" s="14" t="s">
        <v>130</v>
      </c>
      <c r="BK182" s="202">
        <f t="shared" si="29"/>
        <v>0</v>
      </c>
      <c r="BL182" s="14" t="s">
        <v>129</v>
      </c>
      <c r="BM182" s="201" t="s">
        <v>265</v>
      </c>
    </row>
    <row r="183" spans="1:65" s="2" customFormat="1" ht="16.5" customHeight="1">
      <c r="A183" s="31"/>
      <c r="B183" s="32"/>
      <c r="C183" s="203" t="s">
        <v>266</v>
      </c>
      <c r="D183" s="203" t="s">
        <v>166</v>
      </c>
      <c r="E183" s="204" t="s">
        <v>267</v>
      </c>
      <c r="F183" s="205" t="s">
        <v>268</v>
      </c>
      <c r="G183" s="206" t="s">
        <v>146</v>
      </c>
      <c r="H183" s="207">
        <v>214.726</v>
      </c>
      <c r="I183" s="208"/>
      <c r="J183" s="209">
        <f t="shared" si="20"/>
        <v>0</v>
      </c>
      <c r="K183" s="210"/>
      <c r="L183" s="211"/>
      <c r="M183" s="212" t="s">
        <v>1</v>
      </c>
      <c r="N183" s="213" t="s">
        <v>38</v>
      </c>
      <c r="O183" s="72"/>
      <c r="P183" s="199">
        <f t="shared" si="21"/>
        <v>0</v>
      </c>
      <c r="Q183" s="199">
        <v>0</v>
      </c>
      <c r="R183" s="199">
        <f t="shared" si="22"/>
        <v>0</v>
      </c>
      <c r="S183" s="199">
        <v>0</v>
      </c>
      <c r="T183" s="200">
        <f t="shared" si="2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01" t="s">
        <v>139</v>
      </c>
      <c r="AT183" s="201" t="s">
        <v>166</v>
      </c>
      <c r="AU183" s="201" t="s">
        <v>130</v>
      </c>
      <c r="AY183" s="14" t="s">
        <v>123</v>
      </c>
      <c r="BE183" s="202">
        <f t="shared" si="24"/>
        <v>0</v>
      </c>
      <c r="BF183" s="202">
        <f t="shared" si="25"/>
        <v>0</v>
      </c>
      <c r="BG183" s="202">
        <f t="shared" si="26"/>
        <v>0</v>
      </c>
      <c r="BH183" s="202">
        <f t="shared" si="27"/>
        <v>0</v>
      </c>
      <c r="BI183" s="202">
        <f t="shared" si="28"/>
        <v>0</v>
      </c>
      <c r="BJ183" s="14" t="s">
        <v>130</v>
      </c>
      <c r="BK183" s="202">
        <f t="shared" si="29"/>
        <v>0</v>
      </c>
      <c r="BL183" s="14" t="s">
        <v>129</v>
      </c>
      <c r="BM183" s="201" t="s">
        <v>269</v>
      </c>
    </row>
    <row r="184" spans="1:65" s="2" customFormat="1" ht="24.2" customHeight="1">
      <c r="A184" s="31"/>
      <c r="B184" s="32"/>
      <c r="C184" s="189" t="s">
        <v>199</v>
      </c>
      <c r="D184" s="189" t="s">
        <v>125</v>
      </c>
      <c r="E184" s="190" t="s">
        <v>270</v>
      </c>
      <c r="F184" s="191" t="s">
        <v>271</v>
      </c>
      <c r="G184" s="192" t="s">
        <v>146</v>
      </c>
      <c r="H184" s="193">
        <v>322.89999999999998</v>
      </c>
      <c r="I184" s="194"/>
      <c r="J184" s="195">
        <f t="shared" si="20"/>
        <v>0</v>
      </c>
      <c r="K184" s="196"/>
      <c r="L184" s="36"/>
      <c r="M184" s="197" t="s">
        <v>1</v>
      </c>
      <c r="N184" s="198" t="s">
        <v>38</v>
      </c>
      <c r="O184" s="72"/>
      <c r="P184" s="199">
        <f t="shared" si="21"/>
        <v>0</v>
      </c>
      <c r="Q184" s="199">
        <v>0</v>
      </c>
      <c r="R184" s="199">
        <f t="shared" si="22"/>
        <v>0</v>
      </c>
      <c r="S184" s="199">
        <v>0</v>
      </c>
      <c r="T184" s="200">
        <f t="shared" si="2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01" t="s">
        <v>129</v>
      </c>
      <c r="AT184" s="201" t="s">
        <v>125</v>
      </c>
      <c r="AU184" s="201" t="s">
        <v>130</v>
      </c>
      <c r="AY184" s="14" t="s">
        <v>123</v>
      </c>
      <c r="BE184" s="202">
        <f t="shared" si="24"/>
        <v>0</v>
      </c>
      <c r="BF184" s="202">
        <f t="shared" si="25"/>
        <v>0</v>
      </c>
      <c r="BG184" s="202">
        <f t="shared" si="26"/>
        <v>0</v>
      </c>
      <c r="BH184" s="202">
        <f t="shared" si="27"/>
        <v>0</v>
      </c>
      <c r="BI184" s="202">
        <f t="shared" si="28"/>
        <v>0</v>
      </c>
      <c r="BJ184" s="14" t="s">
        <v>130</v>
      </c>
      <c r="BK184" s="202">
        <f t="shared" si="29"/>
        <v>0</v>
      </c>
      <c r="BL184" s="14" t="s">
        <v>129</v>
      </c>
      <c r="BM184" s="201" t="s">
        <v>272</v>
      </c>
    </row>
    <row r="185" spans="1:65" s="2" customFormat="1" ht="24.2" customHeight="1">
      <c r="A185" s="31"/>
      <c r="B185" s="32"/>
      <c r="C185" s="189" t="s">
        <v>273</v>
      </c>
      <c r="D185" s="189" t="s">
        <v>125</v>
      </c>
      <c r="E185" s="190" t="s">
        <v>274</v>
      </c>
      <c r="F185" s="191" t="s">
        <v>275</v>
      </c>
      <c r="G185" s="192" t="s">
        <v>228</v>
      </c>
      <c r="H185" s="193">
        <v>8</v>
      </c>
      <c r="I185" s="194"/>
      <c r="J185" s="195">
        <f t="shared" si="20"/>
        <v>0</v>
      </c>
      <c r="K185" s="196"/>
      <c r="L185" s="36"/>
      <c r="M185" s="197" t="s">
        <v>1</v>
      </c>
      <c r="N185" s="198" t="s">
        <v>38</v>
      </c>
      <c r="O185" s="72"/>
      <c r="P185" s="199">
        <f t="shared" si="21"/>
        <v>0</v>
      </c>
      <c r="Q185" s="199">
        <v>0</v>
      </c>
      <c r="R185" s="199">
        <f t="shared" si="22"/>
        <v>0</v>
      </c>
      <c r="S185" s="199">
        <v>0</v>
      </c>
      <c r="T185" s="200">
        <f t="shared" si="2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01" t="s">
        <v>129</v>
      </c>
      <c r="AT185" s="201" t="s">
        <v>125</v>
      </c>
      <c r="AU185" s="201" t="s">
        <v>130</v>
      </c>
      <c r="AY185" s="14" t="s">
        <v>123</v>
      </c>
      <c r="BE185" s="202">
        <f t="shared" si="24"/>
        <v>0</v>
      </c>
      <c r="BF185" s="202">
        <f t="shared" si="25"/>
        <v>0</v>
      </c>
      <c r="BG185" s="202">
        <f t="shared" si="26"/>
        <v>0</v>
      </c>
      <c r="BH185" s="202">
        <f t="shared" si="27"/>
        <v>0</v>
      </c>
      <c r="BI185" s="202">
        <f t="shared" si="28"/>
        <v>0</v>
      </c>
      <c r="BJ185" s="14" t="s">
        <v>130</v>
      </c>
      <c r="BK185" s="202">
        <f t="shared" si="29"/>
        <v>0</v>
      </c>
      <c r="BL185" s="14" t="s">
        <v>129</v>
      </c>
      <c r="BM185" s="201" t="s">
        <v>276</v>
      </c>
    </row>
    <row r="186" spans="1:65" s="2" customFormat="1" ht="16.5" customHeight="1">
      <c r="A186" s="31"/>
      <c r="B186" s="32"/>
      <c r="C186" s="189" t="s">
        <v>203</v>
      </c>
      <c r="D186" s="189" t="s">
        <v>125</v>
      </c>
      <c r="E186" s="190" t="s">
        <v>277</v>
      </c>
      <c r="F186" s="191" t="s">
        <v>278</v>
      </c>
      <c r="G186" s="192" t="s">
        <v>228</v>
      </c>
      <c r="H186" s="193">
        <v>1</v>
      </c>
      <c r="I186" s="194"/>
      <c r="J186" s="195">
        <f t="shared" si="20"/>
        <v>0</v>
      </c>
      <c r="K186" s="196"/>
      <c r="L186" s="36"/>
      <c r="M186" s="197" t="s">
        <v>1</v>
      </c>
      <c r="N186" s="198" t="s">
        <v>38</v>
      </c>
      <c r="O186" s="72"/>
      <c r="P186" s="199">
        <f t="shared" si="21"/>
        <v>0</v>
      </c>
      <c r="Q186" s="199">
        <v>0</v>
      </c>
      <c r="R186" s="199">
        <f t="shared" si="22"/>
        <v>0</v>
      </c>
      <c r="S186" s="199">
        <v>0</v>
      </c>
      <c r="T186" s="200">
        <f t="shared" si="2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01" t="s">
        <v>129</v>
      </c>
      <c r="AT186" s="201" t="s">
        <v>125</v>
      </c>
      <c r="AU186" s="201" t="s">
        <v>130</v>
      </c>
      <c r="AY186" s="14" t="s">
        <v>123</v>
      </c>
      <c r="BE186" s="202">
        <f t="shared" si="24"/>
        <v>0</v>
      </c>
      <c r="BF186" s="202">
        <f t="shared" si="25"/>
        <v>0</v>
      </c>
      <c r="BG186" s="202">
        <f t="shared" si="26"/>
        <v>0</v>
      </c>
      <c r="BH186" s="202">
        <f t="shared" si="27"/>
        <v>0</v>
      </c>
      <c r="BI186" s="202">
        <f t="shared" si="28"/>
        <v>0</v>
      </c>
      <c r="BJ186" s="14" t="s">
        <v>130</v>
      </c>
      <c r="BK186" s="202">
        <f t="shared" si="29"/>
        <v>0</v>
      </c>
      <c r="BL186" s="14" t="s">
        <v>129</v>
      </c>
      <c r="BM186" s="201" t="s">
        <v>279</v>
      </c>
    </row>
    <row r="187" spans="1:65" s="2" customFormat="1" ht="21.75" customHeight="1">
      <c r="A187" s="31"/>
      <c r="B187" s="32"/>
      <c r="C187" s="189" t="s">
        <v>280</v>
      </c>
      <c r="D187" s="189" t="s">
        <v>125</v>
      </c>
      <c r="E187" s="190" t="s">
        <v>281</v>
      </c>
      <c r="F187" s="191" t="s">
        <v>282</v>
      </c>
      <c r="G187" s="192" t="s">
        <v>228</v>
      </c>
      <c r="H187" s="193">
        <v>8</v>
      </c>
      <c r="I187" s="194"/>
      <c r="J187" s="195">
        <f t="shared" si="20"/>
        <v>0</v>
      </c>
      <c r="K187" s="196"/>
      <c r="L187" s="36"/>
      <c r="M187" s="197" t="s">
        <v>1</v>
      </c>
      <c r="N187" s="198" t="s">
        <v>38</v>
      </c>
      <c r="O187" s="72"/>
      <c r="P187" s="199">
        <f t="shared" si="21"/>
        <v>0</v>
      </c>
      <c r="Q187" s="199">
        <v>0</v>
      </c>
      <c r="R187" s="199">
        <f t="shared" si="22"/>
        <v>0</v>
      </c>
      <c r="S187" s="199">
        <v>0</v>
      </c>
      <c r="T187" s="200">
        <f t="shared" si="2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01" t="s">
        <v>129</v>
      </c>
      <c r="AT187" s="201" t="s">
        <v>125</v>
      </c>
      <c r="AU187" s="201" t="s">
        <v>130</v>
      </c>
      <c r="AY187" s="14" t="s">
        <v>123</v>
      </c>
      <c r="BE187" s="202">
        <f t="shared" si="24"/>
        <v>0</v>
      </c>
      <c r="BF187" s="202">
        <f t="shared" si="25"/>
        <v>0</v>
      </c>
      <c r="BG187" s="202">
        <f t="shared" si="26"/>
        <v>0</v>
      </c>
      <c r="BH187" s="202">
        <f t="shared" si="27"/>
        <v>0</v>
      </c>
      <c r="BI187" s="202">
        <f t="shared" si="28"/>
        <v>0</v>
      </c>
      <c r="BJ187" s="14" t="s">
        <v>130</v>
      </c>
      <c r="BK187" s="202">
        <f t="shared" si="29"/>
        <v>0</v>
      </c>
      <c r="BL187" s="14" t="s">
        <v>129</v>
      </c>
      <c r="BM187" s="201" t="s">
        <v>283</v>
      </c>
    </row>
    <row r="188" spans="1:65" s="2" customFormat="1" ht="24.2" customHeight="1">
      <c r="A188" s="31"/>
      <c r="B188" s="32"/>
      <c r="C188" s="189" t="s">
        <v>206</v>
      </c>
      <c r="D188" s="189" t="s">
        <v>125</v>
      </c>
      <c r="E188" s="190" t="s">
        <v>284</v>
      </c>
      <c r="F188" s="191" t="s">
        <v>285</v>
      </c>
      <c r="G188" s="192" t="s">
        <v>228</v>
      </c>
      <c r="H188" s="193">
        <v>4</v>
      </c>
      <c r="I188" s="194"/>
      <c r="J188" s="195">
        <f t="shared" si="20"/>
        <v>0</v>
      </c>
      <c r="K188" s="196"/>
      <c r="L188" s="36"/>
      <c r="M188" s="197" t="s">
        <v>1</v>
      </c>
      <c r="N188" s="198" t="s">
        <v>38</v>
      </c>
      <c r="O188" s="72"/>
      <c r="P188" s="199">
        <f t="shared" si="21"/>
        <v>0</v>
      </c>
      <c r="Q188" s="199">
        <v>0</v>
      </c>
      <c r="R188" s="199">
        <f t="shared" si="22"/>
        <v>0</v>
      </c>
      <c r="S188" s="199">
        <v>0</v>
      </c>
      <c r="T188" s="200">
        <f t="shared" si="2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01" t="s">
        <v>129</v>
      </c>
      <c r="AT188" s="201" t="s">
        <v>125</v>
      </c>
      <c r="AU188" s="201" t="s">
        <v>130</v>
      </c>
      <c r="AY188" s="14" t="s">
        <v>123</v>
      </c>
      <c r="BE188" s="202">
        <f t="shared" si="24"/>
        <v>0</v>
      </c>
      <c r="BF188" s="202">
        <f t="shared" si="25"/>
        <v>0</v>
      </c>
      <c r="BG188" s="202">
        <f t="shared" si="26"/>
        <v>0</v>
      </c>
      <c r="BH188" s="202">
        <f t="shared" si="27"/>
        <v>0</v>
      </c>
      <c r="BI188" s="202">
        <f t="shared" si="28"/>
        <v>0</v>
      </c>
      <c r="BJ188" s="14" t="s">
        <v>130</v>
      </c>
      <c r="BK188" s="202">
        <f t="shared" si="29"/>
        <v>0</v>
      </c>
      <c r="BL188" s="14" t="s">
        <v>129</v>
      </c>
      <c r="BM188" s="201" t="s">
        <v>286</v>
      </c>
    </row>
    <row r="189" spans="1:65" s="2" customFormat="1" ht="24.2" customHeight="1">
      <c r="A189" s="31"/>
      <c r="B189" s="32"/>
      <c r="C189" s="189" t="s">
        <v>287</v>
      </c>
      <c r="D189" s="189" t="s">
        <v>125</v>
      </c>
      <c r="E189" s="190" t="s">
        <v>288</v>
      </c>
      <c r="F189" s="191" t="s">
        <v>289</v>
      </c>
      <c r="G189" s="192" t="s">
        <v>228</v>
      </c>
      <c r="H189" s="193">
        <v>6</v>
      </c>
      <c r="I189" s="194"/>
      <c r="J189" s="195">
        <f t="shared" si="20"/>
        <v>0</v>
      </c>
      <c r="K189" s="196"/>
      <c r="L189" s="36"/>
      <c r="M189" s="197" t="s">
        <v>1</v>
      </c>
      <c r="N189" s="198" t="s">
        <v>38</v>
      </c>
      <c r="O189" s="72"/>
      <c r="P189" s="199">
        <f t="shared" si="21"/>
        <v>0</v>
      </c>
      <c r="Q189" s="199">
        <v>0</v>
      </c>
      <c r="R189" s="199">
        <f t="shared" si="22"/>
        <v>0</v>
      </c>
      <c r="S189" s="199">
        <v>0</v>
      </c>
      <c r="T189" s="200">
        <f t="shared" si="2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01" t="s">
        <v>129</v>
      </c>
      <c r="AT189" s="201" t="s">
        <v>125</v>
      </c>
      <c r="AU189" s="201" t="s">
        <v>130</v>
      </c>
      <c r="AY189" s="14" t="s">
        <v>123</v>
      </c>
      <c r="BE189" s="202">
        <f t="shared" si="24"/>
        <v>0</v>
      </c>
      <c r="BF189" s="202">
        <f t="shared" si="25"/>
        <v>0</v>
      </c>
      <c r="BG189" s="202">
        <f t="shared" si="26"/>
        <v>0</v>
      </c>
      <c r="BH189" s="202">
        <f t="shared" si="27"/>
        <v>0</v>
      </c>
      <c r="BI189" s="202">
        <f t="shared" si="28"/>
        <v>0</v>
      </c>
      <c r="BJ189" s="14" t="s">
        <v>130</v>
      </c>
      <c r="BK189" s="202">
        <f t="shared" si="29"/>
        <v>0</v>
      </c>
      <c r="BL189" s="14" t="s">
        <v>129</v>
      </c>
      <c r="BM189" s="201" t="s">
        <v>290</v>
      </c>
    </row>
    <row r="190" spans="1:65" s="2" customFormat="1" ht="24.2" customHeight="1">
      <c r="A190" s="31"/>
      <c r="B190" s="32"/>
      <c r="C190" s="189" t="s">
        <v>208</v>
      </c>
      <c r="D190" s="189" t="s">
        <v>125</v>
      </c>
      <c r="E190" s="190" t="s">
        <v>291</v>
      </c>
      <c r="F190" s="191" t="s">
        <v>292</v>
      </c>
      <c r="G190" s="192" t="s">
        <v>228</v>
      </c>
      <c r="H190" s="193">
        <v>23</v>
      </c>
      <c r="I190" s="194"/>
      <c r="J190" s="195">
        <f t="shared" si="20"/>
        <v>0</v>
      </c>
      <c r="K190" s="196"/>
      <c r="L190" s="36"/>
      <c r="M190" s="197" t="s">
        <v>1</v>
      </c>
      <c r="N190" s="198" t="s">
        <v>38</v>
      </c>
      <c r="O190" s="72"/>
      <c r="P190" s="199">
        <f t="shared" si="21"/>
        <v>0</v>
      </c>
      <c r="Q190" s="199">
        <v>0</v>
      </c>
      <c r="R190" s="199">
        <f t="shared" si="22"/>
        <v>0</v>
      </c>
      <c r="S190" s="199">
        <v>0</v>
      </c>
      <c r="T190" s="200">
        <f t="shared" si="2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01" t="s">
        <v>129</v>
      </c>
      <c r="AT190" s="201" t="s">
        <v>125</v>
      </c>
      <c r="AU190" s="201" t="s">
        <v>130</v>
      </c>
      <c r="AY190" s="14" t="s">
        <v>123</v>
      </c>
      <c r="BE190" s="202">
        <f t="shared" si="24"/>
        <v>0</v>
      </c>
      <c r="BF190" s="202">
        <f t="shared" si="25"/>
        <v>0</v>
      </c>
      <c r="BG190" s="202">
        <f t="shared" si="26"/>
        <v>0</v>
      </c>
      <c r="BH190" s="202">
        <f t="shared" si="27"/>
        <v>0</v>
      </c>
      <c r="BI190" s="202">
        <f t="shared" si="28"/>
        <v>0</v>
      </c>
      <c r="BJ190" s="14" t="s">
        <v>130</v>
      </c>
      <c r="BK190" s="202">
        <f t="shared" si="29"/>
        <v>0</v>
      </c>
      <c r="BL190" s="14" t="s">
        <v>129</v>
      </c>
      <c r="BM190" s="201" t="s">
        <v>293</v>
      </c>
    </row>
    <row r="191" spans="1:65" s="2" customFormat="1" ht="24.2" customHeight="1">
      <c r="A191" s="31"/>
      <c r="B191" s="32"/>
      <c r="C191" s="189" t="s">
        <v>294</v>
      </c>
      <c r="D191" s="189" t="s">
        <v>125</v>
      </c>
      <c r="E191" s="190" t="s">
        <v>295</v>
      </c>
      <c r="F191" s="191" t="s">
        <v>296</v>
      </c>
      <c r="G191" s="192" t="s">
        <v>228</v>
      </c>
      <c r="H191" s="193">
        <v>65</v>
      </c>
      <c r="I191" s="194"/>
      <c r="J191" s="195">
        <f t="shared" si="20"/>
        <v>0</v>
      </c>
      <c r="K191" s="196"/>
      <c r="L191" s="36"/>
      <c r="M191" s="197" t="s">
        <v>1</v>
      </c>
      <c r="N191" s="198" t="s">
        <v>38</v>
      </c>
      <c r="O191" s="72"/>
      <c r="P191" s="199">
        <f t="shared" si="21"/>
        <v>0</v>
      </c>
      <c r="Q191" s="199">
        <v>0</v>
      </c>
      <c r="R191" s="199">
        <f t="shared" si="22"/>
        <v>0</v>
      </c>
      <c r="S191" s="199">
        <v>0</v>
      </c>
      <c r="T191" s="200">
        <f t="shared" si="2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01" t="s">
        <v>129</v>
      </c>
      <c r="AT191" s="201" t="s">
        <v>125</v>
      </c>
      <c r="AU191" s="201" t="s">
        <v>130</v>
      </c>
      <c r="AY191" s="14" t="s">
        <v>123</v>
      </c>
      <c r="BE191" s="202">
        <f t="shared" si="24"/>
        <v>0</v>
      </c>
      <c r="BF191" s="202">
        <f t="shared" si="25"/>
        <v>0</v>
      </c>
      <c r="BG191" s="202">
        <f t="shared" si="26"/>
        <v>0</v>
      </c>
      <c r="BH191" s="202">
        <f t="shared" si="27"/>
        <v>0</v>
      </c>
      <c r="BI191" s="202">
        <f t="shared" si="28"/>
        <v>0</v>
      </c>
      <c r="BJ191" s="14" t="s">
        <v>130</v>
      </c>
      <c r="BK191" s="202">
        <f t="shared" si="29"/>
        <v>0</v>
      </c>
      <c r="BL191" s="14" t="s">
        <v>129</v>
      </c>
      <c r="BM191" s="201" t="s">
        <v>297</v>
      </c>
    </row>
    <row r="192" spans="1:65" s="2" customFormat="1" ht="21.75" customHeight="1">
      <c r="A192" s="31"/>
      <c r="B192" s="32"/>
      <c r="C192" s="189" t="s">
        <v>211</v>
      </c>
      <c r="D192" s="189" t="s">
        <v>125</v>
      </c>
      <c r="E192" s="190" t="s">
        <v>298</v>
      </c>
      <c r="F192" s="191" t="s">
        <v>299</v>
      </c>
      <c r="G192" s="192" t="s">
        <v>300</v>
      </c>
      <c r="H192" s="193">
        <v>38.25</v>
      </c>
      <c r="I192" s="194"/>
      <c r="J192" s="195">
        <f t="shared" si="20"/>
        <v>0</v>
      </c>
      <c r="K192" s="196"/>
      <c r="L192" s="36"/>
      <c r="M192" s="197" t="s">
        <v>1</v>
      </c>
      <c r="N192" s="198" t="s">
        <v>38</v>
      </c>
      <c r="O192" s="72"/>
      <c r="P192" s="199">
        <f t="shared" si="21"/>
        <v>0</v>
      </c>
      <c r="Q192" s="199">
        <v>0</v>
      </c>
      <c r="R192" s="199">
        <f t="shared" si="22"/>
        <v>0</v>
      </c>
      <c r="S192" s="199">
        <v>0</v>
      </c>
      <c r="T192" s="200">
        <f t="shared" si="2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01" t="s">
        <v>129</v>
      </c>
      <c r="AT192" s="201" t="s">
        <v>125</v>
      </c>
      <c r="AU192" s="201" t="s">
        <v>130</v>
      </c>
      <c r="AY192" s="14" t="s">
        <v>123</v>
      </c>
      <c r="BE192" s="202">
        <f t="shared" si="24"/>
        <v>0</v>
      </c>
      <c r="BF192" s="202">
        <f t="shared" si="25"/>
        <v>0</v>
      </c>
      <c r="BG192" s="202">
        <f t="shared" si="26"/>
        <v>0</v>
      </c>
      <c r="BH192" s="202">
        <f t="shared" si="27"/>
        <v>0</v>
      </c>
      <c r="BI192" s="202">
        <f t="shared" si="28"/>
        <v>0</v>
      </c>
      <c r="BJ192" s="14" t="s">
        <v>130</v>
      </c>
      <c r="BK192" s="202">
        <f t="shared" si="29"/>
        <v>0</v>
      </c>
      <c r="BL192" s="14" t="s">
        <v>129</v>
      </c>
      <c r="BM192" s="201" t="s">
        <v>301</v>
      </c>
    </row>
    <row r="193" spans="1:65" s="2" customFormat="1" ht="33" customHeight="1">
      <c r="A193" s="31"/>
      <c r="B193" s="32"/>
      <c r="C193" s="189" t="s">
        <v>302</v>
      </c>
      <c r="D193" s="189" t="s">
        <v>125</v>
      </c>
      <c r="E193" s="190" t="s">
        <v>303</v>
      </c>
      <c r="F193" s="191" t="s">
        <v>304</v>
      </c>
      <c r="G193" s="192" t="s">
        <v>128</v>
      </c>
      <c r="H193" s="193">
        <v>33.26</v>
      </c>
      <c r="I193" s="194"/>
      <c r="J193" s="195">
        <f t="shared" si="20"/>
        <v>0</v>
      </c>
      <c r="K193" s="196"/>
      <c r="L193" s="36"/>
      <c r="M193" s="197" t="s">
        <v>1</v>
      </c>
      <c r="N193" s="198" t="s">
        <v>38</v>
      </c>
      <c r="O193" s="72"/>
      <c r="P193" s="199">
        <f t="shared" si="21"/>
        <v>0</v>
      </c>
      <c r="Q193" s="199">
        <v>0</v>
      </c>
      <c r="R193" s="199">
        <f t="shared" si="22"/>
        <v>0</v>
      </c>
      <c r="S193" s="199">
        <v>0</v>
      </c>
      <c r="T193" s="200">
        <f t="shared" si="2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01" t="s">
        <v>129</v>
      </c>
      <c r="AT193" s="201" t="s">
        <v>125</v>
      </c>
      <c r="AU193" s="201" t="s">
        <v>130</v>
      </c>
      <c r="AY193" s="14" t="s">
        <v>123</v>
      </c>
      <c r="BE193" s="202">
        <f t="shared" si="24"/>
        <v>0</v>
      </c>
      <c r="BF193" s="202">
        <f t="shared" si="25"/>
        <v>0</v>
      </c>
      <c r="BG193" s="202">
        <f t="shared" si="26"/>
        <v>0</v>
      </c>
      <c r="BH193" s="202">
        <f t="shared" si="27"/>
        <v>0</v>
      </c>
      <c r="BI193" s="202">
        <f t="shared" si="28"/>
        <v>0</v>
      </c>
      <c r="BJ193" s="14" t="s">
        <v>130</v>
      </c>
      <c r="BK193" s="202">
        <f t="shared" si="29"/>
        <v>0</v>
      </c>
      <c r="BL193" s="14" t="s">
        <v>129</v>
      </c>
      <c r="BM193" s="201" t="s">
        <v>305</v>
      </c>
    </row>
    <row r="194" spans="1:65" s="2" customFormat="1" ht="24.2" customHeight="1">
      <c r="A194" s="31"/>
      <c r="B194" s="32"/>
      <c r="C194" s="189" t="s">
        <v>215</v>
      </c>
      <c r="D194" s="189" t="s">
        <v>125</v>
      </c>
      <c r="E194" s="190" t="s">
        <v>306</v>
      </c>
      <c r="F194" s="191" t="s">
        <v>307</v>
      </c>
      <c r="G194" s="192" t="s">
        <v>228</v>
      </c>
      <c r="H194" s="193">
        <v>2</v>
      </c>
      <c r="I194" s="194"/>
      <c r="J194" s="195">
        <f t="shared" si="20"/>
        <v>0</v>
      </c>
      <c r="K194" s="196"/>
      <c r="L194" s="36"/>
      <c r="M194" s="197" t="s">
        <v>1</v>
      </c>
      <c r="N194" s="198" t="s">
        <v>38</v>
      </c>
      <c r="O194" s="72"/>
      <c r="P194" s="199">
        <f t="shared" si="21"/>
        <v>0</v>
      </c>
      <c r="Q194" s="199">
        <v>0</v>
      </c>
      <c r="R194" s="199">
        <f t="shared" si="22"/>
        <v>0</v>
      </c>
      <c r="S194" s="199">
        <v>0</v>
      </c>
      <c r="T194" s="200">
        <f t="shared" si="2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01" t="s">
        <v>129</v>
      </c>
      <c r="AT194" s="201" t="s">
        <v>125</v>
      </c>
      <c r="AU194" s="201" t="s">
        <v>130</v>
      </c>
      <c r="AY194" s="14" t="s">
        <v>123</v>
      </c>
      <c r="BE194" s="202">
        <f t="shared" si="24"/>
        <v>0</v>
      </c>
      <c r="BF194" s="202">
        <f t="shared" si="25"/>
        <v>0</v>
      </c>
      <c r="BG194" s="202">
        <f t="shared" si="26"/>
        <v>0</v>
      </c>
      <c r="BH194" s="202">
        <f t="shared" si="27"/>
        <v>0</v>
      </c>
      <c r="BI194" s="202">
        <f t="shared" si="28"/>
        <v>0</v>
      </c>
      <c r="BJ194" s="14" t="s">
        <v>130</v>
      </c>
      <c r="BK194" s="202">
        <f t="shared" si="29"/>
        <v>0</v>
      </c>
      <c r="BL194" s="14" t="s">
        <v>129</v>
      </c>
      <c r="BM194" s="201" t="s">
        <v>308</v>
      </c>
    </row>
    <row r="195" spans="1:65" s="2" customFormat="1" ht="16.5" customHeight="1">
      <c r="A195" s="31"/>
      <c r="B195" s="32"/>
      <c r="C195" s="189" t="s">
        <v>309</v>
      </c>
      <c r="D195" s="189" t="s">
        <v>125</v>
      </c>
      <c r="E195" s="190" t="s">
        <v>310</v>
      </c>
      <c r="F195" s="191" t="s">
        <v>311</v>
      </c>
      <c r="G195" s="192" t="s">
        <v>128</v>
      </c>
      <c r="H195" s="193">
        <v>41</v>
      </c>
      <c r="I195" s="194"/>
      <c r="J195" s="195">
        <f t="shared" si="20"/>
        <v>0</v>
      </c>
      <c r="K195" s="196"/>
      <c r="L195" s="36"/>
      <c r="M195" s="197" t="s">
        <v>1</v>
      </c>
      <c r="N195" s="198" t="s">
        <v>38</v>
      </c>
      <c r="O195" s="72"/>
      <c r="P195" s="199">
        <f t="shared" si="21"/>
        <v>0</v>
      </c>
      <c r="Q195" s="199">
        <v>0</v>
      </c>
      <c r="R195" s="199">
        <f t="shared" si="22"/>
        <v>0</v>
      </c>
      <c r="S195" s="199">
        <v>0</v>
      </c>
      <c r="T195" s="200">
        <f t="shared" si="2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01" t="s">
        <v>129</v>
      </c>
      <c r="AT195" s="201" t="s">
        <v>125</v>
      </c>
      <c r="AU195" s="201" t="s">
        <v>130</v>
      </c>
      <c r="AY195" s="14" t="s">
        <v>123</v>
      </c>
      <c r="BE195" s="202">
        <f t="shared" si="24"/>
        <v>0</v>
      </c>
      <c r="BF195" s="202">
        <f t="shared" si="25"/>
        <v>0</v>
      </c>
      <c r="BG195" s="202">
        <f t="shared" si="26"/>
        <v>0</v>
      </c>
      <c r="BH195" s="202">
        <f t="shared" si="27"/>
        <v>0</v>
      </c>
      <c r="BI195" s="202">
        <f t="shared" si="28"/>
        <v>0</v>
      </c>
      <c r="BJ195" s="14" t="s">
        <v>130</v>
      </c>
      <c r="BK195" s="202">
        <f t="shared" si="29"/>
        <v>0</v>
      </c>
      <c r="BL195" s="14" t="s">
        <v>129</v>
      </c>
      <c r="BM195" s="201" t="s">
        <v>312</v>
      </c>
    </row>
    <row r="196" spans="1:65" s="2" customFormat="1" ht="24.2" customHeight="1">
      <c r="A196" s="31"/>
      <c r="B196" s="32"/>
      <c r="C196" s="189" t="s">
        <v>218</v>
      </c>
      <c r="D196" s="189" t="s">
        <v>125</v>
      </c>
      <c r="E196" s="190" t="s">
        <v>313</v>
      </c>
      <c r="F196" s="191" t="s">
        <v>314</v>
      </c>
      <c r="G196" s="192" t="s">
        <v>300</v>
      </c>
      <c r="H196" s="193">
        <v>10.66</v>
      </c>
      <c r="I196" s="194"/>
      <c r="J196" s="195">
        <f t="shared" si="20"/>
        <v>0</v>
      </c>
      <c r="K196" s="196"/>
      <c r="L196" s="36"/>
      <c r="M196" s="197" t="s">
        <v>1</v>
      </c>
      <c r="N196" s="198" t="s">
        <v>38</v>
      </c>
      <c r="O196" s="72"/>
      <c r="P196" s="199">
        <f t="shared" si="21"/>
        <v>0</v>
      </c>
      <c r="Q196" s="199">
        <v>0</v>
      </c>
      <c r="R196" s="199">
        <f t="shared" si="22"/>
        <v>0</v>
      </c>
      <c r="S196" s="199">
        <v>0</v>
      </c>
      <c r="T196" s="200">
        <f t="shared" si="2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01" t="s">
        <v>129</v>
      </c>
      <c r="AT196" s="201" t="s">
        <v>125</v>
      </c>
      <c r="AU196" s="201" t="s">
        <v>130</v>
      </c>
      <c r="AY196" s="14" t="s">
        <v>123</v>
      </c>
      <c r="BE196" s="202">
        <f t="shared" si="24"/>
        <v>0</v>
      </c>
      <c r="BF196" s="202">
        <f t="shared" si="25"/>
        <v>0</v>
      </c>
      <c r="BG196" s="202">
        <f t="shared" si="26"/>
        <v>0</v>
      </c>
      <c r="BH196" s="202">
        <f t="shared" si="27"/>
        <v>0</v>
      </c>
      <c r="BI196" s="202">
        <f t="shared" si="28"/>
        <v>0</v>
      </c>
      <c r="BJ196" s="14" t="s">
        <v>130</v>
      </c>
      <c r="BK196" s="202">
        <f t="shared" si="29"/>
        <v>0</v>
      </c>
      <c r="BL196" s="14" t="s">
        <v>129</v>
      </c>
      <c r="BM196" s="201" t="s">
        <v>315</v>
      </c>
    </row>
    <row r="197" spans="1:65" s="2" customFormat="1" ht="24.2" customHeight="1">
      <c r="A197" s="31"/>
      <c r="B197" s="32"/>
      <c r="C197" s="189" t="s">
        <v>316</v>
      </c>
      <c r="D197" s="189" t="s">
        <v>125</v>
      </c>
      <c r="E197" s="190" t="s">
        <v>317</v>
      </c>
      <c r="F197" s="191" t="s">
        <v>318</v>
      </c>
      <c r="G197" s="192" t="s">
        <v>300</v>
      </c>
      <c r="H197" s="193">
        <v>719.995</v>
      </c>
      <c r="I197" s="194"/>
      <c r="J197" s="195">
        <f t="shared" si="20"/>
        <v>0</v>
      </c>
      <c r="K197" s="196"/>
      <c r="L197" s="36"/>
      <c r="M197" s="197" t="s">
        <v>1</v>
      </c>
      <c r="N197" s="198" t="s">
        <v>38</v>
      </c>
      <c r="O197" s="72"/>
      <c r="P197" s="199">
        <f t="shared" si="21"/>
        <v>0</v>
      </c>
      <c r="Q197" s="199">
        <v>0</v>
      </c>
      <c r="R197" s="199">
        <f t="shared" si="22"/>
        <v>0</v>
      </c>
      <c r="S197" s="199">
        <v>0</v>
      </c>
      <c r="T197" s="200">
        <f t="shared" si="2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01" t="s">
        <v>129</v>
      </c>
      <c r="AT197" s="201" t="s">
        <v>125</v>
      </c>
      <c r="AU197" s="201" t="s">
        <v>130</v>
      </c>
      <c r="AY197" s="14" t="s">
        <v>123</v>
      </c>
      <c r="BE197" s="202">
        <f t="shared" si="24"/>
        <v>0</v>
      </c>
      <c r="BF197" s="202">
        <f t="shared" si="25"/>
        <v>0</v>
      </c>
      <c r="BG197" s="202">
        <f t="shared" si="26"/>
        <v>0</v>
      </c>
      <c r="BH197" s="202">
        <f t="shared" si="27"/>
        <v>0</v>
      </c>
      <c r="BI197" s="202">
        <f t="shared" si="28"/>
        <v>0</v>
      </c>
      <c r="BJ197" s="14" t="s">
        <v>130</v>
      </c>
      <c r="BK197" s="202">
        <f t="shared" si="29"/>
        <v>0</v>
      </c>
      <c r="BL197" s="14" t="s">
        <v>129</v>
      </c>
      <c r="BM197" s="201" t="s">
        <v>319</v>
      </c>
    </row>
    <row r="198" spans="1:65" s="2" customFormat="1" ht="24.2" customHeight="1">
      <c r="A198" s="31"/>
      <c r="B198" s="32"/>
      <c r="C198" s="189" t="s">
        <v>224</v>
      </c>
      <c r="D198" s="189" t="s">
        <v>125</v>
      </c>
      <c r="E198" s="190" t="s">
        <v>320</v>
      </c>
      <c r="F198" s="191" t="s">
        <v>321</v>
      </c>
      <c r="G198" s="192" t="s">
        <v>300</v>
      </c>
      <c r="H198" s="193">
        <v>24479.83</v>
      </c>
      <c r="I198" s="194"/>
      <c r="J198" s="195">
        <f t="shared" si="20"/>
        <v>0</v>
      </c>
      <c r="K198" s="196"/>
      <c r="L198" s="36"/>
      <c r="M198" s="197" t="s">
        <v>1</v>
      </c>
      <c r="N198" s="198" t="s">
        <v>38</v>
      </c>
      <c r="O198" s="72"/>
      <c r="P198" s="199">
        <f t="shared" si="21"/>
        <v>0</v>
      </c>
      <c r="Q198" s="199">
        <v>0</v>
      </c>
      <c r="R198" s="199">
        <f t="shared" si="22"/>
        <v>0</v>
      </c>
      <c r="S198" s="199">
        <v>0</v>
      </c>
      <c r="T198" s="200">
        <f t="shared" si="2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01" t="s">
        <v>129</v>
      </c>
      <c r="AT198" s="201" t="s">
        <v>125</v>
      </c>
      <c r="AU198" s="201" t="s">
        <v>130</v>
      </c>
      <c r="AY198" s="14" t="s">
        <v>123</v>
      </c>
      <c r="BE198" s="202">
        <f t="shared" si="24"/>
        <v>0</v>
      </c>
      <c r="BF198" s="202">
        <f t="shared" si="25"/>
        <v>0</v>
      </c>
      <c r="BG198" s="202">
        <f t="shared" si="26"/>
        <v>0</v>
      </c>
      <c r="BH198" s="202">
        <f t="shared" si="27"/>
        <v>0</v>
      </c>
      <c r="BI198" s="202">
        <f t="shared" si="28"/>
        <v>0</v>
      </c>
      <c r="BJ198" s="14" t="s">
        <v>130</v>
      </c>
      <c r="BK198" s="202">
        <f t="shared" si="29"/>
        <v>0</v>
      </c>
      <c r="BL198" s="14" t="s">
        <v>129</v>
      </c>
      <c r="BM198" s="201" t="s">
        <v>322</v>
      </c>
    </row>
    <row r="199" spans="1:65" s="2" customFormat="1" ht="24.2" customHeight="1">
      <c r="A199" s="31"/>
      <c r="B199" s="32"/>
      <c r="C199" s="189" t="s">
        <v>323</v>
      </c>
      <c r="D199" s="189" t="s">
        <v>125</v>
      </c>
      <c r="E199" s="190" t="s">
        <v>324</v>
      </c>
      <c r="F199" s="191" t="s">
        <v>325</v>
      </c>
      <c r="G199" s="192" t="s">
        <v>300</v>
      </c>
      <c r="H199" s="193">
        <v>719.995</v>
      </c>
      <c r="I199" s="194"/>
      <c r="J199" s="195">
        <f t="shared" si="20"/>
        <v>0</v>
      </c>
      <c r="K199" s="196"/>
      <c r="L199" s="36"/>
      <c r="M199" s="197" t="s">
        <v>1</v>
      </c>
      <c r="N199" s="198" t="s">
        <v>38</v>
      </c>
      <c r="O199" s="72"/>
      <c r="P199" s="199">
        <f t="shared" si="21"/>
        <v>0</v>
      </c>
      <c r="Q199" s="199">
        <v>0</v>
      </c>
      <c r="R199" s="199">
        <f t="shared" si="22"/>
        <v>0</v>
      </c>
      <c r="S199" s="199">
        <v>0</v>
      </c>
      <c r="T199" s="200">
        <f t="shared" si="2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01" t="s">
        <v>129</v>
      </c>
      <c r="AT199" s="201" t="s">
        <v>125</v>
      </c>
      <c r="AU199" s="201" t="s">
        <v>130</v>
      </c>
      <c r="AY199" s="14" t="s">
        <v>123</v>
      </c>
      <c r="BE199" s="202">
        <f t="shared" si="24"/>
        <v>0</v>
      </c>
      <c r="BF199" s="202">
        <f t="shared" si="25"/>
        <v>0</v>
      </c>
      <c r="BG199" s="202">
        <f t="shared" si="26"/>
        <v>0</v>
      </c>
      <c r="BH199" s="202">
        <f t="shared" si="27"/>
        <v>0</v>
      </c>
      <c r="BI199" s="202">
        <f t="shared" si="28"/>
        <v>0</v>
      </c>
      <c r="BJ199" s="14" t="s">
        <v>130</v>
      </c>
      <c r="BK199" s="202">
        <f t="shared" si="29"/>
        <v>0</v>
      </c>
      <c r="BL199" s="14" t="s">
        <v>129</v>
      </c>
      <c r="BM199" s="201" t="s">
        <v>326</v>
      </c>
    </row>
    <row r="200" spans="1:65" s="2" customFormat="1" ht="24.2" customHeight="1">
      <c r="A200" s="31"/>
      <c r="B200" s="32"/>
      <c r="C200" s="189" t="s">
        <v>229</v>
      </c>
      <c r="D200" s="189" t="s">
        <v>125</v>
      </c>
      <c r="E200" s="190" t="s">
        <v>327</v>
      </c>
      <c r="F200" s="191" t="s">
        <v>328</v>
      </c>
      <c r="G200" s="192" t="s">
        <v>300</v>
      </c>
      <c r="H200" s="193">
        <v>559.05600000000004</v>
      </c>
      <c r="I200" s="194"/>
      <c r="J200" s="195">
        <f t="shared" si="20"/>
        <v>0</v>
      </c>
      <c r="K200" s="196"/>
      <c r="L200" s="36"/>
      <c r="M200" s="197" t="s">
        <v>1</v>
      </c>
      <c r="N200" s="198" t="s">
        <v>38</v>
      </c>
      <c r="O200" s="72"/>
      <c r="P200" s="199">
        <f t="shared" si="21"/>
        <v>0</v>
      </c>
      <c r="Q200" s="199">
        <v>0</v>
      </c>
      <c r="R200" s="199">
        <f t="shared" si="22"/>
        <v>0</v>
      </c>
      <c r="S200" s="199">
        <v>0</v>
      </c>
      <c r="T200" s="200">
        <f t="shared" si="2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01" t="s">
        <v>129</v>
      </c>
      <c r="AT200" s="201" t="s">
        <v>125</v>
      </c>
      <c r="AU200" s="201" t="s">
        <v>130</v>
      </c>
      <c r="AY200" s="14" t="s">
        <v>123</v>
      </c>
      <c r="BE200" s="202">
        <f t="shared" si="24"/>
        <v>0</v>
      </c>
      <c r="BF200" s="202">
        <f t="shared" si="25"/>
        <v>0</v>
      </c>
      <c r="BG200" s="202">
        <f t="shared" si="26"/>
        <v>0</v>
      </c>
      <c r="BH200" s="202">
        <f t="shared" si="27"/>
        <v>0</v>
      </c>
      <c r="BI200" s="202">
        <f t="shared" si="28"/>
        <v>0</v>
      </c>
      <c r="BJ200" s="14" t="s">
        <v>130</v>
      </c>
      <c r="BK200" s="202">
        <f t="shared" si="29"/>
        <v>0</v>
      </c>
      <c r="BL200" s="14" t="s">
        <v>129</v>
      </c>
      <c r="BM200" s="201" t="s">
        <v>329</v>
      </c>
    </row>
    <row r="201" spans="1:65" s="2" customFormat="1" ht="21.75" customHeight="1">
      <c r="A201" s="31"/>
      <c r="B201" s="32"/>
      <c r="C201" s="189" t="s">
        <v>330</v>
      </c>
      <c r="D201" s="189" t="s">
        <v>125</v>
      </c>
      <c r="E201" s="190" t="s">
        <v>331</v>
      </c>
      <c r="F201" s="191" t="s">
        <v>332</v>
      </c>
      <c r="G201" s="192" t="s">
        <v>300</v>
      </c>
      <c r="H201" s="193">
        <v>26</v>
      </c>
      <c r="I201" s="194"/>
      <c r="J201" s="195">
        <f t="shared" si="20"/>
        <v>0</v>
      </c>
      <c r="K201" s="196"/>
      <c r="L201" s="36"/>
      <c r="M201" s="197" t="s">
        <v>1</v>
      </c>
      <c r="N201" s="198" t="s">
        <v>38</v>
      </c>
      <c r="O201" s="72"/>
      <c r="P201" s="199">
        <f t="shared" si="21"/>
        <v>0</v>
      </c>
      <c r="Q201" s="199">
        <v>0</v>
      </c>
      <c r="R201" s="199">
        <f t="shared" si="22"/>
        <v>0</v>
      </c>
      <c r="S201" s="199">
        <v>0</v>
      </c>
      <c r="T201" s="200">
        <f t="shared" si="23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201" t="s">
        <v>129</v>
      </c>
      <c r="AT201" s="201" t="s">
        <v>125</v>
      </c>
      <c r="AU201" s="201" t="s">
        <v>130</v>
      </c>
      <c r="AY201" s="14" t="s">
        <v>123</v>
      </c>
      <c r="BE201" s="202">
        <f t="shared" si="24"/>
        <v>0</v>
      </c>
      <c r="BF201" s="202">
        <f t="shared" si="25"/>
        <v>0</v>
      </c>
      <c r="BG201" s="202">
        <f t="shared" si="26"/>
        <v>0</v>
      </c>
      <c r="BH201" s="202">
        <f t="shared" si="27"/>
        <v>0</v>
      </c>
      <c r="BI201" s="202">
        <f t="shared" si="28"/>
        <v>0</v>
      </c>
      <c r="BJ201" s="14" t="s">
        <v>130</v>
      </c>
      <c r="BK201" s="202">
        <f t="shared" si="29"/>
        <v>0</v>
      </c>
      <c r="BL201" s="14" t="s">
        <v>129</v>
      </c>
      <c r="BM201" s="201" t="s">
        <v>333</v>
      </c>
    </row>
    <row r="202" spans="1:65" s="2" customFormat="1" ht="24.2" customHeight="1">
      <c r="A202" s="31"/>
      <c r="B202" s="32"/>
      <c r="C202" s="189" t="s">
        <v>233</v>
      </c>
      <c r="D202" s="189" t="s">
        <v>125</v>
      </c>
      <c r="E202" s="190" t="s">
        <v>334</v>
      </c>
      <c r="F202" s="191" t="s">
        <v>335</v>
      </c>
      <c r="G202" s="192" t="s">
        <v>300</v>
      </c>
      <c r="H202" s="193">
        <v>126.935</v>
      </c>
      <c r="I202" s="194"/>
      <c r="J202" s="195">
        <f t="shared" si="20"/>
        <v>0</v>
      </c>
      <c r="K202" s="196"/>
      <c r="L202" s="36"/>
      <c r="M202" s="197" t="s">
        <v>1</v>
      </c>
      <c r="N202" s="198" t="s">
        <v>38</v>
      </c>
      <c r="O202" s="72"/>
      <c r="P202" s="199">
        <f t="shared" si="21"/>
        <v>0</v>
      </c>
      <c r="Q202" s="199">
        <v>0</v>
      </c>
      <c r="R202" s="199">
        <f t="shared" si="22"/>
        <v>0</v>
      </c>
      <c r="S202" s="199">
        <v>0</v>
      </c>
      <c r="T202" s="200">
        <f t="shared" si="23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201" t="s">
        <v>129</v>
      </c>
      <c r="AT202" s="201" t="s">
        <v>125</v>
      </c>
      <c r="AU202" s="201" t="s">
        <v>130</v>
      </c>
      <c r="AY202" s="14" t="s">
        <v>123</v>
      </c>
      <c r="BE202" s="202">
        <f t="shared" si="24"/>
        <v>0</v>
      </c>
      <c r="BF202" s="202">
        <f t="shared" si="25"/>
        <v>0</v>
      </c>
      <c r="BG202" s="202">
        <f t="shared" si="26"/>
        <v>0</v>
      </c>
      <c r="BH202" s="202">
        <f t="shared" si="27"/>
        <v>0</v>
      </c>
      <c r="BI202" s="202">
        <f t="shared" si="28"/>
        <v>0</v>
      </c>
      <c r="BJ202" s="14" t="s">
        <v>130</v>
      </c>
      <c r="BK202" s="202">
        <f t="shared" si="29"/>
        <v>0</v>
      </c>
      <c r="BL202" s="14" t="s">
        <v>129</v>
      </c>
      <c r="BM202" s="201" t="s">
        <v>336</v>
      </c>
    </row>
    <row r="203" spans="1:65" s="2" customFormat="1" ht="21.75" customHeight="1">
      <c r="A203" s="31"/>
      <c r="B203" s="32"/>
      <c r="C203" s="189" t="s">
        <v>337</v>
      </c>
      <c r="D203" s="189" t="s">
        <v>125</v>
      </c>
      <c r="E203" s="190" t="s">
        <v>338</v>
      </c>
      <c r="F203" s="191" t="s">
        <v>339</v>
      </c>
      <c r="G203" s="192" t="s">
        <v>300</v>
      </c>
      <c r="H203" s="193">
        <v>9.0440000000000005</v>
      </c>
      <c r="I203" s="194"/>
      <c r="J203" s="195">
        <f t="shared" si="20"/>
        <v>0</v>
      </c>
      <c r="K203" s="196"/>
      <c r="L203" s="36"/>
      <c r="M203" s="197" t="s">
        <v>1</v>
      </c>
      <c r="N203" s="198" t="s">
        <v>38</v>
      </c>
      <c r="O203" s="72"/>
      <c r="P203" s="199">
        <f t="shared" si="21"/>
        <v>0</v>
      </c>
      <c r="Q203" s="199">
        <v>0</v>
      </c>
      <c r="R203" s="199">
        <f t="shared" si="22"/>
        <v>0</v>
      </c>
      <c r="S203" s="199">
        <v>0</v>
      </c>
      <c r="T203" s="200">
        <f t="shared" si="23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01" t="s">
        <v>129</v>
      </c>
      <c r="AT203" s="201" t="s">
        <v>125</v>
      </c>
      <c r="AU203" s="201" t="s">
        <v>130</v>
      </c>
      <c r="AY203" s="14" t="s">
        <v>123</v>
      </c>
      <c r="BE203" s="202">
        <f t="shared" si="24"/>
        <v>0</v>
      </c>
      <c r="BF203" s="202">
        <f t="shared" si="25"/>
        <v>0</v>
      </c>
      <c r="BG203" s="202">
        <f t="shared" si="26"/>
        <v>0</v>
      </c>
      <c r="BH203" s="202">
        <f t="shared" si="27"/>
        <v>0</v>
      </c>
      <c r="BI203" s="202">
        <f t="shared" si="28"/>
        <v>0</v>
      </c>
      <c r="BJ203" s="14" t="s">
        <v>130</v>
      </c>
      <c r="BK203" s="202">
        <f t="shared" si="29"/>
        <v>0</v>
      </c>
      <c r="BL203" s="14" t="s">
        <v>129</v>
      </c>
      <c r="BM203" s="201" t="s">
        <v>340</v>
      </c>
    </row>
    <row r="204" spans="1:65" s="12" customFormat="1" ht="22.9" customHeight="1">
      <c r="B204" s="174"/>
      <c r="C204" s="175"/>
      <c r="D204" s="176" t="s">
        <v>71</v>
      </c>
      <c r="E204" s="187" t="s">
        <v>341</v>
      </c>
      <c r="F204" s="187" t="s">
        <v>342</v>
      </c>
      <c r="G204" s="175"/>
      <c r="H204" s="175"/>
      <c r="I204" s="178"/>
      <c r="J204" s="188">
        <f>BK204</f>
        <v>0</v>
      </c>
      <c r="K204" s="175"/>
      <c r="L204" s="179"/>
      <c r="M204" s="180"/>
      <c r="N204" s="181"/>
      <c r="O204" s="181"/>
      <c r="P204" s="182">
        <f>P205</f>
        <v>0</v>
      </c>
      <c r="Q204" s="181"/>
      <c r="R204" s="182">
        <f>R205</f>
        <v>0</v>
      </c>
      <c r="S204" s="181"/>
      <c r="T204" s="183">
        <f>T205</f>
        <v>0</v>
      </c>
      <c r="AR204" s="184" t="s">
        <v>79</v>
      </c>
      <c r="AT204" s="185" t="s">
        <v>71</v>
      </c>
      <c r="AU204" s="185" t="s">
        <v>79</v>
      </c>
      <c r="AY204" s="184" t="s">
        <v>123</v>
      </c>
      <c r="BK204" s="186">
        <f>BK205</f>
        <v>0</v>
      </c>
    </row>
    <row r="205" spans="1:65" s="2" customFormat="1" ht="33" customHeight="1">
      <c r="A205" s="31"/>
      <c r="B205" s="32"/>
      <c r="C205" s="189" t="s">
        <v>237</v>
      </c>
      <c r="D205" s="189" t="s">
        <v>125</v>
      </c>
      <c r="E205" s="190" t="s">
        <v>343</v>
      </c>
      <c r="F205" s="191" t="s">
        <v>344</v>
      </c>
      <c r="G205" s="192" t="s">
        <v>300</v>
      </c>
      <c r="H205" s="193">
        <v>808.91099999999994</v>
      </c>
      <c r="I205" s="194"/>
      <c r="J205" s="195">
        <f>ROUND(I205*H205,2)</f>
        <v>0</v>
      </c>
      <c r="K205" s="196"/>
      <c r="L205" s="36"/>
      <c r="M205" s="197" t="s">
        <v>1</v>
      </c>
      <c r="N205" s="198" t="s">
        <v>38</v>
      </c>
      <c r="O205" s="72"/>
      <c r="P205" s="199">
        <f>O205*H205</f>
        <v>0</v>
      </c>
      <c r="Q205" s="199">
        <v>0</v>
      </c>
      <c r="R205" s="199">
        <f>Q205*H205</f>
        <v>0</v>
      </c>
      <c r="S205" s="199">
        <v>0</v>
      </c>
      <c r="T205" s="200">
        <f>S205*H205</f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201" t="s">
        <v>129</v>
      </c>
      <c r="AT205" s="201" t="s">
        <v>125</v>
      </c>
      <c r="AU205" s="201" t="s">
        <v>130</v>
      </c>
      <c r="AY205" s="14" t="s">
        <v>123</v>
      </c>
      <c r="BE205" s="202">
        <f>IF(N205="základná",J205,0)</f>
        <v>0</v>
      </c>
      <c r="BF205" s="202">
        <f>IF(N205="znížená",J205,0)</f>
        <v>0</v>
      </c>
      <c r="BG205" s="202">
        <f>IF(N205="zákl. prenesená",J205,0)</f>
        <v>0</v>
      </c>
      <c r="BH205" s="202">
        <f>IF(N205="zníž. prenesená",J205,0)</f>
        <v>0</v>
      </c>
      <c r="BI205" s="202">
        <f>IF(N205="nulová",J205,0)</f>
        <v>0</v>
      </c>
      <c r="BJ205" s="14" t="s">
        <v>130</v>
      </c>
      <c r="BK205" s="202">
        <f>ROUND(I205*H205,2)</f>
        <v>0</v>
      </c>
      <c r="BL205" s="14" t="s">
        <v>129</v>
      </c>
      <c r="BM205" s="201" t="s">
        <v>345</v>
      </c>
    </row>
    <row r="206" spans="1:65" s="12" customFormat="1" ht="25.9" customHeight="1">
      <c r="B206" s="174"/>
      <c r="C206" s="175"/>
      <c r="D206" s="176" t="s">
        <v>71</v>
      </c>
      <c r="E206" s="177" t="s">
        <v>346</v>
      </c>
      <c r="F206" s="177" t="s">
        <v>347</v>
      </c>
      <c r="G206" s="175"/>
      <c r="H206" s="175"/>
      <c r="I206" s="178"/>
      <c r="J206" s="161">
        <f>BK206</f>
        <v>0</v>
      </c>
      <c r="K206" s="175"/>
      <c r="L206" s="179"/>
      <c r="M206" s="180"/>
      <c r="N206" s="181"/>
      <c r="O206" s="181"/>
      <c r="P206" s="182">
        <f>P207+P211+P215</f>
        <v>0</v>
      </c>
      <c r="Q206" s="181"/>
      <c r="R206" s="182">
        <f>R207+R211+R215</f>
        <v>0</v>
      </c>
      <c r="S206" s="181"/>
      <c r="T206" s="183">
        <f>T207+T211+T215</f>
        <v>0</v>
      </c>
      <c r="AR206" s="184" t="s">
        <v>130</v>
      </c>
      <c r="AT206" s="185" t="s">
        <v>71</v>
      </c>
      <c r="AU206" s="185" t="s">
        <v>72</v>
      </c>
      <c r="AY206" s="184" t="s">
        <v>123</v>
      </c>
      <c r="BK206" s="186">
        <f>BK207+BK211+BK215</f>
        <v>0</v>
      </c>
    </row>
    <row r="207" spans="1:65" s="12" customFormat="1" ht="22.9" customHeight="1">
      <c r="B207" s="174"/>
      <c r="C207" s="175"/>
      <c r="D207" s="176" t="s">
        <v>71</v>
      </c>
      <c r="E207" s="187" t="s">
        <v>348</v>
      </c>
      <c r="F207" s="187" t="s">
        <v>349</v>
      </c>
      <c r="G207" s="175"/>
      <c r="H207" s="175"/>
      <c r="I207" s="178"/>
      <c r="J207" s="188">
        <f>BK207</f>
        <v>0</v>
      </c>
      <c r="K207" s="175"/>
      <c r="L207" s="179"/>
      <c r="M207" s="180"/>
      <c r="N207" s="181"/>
      <c r="O207" s="181"/>
      <c r="P207" s="182">
        <f>SUM(P208:P210)</f>
        <v>0</v>
      </c>
      <c r="Q207" s="181"/>
      <c r="R207" s="182">
        <f>SUM(R208:R210)</f>
        <v>0</v>
      </c>
      <c r="S207" s="181"/>
      <c r="T207" s="183">
        <f>SUM(T208:T210)</f>
        <v>0</v>
      </c>
      <c r="AR207" s="184" t="s">
        <v>130</v>
      </c>
      <c r="AT207" s="185" t="s">
        <v>71</v>
      </c>
      <c r="AU207" s="185" t="s">
        <v>79</v>
      </c>
      <c r="AY207" s="184" t="s">
        <v>123</v>
      </c>
      <c r="BK207" s="186">
        <f>SUM(BK208:BK210)</f>
        <v>0</v>
      </c>
    </row>
    <row r="208" spans="1:65" s="2" customFormat="1" ht="24.2" customHeight="1">
      <c r="A208" s="31"/>
      <c r="B208" s="32"/>
      <c r="C208" s="189" t="s">
        <v>350</v>
      </c>
      <c r="D208" s="189" t="s">
        <v>125</v>
      </c>
      <c r="E208" s="190" t="s">
        <v>351</v>
      </c>
      <c r="F208" s="191" t="s">
        <v>352</v>
      </c>
      <c r="G208" s="192" t="s">
        <v>228</v>
      </c>
      <c r="H208" s="193">
        <v>1</v>
      </c>
      <c r="I208" s="194"/>
      <c r="J208" s="195">
        <f>ROUND(I208*H208,2)</f>
        <v>0</v>
      </c>
      <c r="K208" s="196"/>
      <c r="L208" s="36"/>
      <c r="M208" s="197" t="s">
        <v>1</v>
      </c>
      <c r="N208" s="198" t="s">
        <v>38</v>
      </c>
      <c r="O208" s="72"/>
      <c r="P208" s="199">
        <f>O208*H208</f>
        <v>0</v>
      </c>
      <c r="Q208" s="199">
        <v>0</v>
      </c>
      <c r="R208" s="199">
        <f>Q208*H208</f>
        <v>0</v>
      </c>
      <c r="S208" s="199">
        <v>0</v>
      </c>
      <c r="T208" s="200">
        <f>S208*H208</f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01" t="s">
        <v>154</v>
      </c>
      <c r="AT208" s="201" t="s">
        <v>125</v>
      </c>
      <c r="AU208" s="201" t="s">
        <v>130</v>
      </c>
      <c r="AY208" s="14" t="s">
        <v>123</v>
      </c>
      <c r="BE208" s="202">
        <f>IF(N208="základná",J208,0)</f>
        <v>0</v>
      </c>
      <c r="BF208" s="202">
        <f>IF(N208="znížená",J208,0)</f>
        <v>0</v>
      </c>
      <c r="BG208" s="202">
        <f>IF(N208="zákl. prenesená",J208,0)</f>
        <v>0</v>
      </c>
      <c r="BH208" s="202">
        <f>IF(N208="zníž. prenesená",J208,0)</f>
        <v>0</v>
      </c>
      <c r="BI208" s="202">
        <f>IF(N208="nulová",J208,0)</f>
        <v>0</v>
      </c>
      <c r="BJ208" s="14" t="s">
        <v>130</v>
      </c>
      <c r="BK208" s="202">
        <f>ROUND(I208*H208,2)</f>
        <v>0</v>
      </c>
      <c r="BL208" s="14" t="s">
        <v>154</v>
      </c>
      <c r="BM208" s="201" t="s">
        <v>353</v>
      </c>
    </row>
    <row r="209" spans="1:65" s="2" customFormat="1" ht="24.2" customHeight="1">
      <c r="A209" s="31"/>
      <c r="B209" s="32"/>
      <c r="C209" s="203" t="s">
        <v>241</v>
      </c>
      <c r="D209" s="203" t="s">
        <v>166</v>
      </c>
      <c r="E209" s="204" t="s">
        <v>354</v>
      </c>
      <c r="F209" s="205" t="s">
        <v>355</v>
      </c>
      <c r="G209" s="206" t="s">
        <v>228</v>
      </c>
      <c r="H209" s="207">
        <v>1</v>
      </c>
      <c r="I209" s="208"/>
      <c r="J209" s="209">
        <f>ROUND(I209*H209,2)</f>
        <v>0</v>
      </c>
      <c r="K209" s="210"/>
      <c r="L209" s="211"/>
      <c r="M209" s="212" t="s">
        <v>1</v>
      </c>
      <c r="N209" s="213" t="s">
        <v>38</v>
      </c>
      <c r="O209" s="72"/>
      <c r="P209" s="199">
        <f>O209*H209</f>
        <v>0</v>
      </c>
      <c r="Q209" s="199">
        <v>0</v>
      </c>
      <c r="R209" s="199">
        <f>Q209*H209</f>
        <v>0</v>
      </c>
      <c r="S209" s="199">
        <v>0</v>
      </c>
      <c r="T209" s="200">
        <f>S209*H209</f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201" t="s">
        <v>185</v>
      </c>
      <c r="AT209" s="201" t="s">
        <v>166</v>
      </c>
      <c r="AU209" s="201" t="s">
        <v>130</v>
      </c>
      <c r="AY209" s="14" t="s">
        <v>123</v>
      </c>
      <c r="BE209" s="202">
        <f>IF(N209="základná",J209,0)</f>
        <v>0</v>
      </c>
      <c r="BF209" s="202">
        <f>IF(N209="znížená",J209,0)</f>
        <v>0</v>
      </c>
      <c r="BG209" s="202">
        <f>IF(N209="zákl. prenesená",J209,0)</f>
        <v>0</v>
      </c>
      <c r="BH209" s="202">
        <f>IF(N209="zníž. prenesená",J209,0)</f>
        <v>0</v>
      </c>
      <c r="BI209" s="202">
        <f>IF(N209="nulová",J209,0)</f>
        <v>0</v>
      </c>
      <c r="BJ209" s="14" t="s">
        <v>130</v>
      </c>
      <c r="BK209" s="202">
        <f>ROUND(I209*H209,2)</f>
        <v>0</v>
      </c>
      <c r="BL209" s="14" t="s">
        <v>154</v>
      </c>
      <c r="BM209" s="201" t="s">
        <v>356</v>
      </c>
    </row>
    <row r="210" spans="1:65" s="2" customFormat="1" ht="24.2" customHeight="1">
      <c r="A210" s="31"/>
      <c r="B210" s="32"/>
      <c r="C210" s="189" t="s">
        <v>357</v>
      </c>
      <c r="D210" s="189" t="s">
        <v>125</v>
      </c>
      <c r="E210" s="190" t="s">
        <v>358</v>
      </c>
      <c r="F210" s="191" t="s">
        <v>359</v>
      </c>
      <c r="G210" s="192" t="s">
        <v>360</v>
      </c>
      <c r="H210" s="193"/>
      <c r="I210" s="194"/>
      <c r="J210" s="195">
        <f>ROUND(I210*H210,2)</f>
        <v>0</v>
      </c>
      <c r="K210" s="196"/>
      <c r="L210" s="36"/>
      <c r="M210" s="197" t="s">
        <v>1</v>
      </c>
      <c r="N210" s="198" t="s">
        <v>38</v>
      </c>
      <c r="O210" s="72"/>
      <c r="P210" s="199">
        <f>O210*H210</f>
        <v>0</v>
      </c>
      <c r="Q210" s="199">
        <v>0</v>
      </c>
      <c r="R210" s="199">
        <f>Q210*H210</f>
        <v>0</v>
      </c>
      <c r="S210" s="199">
        <v>0</v>
      </c>
      <c r="T210" s="200">
        <f>S210*H210</f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201" t="s">
        <v>154</v>
      </c>
      <c r="AT210" s="201" t="s">
        <v>125</v>
      </c>
      <c r="AU210" s="201" t="s">
        <v>130</v>
      </c>
      <c r="AY210" s="14" t="s">
        <v>123</v>
      </c>
      <c r="BE210" s="202">
        <f>IF(N210="základná",J210,0)</f>
        <v>0</v>
      </c>
      <c r="BF210" s="202">
        <f>IF(N210="znížená",J210,0)</f>
        <v>0</v>
      </c>
      <c r="BG210" s="202">
        <f>IF(N210="zákl. prenesená",J210,0)</f>
        <v>0</v>
      </c>
      <c r="BH210" s="202">
        <f>IF(N210="zníž. prenesená",J210,0)</f>
        <v>0</v>
      </c>
      <c r="BI210" s="202">
        <f>IF(N210="nulová",J210,0)</f>
        <v>0</v>
      </c>
      <c r="BJ210" s="14" t="s">
        <v>130</v>
      </c>
      <c r="BK210" s="202">
        <f>ROUND(I210*H210,2)</f>
        <v>0</v>
      </c>
      <c r="BL210" s="14" t="s">
        <v>154</v>
      </c>
      <c r="BM210" s="201" t="s">
        <v>361</v>
      </c>
    </row>
    <row r="211" spans="1:65" s="12" customFormat="1" ht="22.9" customHeight="1">
      <c r="B211" s="174"/>
      <c r="C211" s="175"/>
      <c r="D211" s="176" t="s">
        <v>71</v>
      </c>
      <c r="E211" s="187" t="s">
        <v>362</v>
      </c>
      <c r="F211" s="187" t="s">
        <v>363</v>
      </c>
      <c r="G211" s="175"/>
      <c r="H211" s="175"/>
      <c r="I211" s="178"/>
      <c r="J211" s="188">
        <f>BK211</f>
        <v>0</v>
      </c>
      <c r="K211" s="175"/>
      <c r="L211" s="179"/>
      <c r="M211" s="180"/>
      <c r="N211" s="181"/>
      <c r="O211" s="181"/>
      <c r="P211" s="182">
        <f>SUM(P212:P214)</f>
        <v>0</v>
      </c>
      <c r="Q211" s="181"/>
      <c r="R211" s="182">
        <f>SUM(R212:R214)</f>
        <v>0</v>
      </c>
      <c r="S211" s="181"/>
      <c r="T211" s="183">
        <f>SUM(T212:T214)</f>
        <v>0</v>
      </c>
      <c r="AR211" s="184" t="s">
        <v>130</v>
      </c>
      <c r="AT211" s="185" t="s">
        <v>71</v>
      </c>
      <c r="AU211" s="185" t="s">
        <v>79</v>
      </c>
      <c r="AY211" s="184" t="s">
        <v>123</v>
      </c>
      <c r="BK211" s="186">
        <f>SUM(BK212:BK214)</f>
        <v>0</v>
      </c>
    </row>
    <row r="212" spans="1:65" s="2" customFormat="1" ht="44.25" customHeight="1">
      <c r="A212" s="31"/>
      <c r="B212" s="32"/>
      <c r="C212" s="189" t="s">
        <v>244</v>
      </c>
      <c r="D212" s="189" t="s">
        <v>125</v>
      </c>
      <c r="E212" s="190" t="s">
        <v>364</v>
      </c>
      <c r="F212" s="191" t="s">
        <v>365</v>
      </c>
      <c r="G212" s="192" t="s">
        <v>128</v>
      </c>
      <c r="H212" s="193">
        <v>33.204000000000001</v>
      </c>
      <c r="I212" s="194"/>
      <c r="J212" s="195">
        <f>ROUND(I212*H212,2)</f>
        <v>0</v>
      </c>
      <c r="K212" s="196"/>
      <c r="L212" s="36"/>
      <c r="M212" s="197" t="s">
        <v>1</v>
      </c>
      <c r="N212" s="198" t="s">
        <v>38</v>
      </c>
      <c r="O212" s="72"/>
      <c r="P212" s="199">
        <f>O212*H212</f>
        <v>0</v>
      </c>
      <c r="Q212" s="199">
        <v>0</v>
      </c>
      <c r="R212" s="199">
        <f>Q212*H212</f>
        <v>0</v>
      </c>
      <c r="S212" s="199">
        <v>0</v>
      </c>
      <c r="T212" s="200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201" t="s">
        <v>154</v>
      </c>
      <c r="AT212" s="201" t="s">
        <v>125</v>
      </c>
      <c r="AU212" s="201" t="s">
        <v>130</v>
      </c>
      <c r="AY212" s="14" t="s">
        <v>123</v>
      </c>
      <c r="BE212" s="202">
        <f>IF(N212="základná",J212,0)</f>
        <v>0</v>
      </c>
      <c r="BF212" s="202">
        <f>IF(N212="znížená",J212,0)</f>
        <v>0</v>
      </c>
      <c r="BG212" s="202">
        <f>IF(N212="zákl. prenesená",J212,0)</f>
        <v>0</v>
      </c>
      <c r="BH212" s="202">
        <f>IF(N212="zníž. prenesená",J212,0)</f>
        <v>0</v>
      </c>
      <c r="BI212" s="202">
        <f>IF(N212="nulová",J212,0)</f>
        <v>0</v>
      </c>
      <c r="BJ212" s="14" t="s">
        <v>130</v>
      </c>
      <c r="BK212" s="202">
        <f>ROUND(I212*H212,2)</f>
        <v>0</v>
      </c>
      <c r="BL212" s="14" t="s">
        <v>154</v>
      </c>
      <c r="BM212" s="201" t="s">
        <v>366</v>
      </c>
    </row>
    <row r="213" spans="1:65" s="2" customFormat="1" ht="33" customHeight="1">
      <c r="A213" s="31"/>
      <c r="B213" s="32"/>
      <c r="C213" s="203" t="s">
        <v>367</v>
      </c>
      <c r="D213" s="203" t="s">
        <v>166</v>
      </c>
      <c r="E213" s="204" t="s">
        <v>368</v>
      </c>
      <c r="F213" s="205" t="s">
        <v>369</v>
      </c>
      <c r="G213" s="206" t="s">
        <v>128</v>
      </c>
      <c r="H213" s="207">
        <v>33.868000000000002</v>
      </c>
      <c r="I213" s="208"/>
      <c r="J213" s="209">
        <f>ROUND(I213*H213,2)</f>
        <v>0</v>
      </c>
      <c r="K213" s="210"/>
      <c r="L213" s="211"/>
      <c r="M213" s="212" t="s">
        <v>1</v>
      </c>
      <c r="N213" s="213" t="s">
        <v>38</v>
      </c>
      <c r="O213" s="72"/>
      <c r="P213" s="199">
        <f>O213*H213</f>
        <v>0</v>
      </c>
      <c r="Q213" s="199">
        <v>0</v>
      </c>
      <c r="R213" s="199">
        <f>Q213*H213</f>
        <v>0</v>
      </c>
      <c r="S213" s="199">
        <v>0</v>
      </c>
      <c r="T213" s="200">
        <f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01" t="s">
        <v>185</v>
      </c>
      <c r="AT213" s="201" t="s">
        <v>166</v>
      </c>
      <c r="AU213" s="201" t="s">
        <v>130</v>
      </c>
      <c r="AY213" s="14" t="s">
        <v>123</v>
      </c>
      <c r="BE213" s="202">
        <f>IF(N213="základná",J213,0)</f>
        <v>0</v>
      </c>
      <c r="BF213" s="202">
        <f>IF(N213="znížená",J213,0)</f>
        <v>0</v>
      </c>
      <c r="BG213" s="202">
        <f>IF(N213="zákl. prenesená",J213,0)</f>
        <v>0</v>
      </c>
      <c r="BH213" s="202">
        <f>IF(N213="zníž. prenesená",J213,0)</f>
        <v>0</v>
      </c>
      <c r="BI213" s="202">
        <f>IF(N213="nulová",J213,0)</f>
        <v>0</v>
      </c>
      <c r="BJ213" s="14" t="s">
        <v>130</v>
      </c>
      <c r="BK213" s="202">
        <f>ROUND(I213*H213,2)</f>
        <v>0</v>
      </c>
      <c r="BL213" s="14" t="s">
        <v>154</v>
      </c>
      <c r="BM213" s="201" t="s">
        <v>370</v>
      </c>
    </row>
    <row r="214" spans="1:65" s="2" customFormat="1" ht="24.2" customHeight="1">
      <c r="A214" s="31"/>
      <c r="B214" s="32"/>
      <c r="C214" s="189" t="s">
        <v>248</v>
      </c>
      <c r="D214" s="189" t="s">
        <v>125</v>
      </c>
      <c r="E214" s="190" t="s">
        <v>371</v>
      </c>
      <c r="F214" s="191" t="s">
        <v>372</v>
      </c>
      <c r="G214" s="192" t="s">
        <v>360</v>
      </c>
      <c r="H214" s="193"/>
      <c r="I214" s="194"/>
      <c r="J214" s="195">
        <f>ROUND(I214*H214,2)</f>
        <v>0</v>
      </c>
      <c r="K214" s="196"/>
      <c r="L214" s="36"/>
      <c r="M214" s="197" t="s">
        <v>1</v>
      </c>
      <c r="N214" s="198" t="s">
        <v>38</v>
      </c>
      <c r="O214" s="72"/>
      <c r="P214" s="199">
        <f>O214*H214</f>
        <v>0</v>
      </c>
      <c r="Q214" s="199">
        <v>0</v>
      </c>
      <c r="R214" s="199">
        <f>Q214*H214</f>
        <v>0</v>
      </c>
      <c r="S214" s="199">
        <v>0</v>
      </c>
      <c r="T214" s="200">
        <f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201" t="s">
        <v>154</v>
      </c>
      <c r="AT214" s="201" t="s">
        <v>125</v>
      </c>
      <c r="AU214" s="201" t="s">
        <v>130</v>
      </c>
      <c r="AY214" s="14" t="s">
        <v>123</v>
      </c>
      <c r="BE214" s="202">
        <f>IF(N214="základná",J214,0)</f>
        <v>0</v>
      </c>
      <c r="BF214" s="202">
        <f>IF(N214="znížená",J214,0)</f>
        <v>0</v>
      </c>
      <c r="BG214" s="202">
        <f>IF(N214="zákl. prenesená",J214,0)</f>
        <v>0</v>
      </c>
      <c r="BH214" s="202">
        <f>IF(N214="zníž. prenesená",J214,0)</f>
        <v>0</v>
      </c>
      <c r="BI214" s="202">
        <f>IF(N214="nulová",J214,0)</f>
        <v>0</v>
      </c>
      <c r="BJ214" s="14" t="s">
        <v>130</v>
      </c>
      <c r="BK214" s="202">
        <f>ROUND(I214*H214,2)</f>
        <v>0</v>
      </c>
      <c r="BL214" s="14" t="s">
        <v>154</v>
      </c>
      <c r="BM214" s="201" t="s">
        <v>373</v>
      </c>
    </row>
    <row r="215" spans="1:65" s="12" customFormat="1" ht="22.9" customHeight="1">
      <c r="B215" s="174"/>
      <c r="C215" s="175"/>
      <c r="D215" s="176" t="s">
        <v>71</v>
      </c>
      <c r="E215" s="187" t="s">
        <v>374</v>
      </c>
      <c r="F215" s="187" t="s">
        <v>375</v>
      </c>
      <c r="G215" s="175"/>
      <c r="H215" s="175"/>
      <c r="I215" s="178"/>
      <c r="J215" s="188">
        <f>BK215</f>
        <v>0</v>
      </c>
      <c r="K215" s="175"/>
      <c r="L215" s="179"/>
      <c r="M215" s="180"/>
      <c r="N215" s="181"/>
      <c r="O215" s="181"/>
      <c r="P215" s="182">
        <f>SUM(P216:P218)</f>
        <v>0</v>
      </c>
      <c r="Q215" s="181"/>
      <c r="R215" s="182">
        <f>SUM(R216:R218)</f>
        <v>0</v>
      </c>
      <c r="S215" s="181"/>
      <c r="T215" s="183">
        <f>SUM(T216:T218)</f>
        <v>0</v>
      </c>
      <c r="AR215" s="184" t="s">
        <v>140</v>
      </c>
      <c r="AT215" s="185" t="s">
        <v>71</v>
      </c>
      <c r="AU215" s="185" t="s">
        <v>79</v>
      </c>
      <c r="AY215" s="184" t="s">
        <v>123</v>
      </c>
      <c r="BK215" s="186">
        <f>SUM(BK216:BK218)</f>
        <v>0</v>
      </c>
    </row>
    <row r="216" spans="1:65" s="2" customFormat="1" ht="24.2" customHeight="1">
      <c r="A216" s="31"/>
      <c r="B216" s="32"/>
      <c r="C216" s="189" t="s">
        <v>376</v>
      </c>
      <c r="D216" s="189" t="s">
        <v>125</v>
      </c>
      <c r="E216" s="190" t="s">
        <v>377</v>
      </c>
      <c r="F216" s="191" t="s">
        <v>378</v>
      </c>
      <c r="G216" s="192" t="s">
        <v>360</v>
      </c>
      <c r="H216" s="193"/>
      <c r="I216" s="194"/>
      <c r="J216" s="195">
        <f>ROUND(I216*H216,2)</f>
        <v>0</v>
      </c>
      <c r="K216" s="196"/>
      <c r="L216" s="36"/>
      <c r="M216" s="197" t="s">
        <v>1</v>
      </c>
      <c r="N216" s="198" t="s">
        <v>38</v>
      </c>
      <c r="O216" s="72"/>
      <c r="P216" s="199">
        <f>O216*H216</f>
        <v>0</v>
      </c>
      <c r="Q216" s="199">
        <v>0</v>
      </c>
      <c r="R216" s="199">
        <f>Q216*H216</f>
        <v>0</v>
      </c>
      <c r="S216" s="199">
        <v>0</v>
      </c>
      <c r="T216" s="200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01" t="s">
        <v>129</v>
      </c>
      <c r="AT216" s="201" t="s">
        <v>125</v>
      </c>
      <c r="AU216" s="201" t="s">
        <v>130</v>
      </c>
      <c r="AY216" s="14" t="s">
        <v>123</v>
      </c>
      <c r="BE216" s="202">
        <f>IF(N216="základná",J216,0)</f>
        <v>0</v>
      </c>
      <c r="BF216" s="202">
        <f>IF(N216="znížená",J216,0)</f>
        <v>0</v>
      </c>
      <c r="BG216" s="202">
        <f>IF(N216="zákl. prenesená",J216,0)</f>
        <v>0</v>
      </c>
      <c r="BH216" s="202">
        <f>IF(N216="zníž. prenesená",J216,0)</f>
        <v>0</v>
      </c>
      <c r="BI216" s="202">
        <f>IF(N216="nulová",J216,0)</f>
        <v>0</v>
      </c>
      <c r="BJ216" s="14" t="s">
        <v>130</v>
      </c>
      <c r="BK216" s="202">
        <f>ROUND(I216*H216,2)</f>
        <v>0</v>
      </c>
      <c r="BL216" s="14" t="s">
        <v>129</v>
      </c>
      <c r="BM216" s="201" t="s">
        <v>379</v>
      </c>
    </row>
    <row r="217" spans="1:65" s="2" customFormat="1" ht="21.75" customHeight="1">
      <c r="A217" s="31"/>
      <c r="B217" s="32"/>
      <c r="C217" s="189" t="s">
        <v>251</v>
      </c>
      <c r="D217" s="189" t="s">
        <v>125</v>
      </c>
      <c r="E217" s="190" t="s">
        <v>380</v>
      </c>
      <c r="F217" s="191" t="s">
        <v>381</v>
      </c>
      <c r="G217" s="192" t="s">
        <v>360</v>
      </c>
      <c r="H217" s="193"/>
      <c r="I217" s="194"/>
      <c r="J217" s="195">
        <f>ROUND(I217*H217,2)</f>
        <v>0</v>
      </c>
      <c r="K217" s="196"/>
      <c r="L217" s="36"/>
      <c r="M217" s="197" t="s">
        <v>1</v>
      </c>
      <c r="N217" s="198" t="s">
        <v>38</v>
      </c>
      <c r="O217" s="72"/>
      <c r="P217" s="199">
        <f>O217*H217</f>
        <v>0</v>
      </c>
      <c r="Q217" s="199">
        <v>0</v>
      </c>
      <c r="R217" s="199">
        <f>Q217*H217</f>
        <v>0</v>
      </c>
      <c r="S217" s="199">
        <v>0</v>
      </c>
      <c r="T217" s="200">
        <f>S217*H217</f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201" t="s">
        <v>129</v>
      </c>
      <c r="AT217" s="201" t="s">
        <v>125</v>
      </c>
      <c r="AU217" s="201" t="s">
        <v>130</v>
      </c>
      <c r="AY217" s="14" t="s">
        <v>123</v>
      </c>
      <c r="BE217" s="202">
        <f>IF(N217="základná",J217,0)</f>
        <v>0</v>
      </c>
      <c r="BF217" s="202">
        <f>IF(N217="znížená",J217,0)</f>
        <v>0</v>
      </c>
      <c r="BG217" s="202">
        <f>IF(N217="zákl. prenesená",J217,0)</f>
        <v>0</v>
      </c>
      <c r="BH217" s="202">
        <f>IF(N217="zníž. prenesená",J217,0)</f>
        <v>0</v>
      </c>
      <c r="BI217" s="202">
        <f>IF(N217="nulová",J217,0)</f>
        <v>0</v>
      </c>
      <c r="BJ217" s="14" t="s">
        <v>130</v>
      </c>
      <c r="BK217" s="202">
        <f>ROUND(I217*H217,2)</f>
        <v>0</v>
      </c>
      <c r="BL217" s="14" t="s">
        <v>129</v>
      </c>
      <c r="BM217" s="201" t="s">
        <v>382</v>
      </c>
    </row>
    <row r="218" spans="1:65" s="2" customFormat="1" ht="16.5" customHeight="1">
      <c r="A218" s="31"/>
      <c r="B218" s="32"/>
      <c r="C218" s="189" t="s">
        <v>383</v>
      </c>
      <c r="D218" s="189" t="s">
        <v>125</v>
      </c>
      <c r="E218" s="190" t="s">
        <v>384</v>
      </c>
      <c r="F218" s="191" t="s">
        <v>385</v>
      </c>
      <c r="G218" s="192" t="s">
        <v>360</v>
      </c>
      <c r="H218" s="193"/>
      <c r="I218" s="194"/>
      <c r="J218" s="195">
        <f>ROUND(I218*H218,2)</f>
        <v>0</v>
      </c>
      <c r="K218" s="196"/>
      <c r="L218" s="36"/>
      <c r="M218" s="197" t="s">
        <v>1</v>
      </c>
      <c r="N218" s="198" t="s">
        <v>38</v>
      </c>
      <c r="O218" s="72"/>
      <c r="P218" s="199">
        <f>O218*H218</f>
        <v>0</v>
      </c>
      <c r="Q218" s="199">
        <v>0</v>
      </c>
      <c r="R218" s="199">
        <f>Q218*H218</f>
        <v>0</v>
      </c>
      <c r="S218" s="199">
        <v>0</v>
      </c>
      <c r="T218" s="200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01" t="s">
        <v>129</v>
      </c>
      <c r="AT218" s="201" t="s">
        <v>125</v>
      </c>
      <c r="AU218" s="201" t="s">
        <v>130</v>
      </c>
      <c r="AY218" s="14" t="s">
        <v>123</v>
      </c>
      <c r="BE218" s="202">
        <f>IF(N218="základná",J218,0)</f>
        <v>0</v>
      </c>
      <c r="BF218" s="202">
        <f>IF(N218="znížená",J218,0)</f>
        <v>0</v>
      </c>
      <c r="BG218" s="202">
        <f>IF(N218="zákl. prenesená",J218,0)</f>
        <v>0</v>
      </c>
      <c r="BH218" s="202">
        <f>IF(N218="zníž. prenesená",J218,0)</f>
        <v>0</v>
      </c>
      <c r="BI218" s="202">
        <f>IF(N218="nulová",J218,0)</f>
        <v>0</v>
      </c>
      <c r="BJ218" s="14" t="s">
        <v>130</v>
      </c>
      <c r="BK218" s="202">
        <f>ROUND(I218*H218,2)</f>
        <v>0</v>
      </c>
      <c r="BL218" s="14" t="s">
        <v>129</v>
      </c>
      <c r="BM218" s="201" t="s">
        <v>386</v>
      </c>
    </row>
    <row r="219" spans="1:65" s="12" customFormat="1" ht="25.9" customHeight="1">
      <c r="B219" s="174"/>
      <c r="C219" s="175"/>
      <c r="D219" s="176" t="s">
        <v>71</v>
      </c>
      <c r="E219" s="177" t="s">
        <v>387</v>
      </c>
      <c r="F219" s="177" t="s">
        <v>387</v>
      </c>
      <c r="G219" s="175"/>
      <c r="H219" s="175"/>
      <c r="I219" s="178"/>
      <c r="J219" s="161">
        <f>BK219</f>
        <v>0</v>
      </c>
      <c r="K219" s="175"/>
      <c r="L219" s="179"/>
      <c r="M219" s="180"/>
      <c r="N219" s="181"/>
      <c r="O219" s="181"/>
      <c r="P219" s="182">
        <f>P220+P265+P343+P361+P379</f>
        <v>0</v>
      </c>
      <c r="Q219" s="181"/>
      <c r="R219" s="182">
        <f>R220+R265+R343+R361+R379</f>
        <v>1.0555925000000002</v>
      </c>
      <c r="S219" s="181"/>
      <c r="T219" s="183">
        <f>T220+T265+T343+T361+T379</f>
        <v>0</v>
      </c>
      <c r="AR219" s="184" t="s">
        <v>79</v>
      </c>
      <c r="AT219" s="185" t="s">
        <v>71</v>
      </c>
      <c r="AU219" s="185" t="s">
        <v>72</v>
      </c>
      <c r="AY219" s="184" t="s">
        <v>123</v>
      </c>
      <c r="BK219" s="186">
        <f>BK220+BK265+BK343+BK361+BK379</f>
        <v>0</v>
      </c>
    </row>
    <row r="220" spans="1:65" s="12" customFormat="1" ht="22.9" customHeight="1">
      <c r="B220" s="174"/>
      <c r="C220" s="175"/>
      <c r="D220" s="176" t="s">
        <v>71</v>
      </c>
      <c r="E220" s="187" t="s">
        <v>388</v>
      </c>
      <c r="F220" s="187" t="s">
        <v>389</v>
      </c>
      <c r="G220" s="175"/>
      <c r="H220" s="175"/>
      <c r="I220" s="178"/>
      <c r="J220" s="188">
        <f>BK220</f>
        <v>0</v>
      </c>
      <c r="K220" s="175"/>
      <c r="L220" s="179"/>
      <c r="M220" s="180"/>
      <c r="N220" s="181"/>
      <c r="O220" s="181"/>
      <c r="P220" s="182">
        <f>SUM(P221:P264)</f>
        <v>0</v>
      </c>
      <c r="Q220" s="181"/>
      <c r="R220" s="182">
        <f>SUM(R221:R264)</f>
        <v>0</v>
      </c>
      <c r="S220" s="181"/>
      <c r="T220" s="183">
        <f>SUM(T221:T264)</f>
        <v>0</v>
      </c>
      <c r="AR220" s="184" t="s">
        <v>79</v>
      </c>
      <c r="AT220" s="185" t="s">
        <v>71</v>
      </c>
      <c r="AU220" s="185" t="s">
        <v>79</v>
      </c>
      <c r="AY220" s="184" t="s">
        <v>123</v>
      </c>
      <c r="BK220" s="186">
        <f>SUM(BK221:BK264)</f>
        <v>0</v>
      </c>
    </row>
    <row r="221" spans="1:65" s="2" customFormat="1" ht="21.75" customHeight="1">
      <c r="A221" s="31"/>
      <c r="B221" s="32"/>
      <c r="C221" s="203" t="s">
        <v>255</v>
      </c>
      <c r="D221" s="203" t="s">
        <v>166</v>
      </c>
      <c r="E221" s="204" t="s">
        <v>390</v>
      </c>
      <c r="F221" s="205" t="s">
        <v>391</v>
      </c>
      <c r="G221" s="206" t="s">
        <v>228</v>
      </c>
      <c r="H221" s="207">
        <v>8</v>
      </c>
      <c r="I221" s="208"/>
      <c r="J221" s="209">
        <f t="shared" ref="J221:J264" si="30">ROUND(I221*H221,2)</f>
        <v>0</v>
      </c>
      <c r="K221" s="210"/>
      <c r="L221" s="211"/>
      <c r="M221" s="212" t="s">
        <v>1</v>
      </c>
      <c r="N221" s="213" t="s">
        <v>38</v>
      </c>
      <c r="O221" s="72"/>
      <c r="P221" s="199">
        <f t="shared" ref="P221:P264" si="31">O221*H221</f>
        <v>0</v>
      </c>
      <c r="Q221" s="199">
        <v>0</v>
      </c>
      <c r="R221" s="199">
        <f t="shared" ref="R221:R264" si="32">Q221*H221</f>
        <v>0</v>
      </c>
      <c r="S221" s="199">
        <v>0</v>
      </c>
      <c r="T221" s="200">
        <f t="shared" ref="T221:T264" si="33">S221*H221</f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201" t="s">
        <v>139</v>
      </c>
      <c r="AT221" s="201" t="s">
        <v>166</v>
      </c>
      <c r="AU221" s="201" t="s">
        <v>130</v>
      </c>
      <c r="AY221" s="14" t="s">
        <v>123</v>
      </c>
      <c r="BE221" s="202">
        <f t="shared" ref="BE221:BE264" si="34">IF(N221="základná",J221,0)</f>
        <v>0</v>
      </c>
      <c r="BF221" s="202">
        <f t="shared" ref="BF221:BF264" si="35">IF(N221="znížená",J221,0)</f>
        <v>0</v>
      </c>
      <c r="BG221" s="202">
        <f t="shared" ref="BG221:BG264" si="36">IF(N221="zákl. prenesená",J221,0)</f>
        <v>0</v>
      </c>
      <c r="BH221" s="202">
        <f t="shared" ref="BH221:BH264" si="37">IF(N221="zníž. prenesená",J221,0)</f>
        <v>0</v>
      </c>
      <c r="BI221" s="202">
        <f t="shared" ref="BI221:BI264" si="38">IF(N221="nulová",J221,0)</f>
        <v>0</v>
      </c>
      <c r="BJ221" s="14" t="s">
        <v>130</v>
      </c>
      <c r="BK221" s="202">
        <f t="shared" ref="BK221:BK264" si="39">ROUND(I221*H221,2)</f>
        <v>0</v>
      </c>
      <c r="BL221" s="14" t="s">
        <v>129</v>
      </c>
      <c r="BM221" s="201" t="s">
        <v>392</v>
      </c>
    </row>
    <row r="222" spans="1:65" s="2" customFormat="1" ht="24.2" customHeight="1">
      <c r="A222" s="31"/>
      <c r="B222" s="32"/>
      <c r="C222" s="203" t="s">
        <v>393</v>
      </c>
      <c r="D222" s="203" t="s">
        <v>166</v>
      </c>
      <c r="E222" s="204" t="s">
        <v>394</v>
      </c>
      <c r="F222" s="205" t="s">
        <v>395</v>
      </c>
      <c r="G222" s="206" t="s">
        <v>228</v>
      </c>
      <c r="H222" s="207">
        <v>11</v>
      </c>
      <c r="I222" s="208"/>
      <c r="J222" s="209">
        <f t="shared" si="30"/>
        <v>0</v>
      </c>
      <c r="K222" s="210"/>
      <c r="L222" s="211"/>
      <c r="M222" s="212" t="s">
        <v>1</v>
      </c>
      <c r="N222" s="213" t="s">
        <v>38</v>
      </c>
      <c r="O222" s="72"/>
      <c r="P222" s="199">
        <f t="shared" si="31"/>
        <v>0</v>
      </c>
      <c r="Q222" s="199">
        <v>0</v>
      </c>
      <c r="R222" s="199">
        <f t="shared" si="32"/>
        <v>0</v>
      </c>
      <c r="S222" s="199">
        <v>0</v>
      </c>
      <c r="T222" s="200">
        <f t="shared" si="33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201" t="s">
        <v>139</v>
      </c>
      <c r="AT222" s="201" t="s">
        <v>166</v>
      </c>
      <c r="AU222" s="201" t="s">
        <v>130</v>
      </c>
      <c r="AY222" s="14" t="s">
        <v>123</v>
      </c>
      <c r="BE222" s="202">
        <f t="shared" si="34"/>
        <v>0</v>
      </c>
      <c r="BF222" s="202">
        <f t="shared" si="35"/>
        <v>0</v>
      </c>
      <c r="BG222" s="202">
        <f t="shared" si="36"/>
        <v>0</v>
      </c>
      <c r="BH222" s="202">
        <f t="shared" si="37"/>
        <v>0</v>
      </c>
      <c r="BI222" s="202">
        <f t="shared" si="38"/>
        <v>0</v>
      </c>
      <c r="BJ222" s="14" t="s">
        <v>130</v>
      </c>
      <c r="BK222" s="202">
        <f t="shared" si="39"/>
        <v>0</v>
      </c>
      <c r="BL222" s="14" t="s">
        <v>129</v>
      </c>
      <c r="BM222" s="201" t="s">
        <v>396</v>
      </c>
    </row>
    <row r="223" spans="1:65" s="2" customFormat="1" ht="16.5" customHeight="1">
      <c r="A223" s="31"/>
      <c r="B223" s="32"/>
      <c r="C223" s="203" t="s">
        <v>258</v>
      </c>
      <c r="D223" s="203" t="s">
        <v>166</v>
      </c>
      <c r="E223" s="204" t="s">
        <v>397</v>
      </c>
      <c r="F223" s="205" t="s">
        <v>398</v>
      </c>
      <c r="G223" s="206" t="s">
        <v>228</v>
      </c>
      <c r="H223" s="207">
        <v>19</v>
      </c>
      <c r="I223" s="208"/>
      <c r="J223" s="209">
        <f t="shared" si="30"/>
        <v>0</v>
      </c>
      <c r="K223" s="210"/>
      <c r="L223" s="211"/>
      <c r="M223" s="212" t="s">
        <v>1</v>
      </c>
      <c r="N223" s="213" t="s">
        <v>38</v>
      </c>
      <c r="O223" s="72"/>
      <c r="P223" s="199">
        <f t="shared" si="31"/>
        <v>0</v>
      </c>
      <c r="Q223" s="199">
        <v>0</v>
      </c>
      <c r="R223" s="199">
        <f t="shared" si="32"/>
        <v>0</v>
      </c>
      <c r="S223" s="199">
        <v>0</v>
      </c>
      <c r="T223" s="200">
        <f t="shared" si="33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201" t="s">
        <v>139</v>
      </c>
      <c r="AT223" s="201" t="s">
        <v>166</v>
      </c>
      <c r="AU223" s="201" t="s">
        <v>130</v>
      </c>
      <c r="AY223" s="14" t="s">
        <v>123</v>
      </c>
      <c r="BE223" s="202">
        <f t="shared" si="34"/>
        <v>0</v>
      </c>
      <c r="BF223" s="202">
        <f t="shared" si="35"/>
        <v>0</v>
      </c>
      <c r="BG223" s="202">
        <f t="shared" si="36"/>
        <v>0</v>
      </c>
      <c r="BH223" s="202">
        <f t="shared" si="37"/>
        <v>0</v>
      </c>
      <c r="BI223" s="202">
        <f t="shared" si="38"/>
        <v>0</v>
      </c>
      <c r="BJ223" s="14" t="s">
        <v>130</v>
      </c>
      <c r="BK223" s="202">
        <f t="shared" si="39"/>
        <v>0</v>
      </c>
      <c r="BL223" s="14" t="s">
        <v>129</v>
      </c>
      <c r="BM223" s="201" t="s">
        <v>399</v>
      </c>
    </row>
    <row r="224" spans="1:65" s="2" customFormat="1" ht="24.2" customHeight="1">
      <c r="A224" s="31"/>
      <c r="B224" s="32"/>
      <c r="C224" s="203" t="s">
        <v>400</v>
      </c>
      <c r="D224" s="203" t="s">
        <v>166</v>
      </c>
      <c r="E224" s="204" t="s">
        <v>401</v>
      </c>
      <c r="F224" s="205" t="s">
        <v>402</v>
      </c>
      <c r="G224" s="206" t="s">
        <v>223</v>
      </c>
      <c r="H224" s="207">
        <v>20</v>
      </c>
      <c r="I224" s="208"/>
      <c r="J224" s="209">
        <f t="shared" si="30"/>
        <v>0</v>
      </c>
      <c r="K224" s="210"/>
      <c r="L224" s="211"/>
      <c r="M224" s="212" t="s">
        <v>1</v>
      </c>
      <c r="N224" s="213" t="s">
        <v>38</v>
      </c>
      <c r="O224" s="72"/>
      <c r="P224" s="199">
        <f t="shared" si="31"/>
        <v>0</v>
      </c>
      <c r="Q224" s="199">
        <v>0</v>
      </c>
      <c r="R224" s="199">
        <f t="shared" si="32"/>
        <v>0</v>
      </c>
      <c r="S224" s="199">
        <v>0</v>
      </c>
      <c r="T224" s="200">
        <f t="shared" si="33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201" t="s">
        <v>139</v>
      </c>
      <c r="AT224" s="201" t="s">
        <v>166</v>
      </c>
      <c r="AU224" s="201" t="s">
        <v>130</v>
      </c>
      <c r="AY224" s="14" t="s">
        <v>123</v>
      </c>
      <c r="BE224" s="202">
        <f t="shared" si="34"/>
        <v>0</v>
      </c>
      <c r="BF224" s="202">
        <f t="shared" si="35"/>
        <v>0</v>
      </c>
      <c r="BG224" s="202">
        <f t="shared" si="36"/>
        <v>0</v>
      </c>
      <c r="BH224" s="202">
        <f t="shared" si="37"/>
        <v>0</v>
      </c>
      <c r="BI224" s="202">
        <f t="shared" si="38"/>
        <v>0</v>
      </c>
      <c r="BJ224" s="14" t="s">
        <v>130</v>
      </c>
      <c r="BK224" s="202">
        <f t="shared" si="39"/>
        <v>0</v>
      </c>
      <c r="BL224" s="14" t="s">
        <v>129</v>
      </c>
      <c r="BM224" s="201" t="s">
        <v>403</v>
      </c>
    </row>
    <row r="225" spans="1:65" s="2" customFormat="1" ht="33" customHeight="1">
      <c r="A225" s="31"/>
      <c r="B225" s="32"/>
      <c r="C225" s="203" t="s">
        <v>262</v>
      </c>
      <c r="D225" s="203" t="s">
        <v>166</v>
      </c>
      <c r="E225" s="204" t="s">
        <v>404</v>
      </c>
      <c r="F225" s="205" t="s">
        <v>405</v>
      </c>
      <c r="G225" s="206" t="s">
        <v>228</v>
      </c>
      <c r="H225" s="207">
        <v>2</v>
      </c>
      <c r="I225" s="208"/>
      <c r="J225" s="209">
        <f t="shared" si="30"/>
        <v>0</v>
      </c>
      <c r="K225" s="210"/>
      <c r="L225" s="211"/>
      <c r="M225" s="212" t="s">
        <v>1</v>
      </c>
      <c r="N225" s="213" t="s">
        <v>38</v>
      </c>
      <c r="O225" s="72"/>
      <c r="P225" s="199">
        <f t="shared" si="31"/>
        <v>0</v>
      </c>
      <c r="Q225" s="199">
        <v>0</v>
      </c>
      <c r="R225" s="199">
        <f t="shared" si="32"/>
        <v>0</v>
      </c>
      <c r="S225" s="199">
        <v>0</v>
      </c>
      <c r="T225" s="200">
        <f t="shared" si="33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201" t="s">
        <v>139</v>
      </c>
      <c r="AT225" s="201" t="s">
        <v>166</v>
      </c>
      <c r="AU225" s="201" t="s">
        <v>130</v>
      </c>
      <c r="AY225" s="14" t="s">
        <v>123</v>
      </c>
      <c r="BE225" s="202">
        <f t="shared" si="34"/>
        <v>0</v>
      </c>
      <c r="BF225" s="202">
        <f t="shared" si="35"/>
        <v>0</v>
      </c>
      <c r="BG225" s="202">
        <f t="shared" si="36"/>
        <v>0</v>
      </c>
      <c r="BH225" s="202">
        <f t="shared" si="37"/>
        <v>0</v>
      </c>
      <c r="BI225" s="202">
        <f t="shared" si="38"/>
        <v>0</v>
      </c>
      <c r="BJ225" s="14" t="s">
        <v>130</v>
      </c>
      <c r="BK225" s="202">
        <f t="shared" si="39"/>
        <v>0</v>
      </c>
      <c r="BL225" s="14" t="s">
        <v>129</v>
      </c>
      <c r="BM225" s="201" t="s">
        <v>406</v>
      </c>
    </row>
    <row r="226" spans="1:65" s="2" customFormat="1" ht="24.2" customHeight="1">
      <c r="A226" s="31"/>
      <c r="B226" s="32"/>
      <c r="C226" s="203" t="s">
        <v>407</v>
      </c>
      <c r="D226" s="203" t="s">
        <v>166</v>
      </c>
      <c r="E226" s="204" t="s">
        <v>408</v>
      </c>
      <c r="F226" s="205" t="s">
        <v>409</v>
      </c>
      <c r="G226" s="206" t="s">
        <v>228</v>
      </c>
      <c r="H226" s="207">
        <v>2</v>
      </c>
      <c r="I226" s="208"/>
      <c r="J226" s="209">
        <f t="shared" si="30"/>
        <v>0</v>
      </c>
      <c r="K226" s="210"/>
      <c r="L226" s="211"/>
      <c r="M226" s="212" t="s">
        <v>1</v>
      </c>
      <c r="N226" s="213" t="s">
        <v>38</v>
      </c>
      <c r="O226" s="72"/>
      <c r="P226" s="199">
        <f t="shared" si="31"/>
        <v>0</v>
      </c>
      <c r="Q226" s="199">
        <v>0</v>
      </c>
      <c r="R226" s="199">
        <f t="shared" si="32"/>
        <v>0</v>
      </c>
      <c r="S226" s="199">
        <v>0</v>
      </c>
      <c r="T226" s="200">
        <f t="shared" si="33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201" t="s">
        <v>139</v>
      </c>
      <c r="AT226" s="201" t="s">
        <v>166</v>
      </c>
      <c r="AU226" s="201" t="s">
        <v>130</v>
      </c>
      <c r="AY226" s="14" t="s">
        <v>123</v>
      </c>
      <c r="BE226" s="202">
        <f t="shared" si="34"/>
        <v>0</v>
      </c>
      <c r="BF226" s="202">
        <f t="shared" si="35"/>
        <v>0</v>
      </c>
      <c r="BG226" s="202">
        <f t="shared" si="36"/>
        <v>0</v>
      </c>
      <c r="BH226" s="202">
        <f t="shared" si="37"/>
        <v>0</v>
      </c>
      <c r="BI226" s="202">
        <f t="shared" si="38"/>
        <v>0</v>
      </c>
      <c r="BJ226" s="14" t="s">
        <v>130</v>
      </c>
      <c r="BK226" s="202">
        <f t="shared" si="39"/>
        <v>0</v>
      </c>
      <c r="BL226" s="14" t="s">
        <v>129</v>
      </c>
      <c r="BM226" s="201" t="s">
        <v>410</v>
      </c>
    </row>
    <row r="227" spans="1:65" s="2" customFormat="1" ht="24.2" customHeight="1">
      <c r="A227" s="31"/>
      <c r="B227" s="32"/>
      <c r="C227" s="203" t="s">
        <v>265</v>
      </c>
      <c r="D227" s="203" t="s">
        <v>166</v>
      </c>
      <c r="E227" s="204" t="s">
        <v>411</v>
      </c>
      <c r="F227" s="205" t="s">
        <v>412</v>
      </c>
      <c r="G227" s="206" t="s">
        <v>128</v>
      </c>
      <c r="H227" s="207">
        <v>182</v>
      </c>
      <c r="I227" s="208"/>
      <c r="J227" s="209">
        <f t="shared" si="30"/>
        <v>0</v>
      </c>
      <c r="K227" s="210"/>
      <c r="L227" s="211"/>
      <c r="M227" s="212" t="s">
        <v>1</v>
      </c>
      <c r="N227" s="213" t="s">
        <v>38</v>
      </c>
      <c r="O227" s="72"/>
      <c r="P227" s="199">
        <f t="shared" si="31"/>
        <v>0</v>
      </c>
      <c r="Q227" s="199">
        <v>0</v>
      </c>
      <c r="R227" s="199">
        <f t="shared" si="32"/>
        <v>0</v>
      </c>
      <c r="S227" s="199">
        <v>0</v>
      </c>
      <c r="T227" s="200">
        <f t="shared" si="33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201" t="s">
        <v>139</v>
      </c>
      <c r="AT227" s="201" t="s">
        <v>166</v>
      </c>
      <c r="AU227" s="201" t="s">
        <v>130</v>
      </c>
      <c r="AY227" s="14" t="s">
        <v>123</v>
      </c>
      <c r="BE227" s="202">
        <f t="shared" si="34"/>
        <v>0</v>
      </c>
      <c r="BF227" s="202">
        <f t="shared" si="35"/>
        <v>0</v>
      </c>
      <c r="BG227" s="202">
        <f t="shared" si="36"/>
        <v>0</v>
      </c>
      <c r="BH227" s="202">
        <f t="shared" si="37"/>
        <v>0</v>
      </c>
      <c r="BI227" s="202">
        <f t="shared" si="38"/>
        <v>0</v>
      </c>
      <c r="BJ227" s="14" t="s">
        <v>130</v>
      </c>
      <c r="BK227" s="202">
        <f t="shared" si="39"/>
        <v>0</v>
      </c>
      <c r="BL227" s="14" t="s">
        <v>129</v>
      </c>
      <c r="BM227" s="201" t="s">
        <v>413</v>
      </c>
    </row>
    <row r="228" spans="1:65" s="2" customFormat="1" ht="16.5" customHeight="1">
      <c r="A228" s="31"/>
      <c r="B228" s="32"/>
      <c r="C228" s="203" t="s">
        <v>414</v>
      </c>
      <c r="D228" s="203" t="s">
        <v>166</v>
      </c>
      <c r="E228" s="204" t="s">
        <v>415</v>
      </c>
      <c r="F228" s="205" t="s">
        <v>416</v>
      </c>
      <c r="G228" s="206" t="s">
        <v>128</v>
      </c>
      <c r="H228" s="207">
        <v>364</v>
      </c>
      <c r="I228" s="208"/>
      <c r="J228" s="209">
        <f t="shared" si="30"/>
        <v>0</v>
      </c>
      <c r="K228" s="210"/>
      <c r="L228" s="211"/>
      <c r="M228" s="212" t="s">
        <v>1</v>
      </c>
      <c r="N228" s="213" t="s">
        <v>38</v>
      </c>
      <c r="O228" s="72"/>
      <c r="P228" s="199">
        <f t="shared" si="31"/>
        <v>0</v>
      </c>
      <c r="Q228" s="199">
        <v>0</v>
      </c>
      <c r="R228" s="199">
        <f t="shared" si="32"/>
        <v>0</v>
      </c>
      <c r="S228" s="199">
        <v>0</v>
      </c>
      <c r="T228" s="200">
        <f t="shared" si="33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01" t="s">
        <v>139</v>
      </c>
      <c r="AT228" s="201" t="s">
        <v>166</v>
      </c>
      <c r="AU228" s="201" t="s">
        <v>130</v>
      </c>
      <c r="AY228" s="14" t="s">
        <v>123</v>
      </c>
      <c r="BE228" s="202">
        <f t="shared" si="34"/>
        <v>0</v>
      </c>
      <c r="BF228" s="202">
        <f t="shared" si="35"/>
        <v>0</v>
      </c>
      <c r="BG228" s="202">
        <f t="shared" si="36"/>
        <v>0</v>
      </c>
      <c r="BH228" s="202">
        <f t="shared" si="37"/>
        <v>0</v>
      </c>
      <c r="BI228" s="202">
        <f t="shared" si="38"/>
        <v>0</v>
      </c>
      <c r="BJ228" s="14" t="s">
        <v>130</v>
      </c>
      <c r="BK228" s="202">
        <f t="shared" si="39"/>
        <v>0</v>
      </c>
      <c r="BL228" s="14" t="s">
        <v>129</v>
      </c>
      <c r="BM228" s="201" t="s">
        <v>417</v>
      </c>
    </row>
    <row r="229" spans="1:65" s="2" customFormat="1" ht="16.5" customHeight="1">
      <c r="A229" s="31"/>
      <c r="B229" s="32"/>
      <c r="C229" s="203" t="s">
        <v>269</v>
      </c>
      <c r="D229" s="203" t="s">
        <v>166</v>
      </c>
      <c r="E229" s="204" t="s">
        <v>418</v>
      </c>
      <c r="F229" s="205" t="s">
        <v>419</v>
      </c>
      <c r="G229" s="206" t="s">
        <v>228</v>
      </c>
      <c r="H229" s="207">
        <v>700</v>
      </c>
      <c r="I229" s="208"/>
      <c r="J229" s="209">
        <f t="shared" si="30"/>
        <v>0</v>
      </c>
      <c r="K229" s="210"/>
      <c r="L229" s="211"/>
      <c r="M229" s="212" t="s">
        <v>1</v>
      </c>
      <c r="N229" s="213" t="s">
        <v>38</v>
      </c>
      <c r="O229" s="72"/>
      <c r="P229" s="199">
        <f t="shared" si="31"/>
        <v>0</v>
      </c>
      <c r="Q229" s="199">
        <v>0</v>
      </c>
      <c r="R229" s="199">
        <f t="shared" si="32"/>
        <v>0</v>
      </c>
      <c r="S229" s="199">
        <v>0</v>
      </c>
      <c r="T229" s="200">
        <f t="shared" si="33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201" t="s">
        <v>139</v>
      </c>
      <c r="AT229" s="201" t="s">
        <v>166</v>
      </c>
      <c r="AU229" s="201" t="s">
        <v>130</v>
      </c>
      <c r="AY229" s="14" t="s">
        <v>123</v>
      </c>
      <c r="BE229" s="202">
        <f t="shared" si="34"/>
        <v>0</v>
      </c>
      <c r="BF229" s="202">
        <f t="shared" si="35"/>
        <v>0</v>
      </c>
      <c r="BG229" s="202">
        <f t="shared" si="36"/>
        <v>0</v>
      </c>
      <c r="BH229" s="202">
        <f t="shared" si="37"/>
        <v>0</v>
      </c>
      <c r="BI229" s="202">
        <f t="shared" si="38"/>
        <v>0</v>
      </c>
      <c r="BJ229" s="14" t="s">
        <v>130</v>
      </c>
      <c r="BK229" s="202">
        <f t="shared" si="39"/>
        <v>0</v>
      </c>
      <c r="BL229" s="14" t="s">
        <v>129</v>
      </c>
      <c r="BM229" s="201" t="s">
        <v>420</v>
      </c>
    </row>
    <row r="230" spans="1:65" s="2" customFormat="1" ht="16.5" customHeight="1">
      <c r="A230" s="31"/>
      <c r="B230" s="32"/>
      <c r="C230" s="203" t="s">
        <v>421</v>
      </c>
      <c r="D230" s="203" t="s">
        <v>166</v>
      </c>
      <c r="E230" s="204" t="s">
        <v>422</v>
      </c>
      <c r="F230" s="205" t="s">
        <v>423</v>
      </c>
      <c r="G230" s="206" t="s">
        <v>228</v>
      </c>
      <c r="H230" s="207">
        <v>964</v>
      </c>
      <c r="I230" s="208"/>
      <c r="J230" s="209">
        <f t="shared" si="30"/>
        <v>0</v>
      </c>
      <c r="K230" s="210"/>
      <c r="L230" s="211"/>
      <c r="M230" s="212" t="s">
        <v>1</v>
      </c>
      <c r="N230" s="213" t="s">
        <v>38</v>
      </c>
      <c r="O230" s="72"/>
      <c r="P230" s="199">
        <f t="shared" si="31"/>
        <v>0</v>
      </c>
      <c r="Q230" s="199">
        <v>0</v>
      </c>
      <c r="R230" s="199">
        <f t="shared" si="32"/>
        <v>0</v>
      </c>
      <c r="S230" s="199">
        <v>0</v>
      </c>
      <c r="T230" s="200">
        <f t="shared" si="33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201" t="s">
        <v>139</v>
      </c>
      <c r="AT230" s="201" t="s">
        <v>166</v>
      </c>
      <c r="AU230" s="201" t="s">
        <v>130</v>
      </c>
      <c r="AY230" s="14" t="s">
        <v>123</v>
      </c>
      <c r="BE230" s="202">
        <f t="shared" si="34"/>
        <v>0</v>
      </c>
      <c r="BF230" s="202">
        <f t="shared" si="35"/>
        <v>0</v>
      </c>
      <c r="BG230" s="202">
        <f t="shared" si="36"/>
        <v>0</v>
      </c>
      <c r="BH230" s="202">
        <f t="shared" si="37"/>
        <v>0</v>
      </c>
      <c r="BI230" s="202">
        <f t="shared" si="38"/>
        <v>0</v>
      </c>
      <c r="BJ230" s="14" t="s">
        <v>130</v>
      </c>
      <c r="BK230" s="202">
        <f t="shared" si="39"/>
        <v>0</v>
      </c>
      <c r="BL230" s="14" t="s">
        <v>129</v>
      </c>
      <c r="BM230" s="201" t="s">
        <v>424</v>
      </c>
    </row>
    <row r="231" spans="1:65" s="2" customFormat="1" ht="21.75" customHeight="1">
      <c r="A231" s="31"/>
      <c r="B231" s="32"/>
      <c r="C231" s="203" t="s">
        <v>272</v>
      </c>
      <c r="D231" s="203" t="s">
        <v>166</v>
      </c>
      <c r="E231" s="204" t="s">
        <v>425</v>
      </c>
      <c r="F231" s="205" t="s">
        <v>426</v>
      </c>
      <c r="G231" s="206" t="s">
        <v>228</v>
      </c>
      <c r="H231" s="207">
        <v>23</v>
      </c>
      <c r="I231" s="208"/>
      <c r="J231" s="209">
        <f t="shared" si="30"/>
        <v>0</v>
      </c>
      <c r="K231" s="210"/>
      <c r="L231" s="211"/>
      <c r="M231" s="212" t="s">
        <v>1</v>
      </c>
      <c r="N231" s="213" t="s">
        <v>38</v>
      </c>
      <c r="O231" s="72"/>
      <c r="P231" s="199">
        <f t="shared" si="31"/>
        <v>0</v>
      </c>
      <c r="Q231" s="199">
        <v>0</v>
      </c>
      <c r="R231" s="199">
        <f t="shared" si="32"/>
        <v>0</v>
      </c>
      <c r="S231" s="199">
        <v>0</v>
      </c>
      <c r="T231" s="200">
        <f t="shared" si="33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201" t="s">
        <v>139</v>
      </c>
      <c r="AT231" s="201" t="s">
        <v>166</v>
      </c>
      <c r="AU231" s="201" t="s">
        <v>130</v>
      </c>
      <c r="AY231" s="14" t="s">
        <v>123</v>
      </c>
      <c r="BE231" s="202">
        <f t="shared" si="34"/>
        <v>0</v>
      </c>
      <c r="BF231" s="202">
        <f t="shared" si="35"/>
        <v>0</v>
      </c>
      <c r="BG231" s="202">
        <f t="shared" si="36"/>
        <v>0</v>
      </c>
      <c r="BH231" s="202">
        <f t="shared" si="37"/>
        <v>0</v>
      </c>
      <c r="BI231" s="202">
        <f t="shared" si="38"/>
        <v>0</v>
      </c>
      <c r="BJ231" s="14" t="s">
        <v>130</v>
      </c>
      <c r="BK231" s="202">
        <f t="shared" si="39"/>
        <v>0</v>
      </c>
      <c r="BL231" s="14" t="s">
        <v>129</v>
      </c>
      <c r="BM231" s="201" t="s">
        <v>427</v>
      </c>
    </row>
    <row r="232" spans="1:65" s="2" customFormat="1" ht="16.5" customHeight="1">
      <c r="A232" s="31"/>
      <c r="B232" s="32"/>
      <c r="C232" s="203" t="s">
        <v>428</v>
      </c>
      <c r="D232" s="203" t="s">
        <v>166</v>
      </c>
      <c r="E232" s="204" t="s">
        <v>429</v>
      </c>
      <c r="F232" s="205" t="s">
        <v>430</v>
      </c>
      <c r="G232" s="206" t="s">
        <v>228</v>
      </c>
      <c r="H232" s="207">
        <v>700</v>
      </c>
      <c r="I232" s="208"/>
      <c r="J232" s="209">
        <f t="shared" si="30"/>
        <v>0</v>
      </c>
      <c r="K232" s="210"/>
      <c r="L232" s="211"/>
      <c r="M232" s="212" t="s">
        <v>1</v>
      </c>
      <c r="N232" s="213" t="s">
        <v>38</v>
      </c>
      <c r="O232" s="72"/>
      <c r="P232" s="199">
        <f t="shared" si="31"/>
        <v>0</v>
      </c>
      <c r="Q232" s="199">
        <v>0</v>
      </c>
      <c r="R232" s="199">
        <f t="shared" si="32"/>
        <v>0</v>
      </c>
      <c r="S232" s="199">
        <v>0</v>
      </c>
      <c r="T232" s="200">
        <f t="shared" si="33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201" t="s">
        <v>139</v>
      </c>
      <c r="AT232" s="201" t="s">
        <v>166</v>
      </c>
      <c r="AU232" s="201" t="s">
        <v>130</v>
      </c>
      <c r="AY232" s="14" t="s">
        <v>123</v>
      </c>
      <c r="BE232" s="202">
        <f t="shared" si="34"/>
        <v>0</v>
      </c>
      <c r="BF232" s="202">
        <f t="shared" si="35"/>
        <v>0</v>
      </c>
      <c r="BG232" s="202">
        <f t="shared" si="36"/>
        <v>0</v>
      </c>
      <c r="BH232" s="202">
        <f t="shared" si="37"/>
        <v>0</v>
      </c>
      <c r="BI232" s="202">
        <f t="shared" si="38"/>
        <v>0</v>
      </c>
      <c r="BJ232" s="14" t="s">
        <v>130</v>
      </c>
      <c r="BK232" s="202">
        <f t="shared" si="39"/>
        <v>0</v>
      </c>
      <c r="BL232" s="14" t="s">
        <v>129</v>
      </c>
      <c r="BM232" s="201" t="s">
        <v>431</v>
      </c>
    </row>
    <row r="233" spans="1:65" s="2" customFormat="1" ht="21.75" customHeight="1">
      <c r="A233" s="31"/>
      <c r="B233" s="32"/>
      <c r="C233" s="203" t="s">
        <v>276</v>
      </c>
      <c r="D233" s="203" t="s">
        <v>166</v>
      </c>
      <c r="E233" s="204" t="s">
        <v>432</v>
      </c>
      <c r="F233" s="205" t="s">
        <v>433</v>
      </c>
      <c r="G233" s="206" t="s">
        <v>228</v>
      </c>
      <c r="H233" s="207">
        <v>964</v>
      </c>
      <c r="I233" s="208"/>
      <c r="J233" s="209">
        <f t="shared" si="30"/>
        <v>0</v>
      </c>
      <c r="K233" s="210"/>
      <c r="L233" s="211"/>
      <c r="M233" s="212" t="s">
        <v>1</v>
      </c>
      <c r="N233" s="213" t="s">
        <v>38</v>
      </c>
      <c r="O233" s="72"/>
      <c r="P233" s="199">
        <f t="shared" si="31"/>
        <v>0</v>
      </c>
      <c r="Q233" s="199">
        <v>0</v>
      </c>
      <c r="R233" s="199">
        <f t="shared" si="32"/>
        <v>0</v>
      </c>
      <c r="S233" s="199">
        <v>0</v>
      </c>
      <c r="T233" s="200">
        <f t="shared" si="33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201" t="s">
        <v>139</v>
      </c>
      <c r="AT233" s="201" t="s">
        <v>166</v>
      </c>
      <c r="AU233" s="201" t="s">
        <v>130</v>
      </c>
      <c r="AY233" s="14" t="s">
        <v>123</v>
      </c>
      <c r="BE233" s="202">
        <f t="shared" si="34"/>
        <v>0</v>
      </c>
      <c r="BF233" s="202">
        <f t="shared" si="35"/>
        <v>0</v>
      </c>
      <c r="BG233" s="202">
        <f t="shared" si="36"/>
        <v>0</v>
      </c>
      <c r="BH233" s="202">
        <f t="shared" si="37"/>
        <v>0</v>
      </c>
      <c r="BI233" s="202">
        <f t="shared" si="38"/>
        <v>0</v>
      </c>
      <c r="BJ233" s="14" t="s">
        <v>130</v>
      </c>
      <c r="BK233" s="202">
        <f t="shared" si="39"/>
        <v>0</v>
      </c>
      <c r="BL233" s="14" t="s">
        <v>129</v>
      </c>
      <c r="BM233" s="201" t="s">
        <v>434</v>
      </c>
    </row>
    <row r="234" spans="1:65" s="2" customFormat="1" ht="16.5" customHeight="1">
      <c r="A234" s="31"/>
      <c r="B234" s="32"/>
      <c r="C234" s="203" t="s">
        <v>435</v>
      </c>
      <c r="D234" s="203" t="s">
        <v>166</v>
      </c>
      <c r="E234" s="204" t="s">
        <v>436</v>
      </c>
      <c r="F234" s="205" t="s">
        <v>437</v>
      </c>
      <c r="G234" s="206" t="s">
        <v>228</v>
      </c>
      <c r="H234" s="207">
        <v>23</v>
      </c>
      <c r="I234" s="208"/>
      <c r="J234" s="209">
        <f t="shared" si="30"/>
        <v>0</v>
      </c>
      <c r="K234" s="210"/>
      <c r="L234" s="211"/>
      <c r="M234" s="212" t="s">
        <v>1</v>
      </c>
      <c r="N234" s="213" t="s">
        <v>38</v>
      </c>
      <c r="O234" s="72"/>
      <c r="P234" s="199">
        <f t="shared" si="31"/>
        <v>0</v>
      </c>
      <c r="Q234" s="199">
        <v>0</v>
      </c>
      <c r="R234" s="199">
        <f t="shared" si="32"/>
        <v>0</v>
      </c>
      <c r="S234" s="199">
        <v>0</v>
      </c>
      <c r="T234" s="200">
        <f t="shared" si="33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201" t="s">
        <v>139</v>
      </c>
      <c r="AT234" s="201" t="s">
        <v>166</v>
      </c>
      <c r="AU234" s="201" t="s">
        <v>130</v>
      </c>
      <c r="AY234" s="14" t="s">
        <v>123</v>
      </c>
      <c r="BE234" s="202">
        <f t="shared" si="34"/>
        <v>0</v>
      </c>
      <c r="BF234" s="202">
        <f t="shared" si="35"/>
        <v>0</v>
      </c>
      <c r="BG234" s="202">
        <f t="shared" si="36"/>
        <v>0</v>
      </c>
      <c r="BH234" s="202">
        <f t="shared" si="37"/>
        <v>0</v>
      </c>
      <c r="BI234" s="202">
        <f t="shared" si="38"/>
        <v>0</v>
      </c>
      <c r="BJ234" s="14" t="s">
        <v>130</v>
      </c>
      <c r="BK234" s="202">
        <f t="shared" si="39"/>
        <v>0</v>
      </c>
      <c r="BL234" s="14" t="s">
        <v>129</v>
      </c>
      <c r="BM234" s="201" t="s">
        <v>438</v>
      </c>
    </row>
    <row r="235" spans="1:65" s="2" customFormat="1" ht="16.5" customHeight="1">
      <c r="A235" s="31"/>
      <c r="B235" s="32"/>
      <c r="C235" s="203" t="s">
        <v>279</v>
      </c>
      <c r="D235" s="203" t="s">
        <v>166</v>
      </c>
      <c r="E235" s="204" t="s">
        <v>439</v>
      </c>
      <c r="F235" s="205" t="s">
        <v>440</v>
      </c>
      <c r="G235" s="206" t="s">
        <v>228</v>
      </c>
      <c r="H235" s="207">
        <v>23</v>
      </c>
      <c r="I235" s="208"/>
      <c r="J235" s="209">
        <f t="shared" si="30"/>
        <v>0</v>
      </c>
      <c r="K235" s="210"/>
      <c r="L235" s="211"/>
      <c r="M235" s="212" t="s">
        <v>1</v>
      </c>
      <c r="N235" s="213" t="s">
        <v>38</v>
      </c>
      <c r="O235" s="72"/>
      <c r="P235" s="199">
        <f t="shared" si="31"/>
        <v>0</v>
      </c>
      <c r="Q235" s="199">
        <v>0</v>
      </c>
      <c r="R235" s="199">
        <f t="shared" si="32"/>
        <v>0</v>
      </c>
      <c r="S235" s="199">
        <v>0</v>
      </c>
      <c r="T235" s="200">
        <f t="shared" si="33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201" t="s">
        <v>139</v>
      </c>
      <c r="AT235" s="201" t="s">
        <v>166</v>
      </c>
      <c r="AU235" s="201" t="s">
        <v>130</v>
      </c>
      <c r="AY235" s="14" t="s">
        <v>123</v>
      </c>
      <c r="BE235" s="202">
        <f t="shared" si="34"/>
        <v>0</v>
      </c>
      <c r="BF235" s="202">
        <f t="shared" si="35"/>
        <v>0</v>
      </c>
      <c r="BG235" s="202">
        <f t="shared" si="36"/>
        <v>0</v>
      </c>
      <c r="BH235" s="202">
        <f t="shared" si="37"/>
        <v>0</v>
      </c>
      <c r="BI235" s="202">
        <f t="shared" si="38"/>
        <v>0</v>
      </c>
      <c r="BJ235" s="14" t="s">
        <v>130</v>
      </c>
      <c r="BK235" s="202">
        <f t="shared" si="39"/>
        <v>0</v>
      </c>
      <c r="BL235" s="14" t="s">
        <v>129</v>
      </c>
      <c r="BM235" s="201" t="s">
        <v>441</v>
      </c>
    </row>
    <row r="236" spans="1:65" s="2" customFormat="1" ht="16.5" customHeight="1">
      <c r="A236" s="31"/>
      <c r="B236" s="32"/>
      <c r="C236" s="203" t="s">
        <v>442</v>
      </c>
      <c r="D236" s="203" t="s">
        <v>166</v>
      </c>
      <c r="E236" s="204" t="s">
        <v>443</v>
      </c>
      <c r="F236" s="205" t="s">
        <v>444</v>
      </c>
      <c r="G236" s="206" t="s">
        <v>228</v>
      </c>
      <c r="H236" s="207">
        <v>23</v>
      </c>
      <c r="I236" s="208"/>
      <c r="J236" s="209">
        <f t="shared" si="30"/>
        <v>0</v>
      </c>
      <c r="K236" s="210"/>
      <c r="L236" s="211"/>
      <c r="M236" s="212" t="s">
        <v>1</v>
      </c>
      <c r="N236" s="213" t="s">
        <v>38</v>
      </c>
      <c r="O236" s="72"/>
      <c r="P236" s="199">
        <f t="shared" si="31"/>
        <v>0</v>
      </c>
      <c r="Q236" s="199">
        <v>0</v>
      </c>
      <c r="R236" s="199">
        <f t="shared" si="32"/>
        <v>0</v>
      </c>
      <c r="S236" s="199">
        <v>0</v>
      </c>
      <c r="T236" s="200">
        <f t="shared" si="33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201" t="s">
        <v>139</v>
      </c>
      <c r="AT236" s="201" t="s">
        <v>166</v>
      </c>
      <c r="AU236" s="201" t="s">
        <v>130</v>
      </c>
      <c r="AY236" s="14" t="s">
        <v>123</v>
      </c>
      <c r="BE236" s="202">
        <f t="shared" si="34"/>
        <v>0</v>
      </c>
      <c r="BF236" s="202">
        <f t="shared" si="35"/>
        <v>0</v>
      </c>
      <c r="BG236" s="202">
        <f t="shared" si="36"/>
        <v>0</v>
      </c>
      <c r="BH236" s="202">
        <f t="shared" si="37"/>
        <v>0</v>
      </c>
      <c r="BI236" s="202">
        <f t="shared" si="38"/>
        <v>0</v>
      </c>
      <c r="BJ236" s="14" t="s">
        <v>130</v>
      </c>
      <c r="BK236" s="202">
        <f t="shared" si="39"/>
        <v>0</v>
      </c>
      <c r="BL236" s="14" t="s">
        <v>129</v>
      </c>
      <c r="BM236" s="201" t="s">
        <v>445</v>
      </c>
    </row>
    <row r="237" spans="1:65" s="2" customFormat="1" ht="21.75" customHeight="1">
      <c r="A237" s="31"/>
      <c r="B237" s="32"/>
      <c r="C237" s="203" t="s">
        <v>283</v>
      </c>
      <c r="D237" s="203" t="s">
        <v>166</v>
      </c>
      <c r="E237" s="204" t="s">
        <v>446</v>
      </c>
      <c r="F237" s="205" t="s">
        <v>447</v>
      </c>
      <c r="G237" s="206" t="s">
        <v>228</v>
      </c>
      <c r="H237" s="207">
        <v>12</v>
      </c>
      <c r="I237" s="208"/>
      <c r="J237" s="209">
        <f t="shared" si="30"/>
        <v>0</v>
      </c>
      <c r="K237" s="210"/>
      <c r="L237" s="211"/>
      <c r="M237" s="212" t="s">
        <v>1</v>
      </c>
      <c r="N237" s="213" t="s">
        <v>38</v>
      </c>
      <c r="O237" s="72"/>
      <c r="P237" s="199">
        <f t="shared" si="31"/>
        <v>0</v>
      </c>
      <c r="Q237" s="199">
        <v>0</v>
      </c>
      <c r="R237" s="199">
        <f t="shared" si="32"/>
        <v>0</v>
      </c>
      <c r="S237" s="199">
        <v>0</v>
      </c>
      <c r="T237" s="200">
        <f t="shared" si="33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201" t="s">
        <v>139</v>
      </c>
      <c r="AT237" s="201" t="s">
        <v>166</v>
      </c>
      <c r="AU237" s="201" t="s">
        <v>130</v>
      </c>
      <c r="AY237" s="14" t="s">
        <v>123</v>
      </c>
      <c r="BE237" s="202">
        <f t="shared" si="34"/>
        <v>0</v>
      </c>
      <c r="BF237" s="202">
        <f t="shared" si="35"/>
        <v>0</v>
      </c>
      <c r="BG237" s="202">
        <f t="shared" si="36"/>
        <v>0</v>
      </c>
      <c r="BH237" s="202">
        <f t="shared" si="37"/>
        <v>0</v>
      </c>
      <c r="BI237" s="202">
        <f t="shared" si="38"/>
        <v>0</v>
      </c>
      <c r="BJ237" s="14" t="s">
        <v>130</v>
      </c>
      <c r="BK237" s="202">
        <f t="shared" si="39"/>
        <v>0</v>
      </c>
      <c r="BL237" s="14" t="s">
        <v>129</v>
      </c>
      <c r="BM237" s="201" t="s">
        <v>448</v>
      </c>
    </row>
    <row r="238" spans="1:65" s="2" customFormat="1" ht="24.2" customHeight="1">
      <c r="A238" s="31"/>
      <c r="B238" s="32"/>
      <c r="C238" s="203" t="s">
        <v>449</v>
      </c>
      <c r="D238" s="203" t="s">
        <v>166</v>
      </c>
      <c r="E238" s="204" t="s">
        <v>450</v>
      </c>
      <c r="F238" s="205" t="s">
        <v>451</v>
      </c>
      <c r="G238" s="206" t="s">
        <v>128</v>
      </c>
      <c r="H238" s="207">
        <v>182</v>
      </c>
      <c r="I238" s="208"/>
      <c r="J238" s="209">
        <f t="shared" si="30"/>
        <v>0</v>
      </c>
      <c r="K238" s="210"/>
      <c r="L238" s="211"/>
      <c r="M238" s="212" t="s">
        <v>1</v>
      </c>
      <c r="N238" s="213" t="s">
        <v>38</v>
      </c>
      <c r="O238" s="72"/>
      <c r="P238" s="199">
        <f t="shared" si="31"/>
        <v>0</v>
      </c>
      <c r="Q238" s="199">
        <v>0</v>
      </c>
      <c r="R238" s="199">
        <f t="shared" si="32"/>
        <v>0</v>
      </c>
      <c r="S238" s="199">
        <v>0</v>
      </c>
      <c r="T238" s="200">
        <f t="shared" si="33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201" t="s">
        <v>139</v>
      </c>
      <c r="AT238" s="201" t="s">
        <v>166</v>
      </c>
      <c r="AU238" s="201" t="s">
        <v>130</v>
      </c>
      <c r="AY238" s="14" t="s">
        <v>123</v>
      </c>
      <c r="BE238" s="202">
        <f t="shared" si="34"/>
        <v>0</v>
      </c>
      <c r="BF238" s="202">
        <f t="shared" si="35"/>
        <v>0</v>
      </c>
      <c r="BG238" s="202">
        <f t="shared" si="36"/>
        <v>0</v>
      </c>
      <c r="BH238" s="202">
        <f t="shared" si="37"/>
        <v>0</v>
      </c>
      <c r="BI238" s="202">
        <f t="shared" si="38"/>
        <v>0</v>
      </c>
      <c r="BJ238" s="14" t="s">
        <v>130</v>
      </c>
      <c r="BK238" s="202">
        <f t="shared" si="39"/>
        <v>0</v>
      </c>
      <c r="BL238" s="14" t="s">
        <v>129</v>
      </c>
      <c r="BM238" s="201" t="s">
        <v>452</v>
      </c>
    </row>
    <row r="239" spans="1:65" s="2" customFormat="1" ht="16.5" customHeight="1">
      <c r="A239" s="31"/>
      <c r="B239" s="32"/>
      <c r="C239" s="203" t="s">
        <v>286</v>
      </c>
      <c r="D239" s="203" t="s">
        <v>166</v>
      </c>
      <c r="E239" s="204" t="s">
        <v>453</v>
      </c>
      <c r="F239" s="205" t="s">
        <v>454</v>
      </c>
      <c r="G239" s="206" t="s">
        <v>455</v>
      </c>
      <c r="H239" s="207">
        <v>11.9</v>
      </c>
      <c r="I239" s="208"/>
      <c r="J239" s="209">
        <f t="shared" si="30"/>
        <v>0</v>
      </c>
      <c r="K239" s="210"/>
      <c r="L239" s="211"/>
      <c r="M239" s="212" t="s">
        <v>1</v>
      </c>
      <c r="N239" s="213" t="s">
        <v>38</v>
      </c>
      <c r="O239" s="72"/>
      <c r="P239" s="199">
        <f t="shared" si="31"/>
        <v>0</v>
      </c>
      <c r="Q239" s="199">
        <v>0</v>
      </c>
      <c r="R239" s="199">
        <f t="shared" si="32"/>
        <v>0</v>
      </c>
      <c r="S239" s="199">
        <v>0</v>
      </c>
      <c r="T239" s="200">
        <f t="shared" si="33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201" t="s">
        <v>139</v>
      </c>
      <c r="AT239" s="201" t="s">
        <v>166</v>
      </c>
      <c r="AU239" s="201" t="s">
        <v>130</v>
      </c>
      <c r="AY239" s="14" t="s">
        <v>123</v>
      </c>
      <c r="BE239" s="202">
        <f t="shared" si="34"/>
        <v>0</v>
      </c>
      <c r="BF239" s="202">
        <f t="shared" si="35"/>
        <v>0</v>
      </c>
      <c r="BG239" s="202">
        <f t="shared" si="36"/>
        <v>0</v>
      </c>
      <c r="BH239" s="202">
        <f t="shared" si="37"/>
        <v>0</v>
      </c>
      <c r="BI239" s="202">
        <f t="shared" si="38"/>
        <v>0</v>
      </c>
      <c r="BJ239" s="14" t="s">
        <v>130</v>
      </c>
      <c r="BK239" s="202">
        <f t="shared" si="39"/>
        <v>0</v>
      </c>
      <c r="BL239" s="14" t="s">
        <v>129</v>
      </c>
      <c r="BM239" s="201" t="s">
        <v>456</v>
      </c>
    </row>
    <row r="240" spans="1:65" s="2" customFormat="1" ht="16.5" customHeight="1">
      <c r="A240" s="31"/>
      <c r="B240" s="32"/>
      <c r="C240" s="203" t="s">
        <v>457</v>
      </c>
      <c r="D240" s="203" t="s">
        <v>166</v>
      </c>
      <c r="E240" s="204" t="s">
        <v>458</v>
      </c>
      <c r="F240" s="205" t="s">
        <v>459</v>
      </c>
      <c r="G240" s="206" t="s">
        <v>455</v>
      </c>
      <c r="H240" s="207">
        <v>9.1</v>
      </c>
      <c r="I240" s="208"/>
      <c r="J240" s="209">
        <f t="shared" si="30"/>
        <v>0</v>
      </c>
      <c r="K240" s="210"/>
      <c r="L240" s="211"/>
      <c r="M240" s="212" t="s">
        <v>1</v>
      </c>
      <c r="N240" s="213" t="s">
        <v>38</v>
      </c>
      <c r="O240" s="72"/>
      <c r="P240" s="199">
        <f t="shared" si="31"/>
        <v>0</v>
      </c>
      <c r="Q240" s="199">
        <v>0</v>
      </c>
      <c r="R240" s="199">
        <f t="shared" si="32"/>
        <v>0</v>
      </c>
      <c r="S240" s="199">
        <v>0</v>
      </c>
      <c r="T240" s="200">
        <f t="shared" si="33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201" t="s">
        <v>139</v>
      </c>
      <c r="AT240" s="201" t="s">
        <v>166</v>
      </c>
      <c r="AU240" s="201" t="s">
        <v>130</v>
      </c>
      <c r="AY240" s="14" t="s">
        <v>123</v>
      </c>
      <c r="BE240" s="202">
        <f t="shared" si="34"/>
        <v>0</v>
      </c>
      <c r="BF240" s="202">
        <f t="shared" si="35"/>
        <v>0</v>
      </c>
      <c r="BG240" s="202">
        <f t="shared" si="36"/>
        <v>0</v>
      </c>
      <c r="BH240" s="202">
        <f t="shared" si="37"/>
        <v>0</v>
      </c>
      <c r="BI240" s="202">
        <f t="shared" si="38"/>
        <v>0</v>
      </c>
      <c r="BJ240" s="14" t="s">
        <v>130</v>
      </c>
      <c r="BK240" s="202">
        <f t="shared" si="39"/>
        <v>0</v>
      </c>
      <c r="BL240" s="14" t="s">
        <v>129</v>
      </c>
      <c r="BM240" s="201" t="s">
        <v>460</v>
      </c>
    </row>
    <row r="241" spans="1:65" s="2" customFormat="1" ht="16.5" customHeight="1">
      <c r="A241" s="31"/>
      <c r="B241" s="32"/>
      <c r="C241" s="203" t="s">
        <v>290</v>
      </c>
      <c r="D241" s="203" t="s">
        <v>166</v>
      </c>
      <c r="E241" s="204" t="s">
        <v>461</v>
      </c>
      <c r="F241" s="205" t="s">
        <v>462</v>
      </c>
      <c r="G241" s="206" t="s">
        <v>228</v>
      </c>
      <c r="H241" s="207">
        <v>2</v>
      </c>
      <c r="I241" s="208"/>
      <c r="J241" s="209">
        <f t="shared" si="30"/>
        <v>0</v>
      </c>
      <c r="K241" s="210"/>
      <c r="L241" s="211"/>
      <c r="M241" s="212" t="s">
        <v>1</v>
      </c>
      <c r="N241" s="213" t="s">
        <v>38</v>
      </c>
      <c r="O241" s="72"/>
      <c r="P241" s="199">
        <f t="shared" si="31"/>
        <v>0</v>
      </c>
      <c r="Q241" s="199">
        <v>0</v>
      </c>
      <c r="R241" s="199">
        <f t="shared" si="32"/>
        <v>0</v>
      </c>
      <c r="S241" s="199">
        <v>0</v>
      </c>
      <c r="T241" s="200">
        <f t="shared" si="33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201" t="s">
        <v>139</v>
      </c>
      <c r="AT241" s="201" t="s">
        <v>166</v>
      </c>
      <c r="AU241" s="201" t="s">
        <v>130</v>
      </c>
      <c r="AY241" s="14" t="s">
        <v>123</v>
      </c>
      <c r="BE241" s="202">
        <f t="shared" si="34"/>
        <v>0</v>
      </c>
      <c r="BF241" s="202">
        <f t="shared" si="35"/>
        <v>0</v>
      </c>
      <c r="BG241" s="202">
        <f t="shared" si="36"/>
        <v>0</v>
      </c>
      <c r="BH241" s="202">
        <f t="shared" si="37"/>
        <v>0</v>
      </c>
      <c r="BI241" s="202">
        <f t="shared" si="38"/>
        <v>0</v>
      </c>
      <c r="BJ241" s="14" t="s">
        <v>130</v>
      </c>
      <c r="BK241" s="202">
        <f t="shared" si="39"/>
        <v>0</v>
      </c>
      <c r="BL241" s="14" t="s">
        <v>129</v>
      </c>
      <c r="BM241" s="201" t="s">
        <v>463</v>
      </c>
    </row>
    <row r="242" spans="1:65" s="2" customFormat="1" ht="16.5" customHeight="1">
      <c r="A242" s="31"/>
      <c r="B242" s="32"/>
      <c r="C242" s="203" t="s">
        <v>464</v>
      </c>
      <c r="D242" s="203" t="s">
        <v>166</v>
      </c>
      <c r="E242" s="204" t="s">
        <v>465</v>
      </c>
      <c r="F242" s="205" t="s">
        <v>466</v>
      </c>
      <c r="G242" s="206" t="s">
        <v>228</v>
      </c>
      <c r="H242" s="207">
        <v>52</v>
      </c>
      <c r="I242" s="208"/>
      <c r="J242" s="209">
        <f t="shared" si="30"/>
        <v>0</v>
      </c>
      <c r="K242" s="210"/>
      <c r="L242" s="211"/>
      <c r="M242" s="212" t="s">
        <v>1</v>
      </c>
      <c r="N242" s="213" t="s">
        <v>38</v>
      </c>
      <c r="O242" s="72"/>
      <c r="P242" s="199">
        <f t="shared" si="31"/>
        <v>0</v>
      </c>
      <c r="Q242" s="199">
        <v>0</v>
      </c>
      <c r="R242" s="199">
        <f t="shared" si="32"/>
        <v>0</v>
      </c>
      <c r="S242" s="199">
        <v>0</v>
      </c>
      <c r="T242" s="200">
        <f t="shared" si="33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201" t="s">
        <v>139</v>
      </c>
      <c r="AT242" s="201" t="s">
        <v>166</v>
      </c>
      <c r="AU242" s="201" t="s">
        <v>130</v>
      </c>
      <c r="AY242" s="14" t="s">
        <v>123</v>
      </c>
      <c r="BE242" s="202">
        <f t="shared" si="34"/>
        <v>0</v>
      </c>
      <c r="BF242" s="202">
        <f t="shared" si="35"/>
        <v>0</v>
      </c>
      <c r="BG242" s="202">
        <f t="shared" si="36"/>
        <v>0</v>
      </c>
      <c r="BH242" s="202">
        <f t="shared" si="37"/>
        <v>0</v>
      </c>
      <c r="BI242" s="202">
        <f t="shared" si="38"/>
        <v>0</v>
      </c>
      <c r="BJ242" s="14" t="s">
        <v>130</v>
      </c>
      <c r="BK242" s="202">
        <f t="shared" si="39"/>
        <v>0</v>
      </c>
      <c r="BL242" s="14" t="s">
        <v>129</v>
      </c>
      <c r="BM242" s="201" t="s">
        <v>467</v>
      </c>
    </row>
    <row r="243" spans="1:65" s="2" customFormat="1" ht="16.5" customHeight="1">
      <c r="A243" s="31"/>
      <c r="B243" s="32"/>
      <c r="C243" s="203" t="s">
        <v>293</v>
      </c>
      <c r="D243" s="203" t="s">
        <v>166</v>
      </c>
      <c r="E243" s="204" t="s">
        <v>468</v>
      </c>
      <c r="F243" s="205" t="s">
        <v>469</v>
      </c>
      <c r="G243" s="206" t="s">
        <v>228</v>
      </c>
      <c r="H243" s="207">
        <v>113</v>
      </c>
      <c r="I243" s="208"/>
      <c r="J243" s="209">
        <f t="shared" si="30"/>
        <v>0</v>
      </c>
      <c r="K243" s="210"/>
      <c r="L243" s="211"/>
      <c r="M243" s="212" t="s">
        <v>1</v>
      </c>
      <c r="N243" s="213" t="s">
        <v>38</v>
      </c>
      <c r="O243" s="72"/>
      <c r="P243" s="199">
        <f t="shared" si="31"/>
        <v>0</v>
      </c>
      <c r="Q243" s="199">
        <v>0</v>
      </c>
      <c r="R243" s="199">
        <f t="shared" si="32"/>
        <v>0</v>
      </c>
      <c r="S243" s="199">
        <v>0</v>
      </c>
      <c r="T243" s="200">
        <f t="shared" si="33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201" t="s">
        <v>139</v>
      </c>
      <c r="AT243" s="201" t="s">
        <v>166</v>
      </c>
      <c r="AU243" s="201" t="s">
        <v>130</v>
      </c>
      <c r="AY243" s="14" t="s">
        <v>123</v>
      </c>
      <c r="BE243" s="202">
        <f t="shared" si="34"/>
        <v>0</v>
      </c>
      <c r="BF243" s="202">
        <f t="shared" si="35"/>
        <v>0</v>
      </c>
      <c r="BG243" s="202">
        <f t="shared" si="36"/>
        <v>0</v>
      </c>
      <c r="BH243" s="202">
        <f t="shared" si="37"/>
        <v>0</v>
      </c>
      <c r="BI243" s="202">
        <f t="shared" si="38"/>
        <v>0</v>
      </c>
      <c r="BJ243" s="14" t="s">
        <v>130</v>
      </c>
      <c r="BK243" s="202">
        <f t="shared" si="39"/>
        <v>0</v>
      </c>
      <c r="BL243" s="14" t="s">
        <v>129</v>
      </c>
      <c r="BM243" s="201" t="s">
        <v>470</v>
      </c>
    </row>
    <row r="244" spans="1:65" s="2" customFormat="1" ht="16.5" customHeight="1">
      <c r="A244" s="31"/>
      <c r="B244" s="32"/>
      <c r="C244" s="203" t="s">
        <v>471</v>
      </c>
      <c r="D244" s="203" t="s">
        <v>166</v>
      </c>
      <c r="E244" s="204" t="s">
        <v>472</v>
      </c>
      <c r="F244" s="205" t="s">
        <v>473</v>
      </c>
      <c r="G244" s="206" t="s">
        <v>228</v>
      </c>
      <c r="H244" s="207">
        <v>128</v>
      </c>
      <c r="I244" s="208"/>
      <c r="J244" s="209">
        <f t="shared" si="30"/>
        <v>0</v>
      </c>
      <c r="K244" s="210"/>
      <c r="L244" s="211"/>
      <c r="M244" s="212" t="s">
        <v>1</v>
      </c>
      <c r="N244" s="213" t="s">
        <v>38</v>
      </c>
      <c r="O244" s="72"/>
      <c r="P244" s="199">
        <f t="shared" si="31"/>
        <v>0</v>
      </c>
      <c r="Q244" s="199">
        <v>0</v>
      </c>
      <c r="R244" s="199">
        <f t="shared" si="32"/>
        <v>0</v>
      </c>
      <c r="S244" s="199">
        <v>0</v>
      </c>
      <c r="T244" s="200">
        <f t="shared" si="33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201" t="s">
        <v>139</v>
      </c>
      <c r="AT244" s="201" t="s">
        <v>166</v>
      </c>
      <c r="AU244" s="201" t="s">
        <v>130</v>
      </c>
      <c r="AY244" s="14" t="s">
        <v>123</v>
      </c>
      <c r="BE244" s="202">
        <f t="shared" si="34"/>
        <v>0</v>
      </c>
      <c r="BF244" s="202">
        <f t="shared" si="35"/>
        <v>0</v>
      </c>
      <c r="BG244" s="202">
        <f t="shared" si="36"/>
        <v>0</v>
      </c>
      <c r="BH244" s="202">
        <f t="shared" si="37"/>
        <v>0</v>
      </c>
      <c r="BI244" s="202">
        <f t="shared" si="38"/>
        <v>0</v>
      </c>
      <c r="BJ244" s="14" t="s">
        <v>130</v>
      </c>
      <c r="BK244" s="202">
        <f t="shared" si="39"/>
        <v>0</v>
      </c>
      <c r="BL244" s="14" t="s">
        <v>129</v>
      </c>
      <c r="BM244" s="201" t="s">
        <v>474</v>
      </c>
    </row>
    <row r="245" spans="1:65" s="2" customFormat="1" ht="16.5" customHeight="1">
      <c r="A245" s="31"/>
      <c r="B245" s="32"/>
      <c r="C245" s="203" t="s">
        <v>297</v>
      </c>
      <c r="D245" s="203" t="s">
        <v>166</v>
      </c>
      <c r="E245" s="204" t="s">
        <v>475</v>
      </c>
      <c r="F245" s="205" t="s">
        <v>476</v>
      </c>
      <c r="G245" s="206" t="s">
        <v>228</v>
      </c>
      <c r="H245" s="207">
        <v>90</v>
      </c>
      <c r="I245" s="208"/>
      <c r="J245" s="209">
        <f t="shared" si="30"/>
        <v>0</v>
      </c>
      <c r="K245" s="210"/>
      <c r="L245" s="211"/>
      <c r="M245" s="212" t="s">
        <v>1</v>
      </c>
      <c r="N245" s="213" t="s">
        <v>38</v>
      </c>
      <c r="O245" s="72"/>
      <c r="P245" s="199">
        <f t="shared" si="31"/>
        <v>0</v>
      </c>
      <c r="Q245" s="199">
        <v>0</v>
      </c>
      <c r="R245" s="199">
        <f t="shared" si="32"/>
        <v>0</v>
      </c>
      <c r="S245" s="199">
        <v>0</v>
      </c>
      <c r="T245" s="200">
        <f t="shared" si="33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201" t="s">
        <v>139</v>
      </c>
      <c r="AT245" s="201" t="s">
        <v>166</v>
      </c>
      <c r="AU245" s="201" t="s">
        <v>130</v>
      </c>
      <c r="AY245" s="14" t="s">
        <v>123</v>
      </c>
      <c r="BE245" s="202">
        <f t="shared" si="34"/>
        <v>0</v>
      </c>
      <c r="BF245" s="202">
        <f t="shared" si="35"/>
        <v>0</v>
      </c>
      <c r="BG245" s="202">
        <f t="shared" si="36"/>
        <v>0</v>
      </c>
      <c r="BH245" s="202">
        <f t="shared" si="37"/>
        <v>0</v>
      </c>
      <c r="BI245" s="202">
        <f t="shared" si="38"/>
        <v>0</v>
      </c>
      <c r="BJ245" s="14" t="s">
        <v>130</v>
      </c>
      <c r="BK245" s="202">
        <f t="shared" si="39"/>
        <v>0</v>
      </c>
      <c r="BL245" s="14" t="s">
        <v>129</v>
      </c>
      <c r="BM245" s="201" t="s">
        <v>477</v>
      </c>
    </row>
    <row r="246" spans="1:65" s="2" customFormat="1" ht="16.5" customHeight="1">
      <c r="A246" s="31"/>
      <c r="B246" s="32"/>
      <c r="C246" s="203" t="s">
        <v>478</v>
      </c>
      <c r="D246" s="203" t="s">
        <v>166</v>
      </c>
      <c r="E246" s="204" t="s">
        <v>479</v>
      </c>
      <c r="F246" s="205" t="s">
        <v>480</v>
      </c>
      <c r="G246" s="206" t="s">
        <v>228</v>
      </c>
      <c r="H246" s="207">
        <v>73</v>
      </c>
      <c r="I246" s="208"/>
      <c r="J246" s="209">
        <f t="shared" si="30"/>
        <v>0</v>
      </c>
      <c r="K246" s="210"/>
      <c r="L246" s="211"/>
      <c r="M246" s="212" t="s">
        <v>1</v>
      </c>
      <c r="N246" s="213" t="s">
        <v>38</v>
      </c>
      <c r="O246" s="72"/>
      <c r="P246" s="199">
        <f t="shared" si="31"/>
        <v>0</v>
      </c>
      <c r="Q246" s="199">
        <v>0</v>
      </c>
      <c r="R246" s="199">
        <f t="shared" si="32"/>
        <v>0</v>
      </c>
      <c r="S246" s="199">
        <v>0</v>
      </c>
      <c r="T246" s="200">
        <f t="shared" si="33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201" t="s">
        <v>139</v>
      </c>
      <c r="AT246" s="201" t="s">
        <v>166</v>
      </c>
      <c r="AU246" s="201" t="s">
        <v>130</v>
      </c>
      <c r="AY246" s="14" t="s">
        <v>123</v>
      </c>
      <c r="BE246" s="202">
        <f t="shared" si="34"/>
        <v>0</v>
      </c>
      <c r="BF246" s="202">
        <f t="shared" si="35"/>
        <v>0</v>
      </c>
      <c r="BG246" s="202">
        <f t="shared" si="36"/>
        <v>0</v>
      </c>
      <c r="BH246" s="202">
        <f t="shared" si="37"/>
        <v>0</v>
      </c>
      <c r="BI246" s="202">
        <f t="shared" si="38"/>
        <v>0</v>
      </c>
      <c r="BJ246" s="14" t="s">
        <v>130</v>
      </c>
      <c r="BK246" s="202">
        <f t="shared" si="39"/>
        <v>0</v>
      </c>
      <c r="BL246" s="14" t="s">
        <v>129</v>
      </c>
      <c r="BM246" s="201" t="s">
        <v>481</v>
      </c>
    </row>
    <row r="247" spans="1:65" s="2" customFormat="1" ht="16.5" customHeight="1">
      <c r="A247" s="31"/>
      <c r="B247" s="32"/>
      <c r="C247" s="203" t="s">
        <v>301</v>
      </c>
      <c r="D247" s="203" t="s">
        <v>166</v>
      </c>
      <c r="E247" s="204" t="s">
        <v>482</v>
      </c>
      <c r="F247" s="205" t="s">
        <v>483</v>
      </c>
      <c r="G247" s="206" t="s">
        <v>228</v>
      </c>
      <c r="H247" s="207">
        <v>62</v>
      </c>
      <c r="I247" s="208"/>
      <c r="J247" s="209">
        <f t="shared" si="30"/>
        <v>0</v>
      </c>
      <c r="K247" s="210"/>
      <c r="L247" s="211"/>
      <c r="M247" s="212" t="s">
        <v>1</v>
      </c>
      <c r="N247" s="213" t="s">
        <v>38</v>
      </c>
      <c r="O247" s="72"/>
      <c r="P247" s="199">
        <f t="shared" si="31"/>
        <v>0</v>
      </c>
      <c r="Q247" s="199">
        <v>0</v>
      </c>
      <c r="R247" s="199">
        <f t="shared" si="32"/>
        <v>0</v>
      </c>
      <c r="S247" s="199">
        <v>0</v>
      </c>
      <c r="T247" s="200">
        <f t="shared" si="33"/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201" t="s">
        <v>139</v>
      </c>
      <c r="AT247" s="201" t="s">
        <v>166</v>
      </c>
      <c r="AU247" s="201" t="s">
        <v>130</v>
      </c>
      <c r="AY247" s="14" t="s">
        <v>123</v>
      </c>
      <c r="BE247" s="202">
        <f t="shared" si="34"/>
        <v>0</v>
      </c>
      <c r="BF247" s="202">
        <f t="shared" si="35"/>
        <v>0</v>
      </c>
      <c r="BG247" s="202">
        <f t="shared" si="36"/>
        <v>0</v>
      </c>
      <c r="BH247" s="202">
        <f t="shared" si="37"/>
        <v>0</v>
      </c>
      <c r="BI247" s="202">
        <f t="shared" si="38"/>
        <v>0</v>
      </c>
      <c r="BJ247" s="14" t="s">
        <v>130</v>
      </c>
      <c r="BK247" s="202">
        <f t="shared" si="39"/>
        <v>0</v>
      </c>
      <c r="BL247" s="14" t="s">
        <v>129</v>
      </c>
      <c r="BM247" s="201" t="s">
        <v>484</v>
      </c>
    </row>
    <row r="248" spans="1:65" s="2" customFormat="1" ht="16.5" customHeight="1">
      <c r="A248" s="31"/>
      <c r="B248" s="32"/>
      <c r="C248" s="203" t="s">
        <v>485</v>
      </c>
      <c r="D248" s="203" t="s">
        <v>166</v>
      </c>
      <c r="E248" s="204" t="s">
        <v>486</v>
      </c>
      <c r="F248" s="205" t="s">
        <v>487</v>
      </c>
      <c r="G248" s="206" t="s">
        <v>228</v>
      </c>
      <c r="H248" s="207">
        <v>69</v>
      </c>
      <c r="I248" s="208"/>
      <c r="J248" s="209">
        <f t="shared" si="30"/>
        <v>0</v>
      </c>
      <c r="K248" s="210"/>
      <c r="L248" s="211"/>
      <c r="M248" s="212" t="s">
        <v>1</v>
      </c>
      <c r="N248" s="213" t="s">
        <v>38</v>
      </c>
      <c r="O248" s="72"/>
      <c r="P248" s="199">
        <f t="shared" si="31"/>
        <v>0</v>
      </c>
      <c r="Q248" s="199">
        <v>0</v>
      </c>
      <c r="R248" s="199">
        <f t="shared" si="32"/>
        <v>0</v>
      </c>
      <c r="S248" s="199">
        <v>0</v>
      </c>
      <c r="T248" s="200">
        <f t="shared" si="33"/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201" t="s">
        <v>139</v>
      </c>
      <c r="AT248" s="201" t="s">
        <v>166</v>
      </c>
      <c r="AU248" s="201" t="s">
        <v>130</v>
      </c>
      <c r="AY248" s="14" t="s">
        <v>123</v>
      </c>
      <c r="BE248" s="202">
        <f t="shared" si="34"/>
        <v>0</v>
      </c>
      <c r="BF248" s="202">
        <f t="shared" si="35"/>
        <v>0</v>
      </c>
      <c r="BG248" s="202">
        <f t="shared" si="36"/>
        <v>0</v>
      </c>
      <c r="BH248" s="202">
        <f t="shared" si="37"/>
        <v>0</v>
      </c>
      <c r="BI248" s="202">
        <f t="shared" si="38"/>
        <v>0</v>
      </c>
      <c r="BJ248" s="14" t="s">
        <v>130</v>
      </c>
      <c r="BK248" s="202">
        <f t="shared" si="39"/>
        <v>0</v>
      </c>
      <c r="BL248" s="14" t="s">
        <v>129</v>
      </c>
      <c r="BM248" s="201" t="s">
        <v>488</v>
      </c>
    </row>
    <row r="249" spans="1:65" s="2" customFormat="1" ht="16.5" customHeight="1">
      <c r="A249" s="31"/>
      <c r="B249" s="32"/>
      <c r="C249" s="203" t="s">
        <v>305</v>
      </c>
      <c r="D249" s="203" t="s">
        <v>166</v>
      </c>
      <c r="E249" s="204" t="s">
        <v>489</v>
      </c>
      <c r="F249" s="205" t="s">
        <v>490</v>
      </c>
      <c r="G249" s="206" t="s">
        <v>228</v>
      </c>
      <c r="H249" s="207">
        <v>137</v>
      </c>
      <c r="I249" s="208"/>
      <c r="J249" s="209">
        <f t="shared" si="30"/>
        <v>0</v>
      </c>
      <c r="K249" s="210"/>
      <c r="L249" s="211"/>
      <c r="M249" s="212" t="s">
        <v>1</v>
      </c>
      <c r="N249" s="213" t="s">
        <v>38</v>
      </c>
      <c r="O249" s="72"/>
      <c r="P249" s="199">
        <f t="shared" si="31"/>
        <v>0</v>
      </c>
      <c r="Q249" s="199">
        <v>0</v>
      </c>
      <c r="R249" s="199">
        <f t="shared" si="32"/>
        <v>0</v>
      </c>
      <c r="S249" s="199">
        <v>0</v>
      </c>
      <c r="T249" s="200">
        <f t="shared" si="33"/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201" t="s">
        <v>139</v>
      </c>
      <c r="AT249" s="201" t="s">
        <v>166</v>
      </c>
      <c r="AU249" s="201" t="s">
        <v>130</v>
      </c>
      <c r="AY249" s="14" t="s">
        <v>123</v>
      </c>
      <c r="BE249" s="202">
        <f t="shared" si="34"/>
        <v>0</v>
      </c>
      <c r="BF249" s="202">
        <f t="shared" si="35"/>
        <v>0</v>
      </c>
      <c r="BG249" s="202">
        <f t="shared" si="36"/>
        <v>0</v>
      </c>
      <c r="BH249" s="202">
        <f t="shared" si="37"/>
        <v>0</v>
      </c>
      <c r="BI249" s="202">
        <f t="shared" si="38"/>
        <v>0</v>
      </c>
      <c r="BJ249" s="14" t="s">
        <v>130</v>
      </c>
      <c r="BK249" s="202">
        <f t="shared" si="39"/>
        <v>0</v>
      </c>
      <c r="BL249" s="14" t="s">
        <v>129</v>
      </c>
      <c r="BM249" s="201" t="s">
        <v>491</v>
      </c>
    </row>
    <row r="250" spans="1:65" s="2" customFormat="1" ht="16.5" customHeight="1">
      <c r="A250" s="31"/>
      <c r="B250" s="32"/>
      <c r="C250" s="203" t="s">
        <v>341</v>
      </c>
      <c r="D250" s="203" t="s">
        <v>166</v>
      </c>
      <c r="E250" s="204" t="s">
        <v>492</v>
      </c>
      <c r="F250" s="205" t="s">
        <v>493</v>
      </c>
      <c r="G250" s="206" t="s">
        <v>228</v>
      </c>
      <c r="H250" s="207">
        <v>86</v>
      </c>
      <c r="I250" s="208"/>
      <c r="J250" s="209">
        <f t="shared" si="30"/>
        <v>0</v>
      </c>
      <c r="K250" s="210"/>
      <c r="L250" s="211"/>
      <c r="M250" s="212" t="s">
        <v>1</v>
      </c>
      <c r="N250" s="213" t="s">
        <v>38</v>
      </c>
      <c r="O250" s="72"/>
      <c r="P250" s="199">
        <f t="shared" si="31"/>
        <v>0</v>
      </c>
      <c r="Q250" s="199">
        <v>0</v>
      </c>
      <c r="R250" s="199">
        <f t="shared" si="32"/>
        <v>0</v>
      </c>
      <c r="S250" s="199">
        <v>0</v>
      </c>
      <c r="T250" s="200">
        <f t="shared" si="33"/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201" t="s">
        <v>139</v>
      </c>
      <c r="AT250" s="201" t="s">
        <v>166</v>
      </c>
      <c r="AU250" s="201" t="s">
        <v>130</v>
      </c>
      <c r="AY250" s="14" t="s">
        <v>123</v>
      </c>
      <c r="BE250" s="202">
        <f t="shared" si="34"/>
        <v>0</v>
      </c>
      <c r="BF250" s="202">
        <f t="shared" si="35"/>
        <v>0</v>
      </c>
      <c r="BG250" s="202">
        <f t="shared" si="36"/>
        <v>0</v>
      </c>
      <c r="BH250" s="202">
        <f t="shared" si="37"/>
        <v>0</v>
      </c>
      <c r="BI250" s="202">
        <f t="shared" si="38"/>
        <v>0</v>
      </c>
      <c r="BJ250" s="14" t="s">
        <v>130</v>
      </c>
      <c r="BK250" s="202">
        <f t="shared" si="39"/>
        <v>0</v>
      </c>
      <c r="BL250" s="14" t="s">
        <v>129</v>
      </c>
      <c r="BM250" s="201" t="s">
        <v>494</v>
      </c>
    </row>
    <row r="251" spans="1:65" s="2" customFormat="1" ht="16.5" customHeight="1">
      <c r="A251" s="31"/>
      <c r="B251" s="32"/>
      <c r="C251" s="203" t="s">
        <v>308</v>
      </c>
      <c r="D251" s="203" t="s">
        <v>166</v>
      </c>
      <c r="E251" s="204" t="s">
        <v>495</v>
      </c>
      <c r="F251" s="205" t="s">
        <v>496</v>
      </c>
      <c r="G251" s="206" t="s">
        <v>228</v>
      </c>
      <c r="H251" s="207">
        <v>154</v>
      </c>
      <c r="I251" s="208"/>
      <c r="J251" s="209">
        <f t="shared" si="30"/>
        <v>0</v>
      </c>
      <c r="K251" s="210"/>
      <c r="L251" s="211"/>
      <c r="M251" s="212" t="s">
        <v>1</v>
      </c>
      <c r="N251" s="213" t="s">
        <v>38</v>
      </c>
      <c r="O251" s="72"/>
      <c r="P251" s="199">
        <f t="shared" si="31"/>
        <v>0</v>
      </c>
      <c r="Q251" s="199">
        <v>0</v>
      </c>
      <c r="R251" s="199">
        <f t="shared" si="32"/>
        <v>0</v>
      </c>
      <c r="S251" s="199">
        <v>0</v>
      </c>
      <c r="T251" s="200">
        <f t="shared" si="33"/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201" t="s">
        <v>139</v>
      </c>
      <c r="AT251" s="201" t="s">
        <v>166</v>
      </c>
      <c r="AU251" s="201" t="s">
        <v>130</v>
      </c>
      <c r="AY251" s="14" t="s">
        <v>123</v>
      </c>
      <c r="BE251" s="202">
        <f t="shared" si="34"/>
        <v>0</v>
      </c>
      <c r="BF251" s="202">
        <f t="shared" si="35"/>
        <v>0</v>
      </c>
      <c r="BG251" s="202">
        <f t="shared" si="36"/>
        <v>0</v>
      </c>
      <c r="BH251" s="202">
        <f t="shared" si="37"/>
        <v>0</v>
      </c>
      <c r="BI251" s="202">
        <f t="shared" si="38"/>
        <v>0</v>
      </c>
      <c r="BJ251" s="14" t="s">
        <v>130</v>
      </c>
      <c r="BK251" s="202">
        <f t="shared" si="39"/>
        <v>0</v>
      </c>
      <c r="BL251" s="14" t="s">
        <v>129</v>
      </c>
      <c r="BM251" s="201" t="s">
        <v>497</v>
      </c>
    </row>
    <row r="252" spans="1:65" s="2" customFormat="1" ht="16.5" customHeight="1">
      <c r="A252" s="31"/>
      <c r="B252" s="32"/>
      <c r="C252" s="203" t="s">
        <v>498</v>
      </c>
      <c r="D252" s="203" t="s">
        <v>166</v>
      </c>
      <c r="E252" s="204" t="s">
        <v>499</v>
      </c>
      <c r="F252" s="205" t="s">
        <v>500</v>
      </c>
      <c r="G252" s="206" t="s">
        <v>228</v>
      </c>
      <c r="H252" s="207">
        <v>16</v>
      </c>
      <c r="I252" s="208"/>
      <c r="J252" s="209">
        <f t="shared" si="30"/>
        <v>0</v>
      </c>
      <c r="K252" s="210"/>
      <c r="L252" s="211"/>
      <c r="M252" s="212" t="s">
        <v>1</v>
      </c>
      <c r="N252" s="213" t="s">
        <v>38</v>
      </c>
      <c r="O252" s="72"/>
      <c r="P252" s="199">
        <f t="shared" si="31"/>
        <v>0</v>
      </c>
      <c r="Q252" s="199">
        <v>0</v>
      </c>
      <c r="R252" s="199">
        <f t="shared" si="32"/>
        <v>0</v>
      </c>
      <c r="S252" s="199">
        <v>0</v>
      </c>
      <c r="T252" s="200">
        <f t="shared" si="33"/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201" t="s">
        <v>139</v>
      </c>
      <c r="AT252" s="201" t="s">
        <v>166</v>
      </c>
      <c r="AU252" s="201" t="s">
        <v>130</v>
      </c>
      <c r="AY252" s="14" t="s">
        <v>123</v>
      </c>
      <c r="BE252" s="202">
        <f t="shared" si="34"/>
        <v>0</v>
      </c>
      <c r="BF252" s="202">
        <f t="shared" si="35"/>
        <v>0</v>
      </c>
      <c r="BG252" s="202">
        <f t="shared" si="36"/>
        <v>0</v>
      </c>
      <c r="BH252" s="202">
        <f t="shared" si="37"/>
        <v>0</v>
      </c>
      <c r="BI252" s="202">
        <f t="shared" si="38"/>
        <v>0</v>
      </c>
      <c r="BJ252" s="14" t="s">
        <v>130</v>
      </c>
      <c r="BK252" s="202">
        <f t="shared" si="39"/>
        <v>0</v>
      </c>
      <c r="BL252" s="14" t="s">
        <v>129</v>
      </c>
      <c r="BM252" s="201" t="s">
        <v>501</v>
      </c>
    </row>
    <row r="253" spans="1:65" s="2" customFormat="1" ht="16.5" customHeight="1">
      <c r="A253" s="31"/>
      <c r="B253" s="32"/>
      <c r="C253" s="203" t="s">
        <v>312</v>
      </c>
      <c r="D253" s="203" t="s">
        <v>166</v>
      </c>
      <c r="E253" s="204" t="s">
        <v>502</v>
      </c>
      <c r="F253" s="205" t="s">
        <v>503</v>
      </c>
      <c r="G253" s="206" t="s">
        <v>228</v>
      </c>
      <c r="H253" s="207">
        <v>7</v>
      </c>
      <c r="I253" s="208"/>
      <c r="J253" s="209">
        <f t="shared" si="30"/>
        <v>0</v>
      </c>
      <c r="K253" s="210"/>
      <c r="L253" s="211"/>
      <c r="M253" s="212" t="s">
        <v>1</v>
      </c>
      <c r="N253" s="213" t="s">
        <v>38</v>
      </c>
      <c r="O253" s="72"/>
      <c r="P253" s="199">
        <f t="shared" si="31"/>
        <v>0</v>
      </c>
      <c r="Q253" s="199">
        <v>0</v>
      </c>
      <c r="R253" s="199">
        <f t="shared" si="32"/>
        <v>0</v>
      </c>
      <c r="S253" s="199">
        <v>0</v>
      </c>
      <c r="T253" s="200">
        <f t="shared" si="33"/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201" t="s">
        <v>139</v>
      </c>
      <c r="AT253" s="201" t="s">
        <v>166</v>
      </c>
      <c r="AU253" s="201" t="s">
        <v>130</v>
      </c>
      <c r="AY253" s="14" t="s">
        <v>123</v>
      </c>
      <c r="BE253" s="202">
        <f t="shared" si="34"/>
        <v>0</v>
      </c>
      <c r="BF253" s="202">
        <f t="shared" si="35"/>
        <v>0</v>
      </c>
      <c r="BG253" s="202">
        <f t="shared" si="36"/>
        <v>0</v>
      </c>
      <c r="BH253" s="202">
        <f t="shared" si="37"/>
        <v>0</v>
      </c>
      <c r="BI253" s="202">
        <f t="shared" si="38"/>
        <v>0</v>
      </c>
      <c r="BJ253" s="14" t="s">
        <v>130</v>
      </c>
      <c r="BK253" s="202">
        <f t="shared" si="39"/>
        <v>0</v>
      </c>
      <c r="BL253" s="14" t="s">
        <v>129</v>
      </c>
      <c r="BM253" s="201" t="s">
        <v>504</v>
      </c>
    </row>
    <row r="254" spans="1:65" s="2" customFormat="1" ht="16.5" customHeight="1">
      <c r="A254" s="31"/>
      <c r="B254" s="32"/>
      <c r="C254" s="203" t="s">
        <v>505</v>
      </c>
      <c r="D254" s="203" t="s">
        <v>166</v>
      </c>
      <c r="E254" s="204" t="s">
        <v>506</v>
      </c>
      <c r="F254" s="205" t="s">
        <v>507</v>
      </c>
      <c r="G254" s="206" t="s">
        <v>228</v>
      </c>
      <c r="H254" s="207">
        <v>200</v>
      </c>
      <c r="I254" s="208"/>
      <c r="J254" s="209">
        <f t="shared" si="30"/>
        <v>0</v>
      </c>
      <c r="K254" s="210"/>
      <c r="L254" s="211"/>
      <c r="M254" s="212" t="s">
        <v>1</v>
      </c>
      <c r="N254" s="213" t="s">
        <v>38</v>
      </c>
      <c r="O254" s="72"/>
      <c r="P254" s="199">
        <f t="shared" si="31"/>
        <v>0</v>
      </c>
      <c r="Q254" s="199">
        <v>0</v>
      </c>
      <c r="R254" s="199">
        <f t="shared" si="32"/>
        <v>0</v>
      </c>
      <c r="S254" s="199">
        <v>0</v>
      </c>
      <c r="T254" s="200">
        <f t="shared" si="33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201" t="s">
        <v>139</v>
      </c>
      <c r="AT254" s="201" t="s">
        <v>166</v>
      </c>
      <c r="AU254" s="201" t="s">
        <v>130</v>
      </c>
      <c r="AY254" s="14" t="s">
        <v>123</v>
      </c>
      <c r="BE254" s="202">
        <f t="shared" si="34"/>
        <v>0</v>
      </c>
      <c r="BF254" s="202">
        <f t="shared" si="35"/>
        <v>0</v>
      </c>
      <c r="BG254" s="202">
        <f t="shared" si="36"/>
        <v>0</v>
      </c>
      <c r="BH254" s="202">
        <f t="shared" si="37"/>
        <v>0</v>
      </c>
      <c r="BI254" s="202">
        <f t="shared" si="38"/>
        <v>0</v>
      </c>
      <c r="BJ254" s="14" t="s">
        <v>130</v>
      </c>
      <c r="BK254" s="202">
        <f t="shared" si="39"/>
        <v>0</v>
      </c>
      <c r="BL254" s="14" t="s">
        <v>129</v>
      </c>
      <c r="BM254" s="201" t="s">
        <v>508</v>
      </c>
    </row>
    <row r="255" spans="1:65" s="2" customFormat="1" ht="16.5" customHeight="1">
      <c r="A255" s="31"/>
      <c r="B255" s="32"/>
      <c r="C255" s="203" t="s">
        <v>315</v>
      </c>
      <c r="D255" s="203" t="s">
        <v>166</v>
      </c>
      <c r="E255" s="204" t="s">
        <v>509</v>
      </c>
      <c r="F255" s="205" t="s">
        <v>510</v>
      </c>
      <c r="G255" s="206" t="s">
        <v>228</v>
      </c>
      <c r="H255" s="207">
        <v>200</v>
      </c>
      <c r="I255" s="208"/>
      <c r="J255" s="209">
        <f t="shared" si="30"/>
        <v>0</v>
      </c>
      <c r="K255" s="210"/>
      <c r="L255" s="211"/>
      <c r="M255" s="212" t="s">
        <v>1</v>
      </c>
      <c r="N255" s="213" t="s">
        <v>38</v>
      </c>
      <c r="O255" s="72"/>
      <c r="P255" s="199">
        <f t="shared" si="31"/>
        <v>0</v>
      </c>
      <c r="Q255" s="199">
        <v>0</v>
      </c>
      <c r="R255" s="199">
        <f t="shared" si="32"/>
        <v>0</v>
      </c>
      <c r="S255" s="199">
        <v>0</v>
      </c>
      <c r="T255" s="200">
        <f t="shared" si="33"/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201" t="s">
        <v>139</v>
      </c>
      <c r="AT255" s="201" t="s">
        <v>166</v>
      </c>
      <c r="AU255" s="201" t="s">
        <v>130</v>
      </c>
      <c r="AY255" s="14" t="s">
        <v>123</v>
      </c>
      <c r="BE255" s="202">
        <f t="shared" si="34"/>
        <v>0</v>
      </c>
      <c r="BF255" s="202">
        <f t="shared" si="35"/>
        <v>0</v>
      </c>
      <c r="BG255" s="202">
        <f t="shared" si="36"/>
        <v>0</v>
      </c>
      <c r="BH255" s="202">
        <f t="shared" si="37"/>
        <v>0</v>
      </c>
      <c r="BI255" s="202">
        <f t="shared" si="38"/>
        <v>0</v>
      </c>
      <c r="BJ255" s="14" t="s">
        <v>130</v>
      </c>
      <c r="BK255" s="202">
        <f t="shared" si="39"/>
        <v>0</v>
      </c>
      <c r="BL255" s="14" t="s">
        <v>129</v>
      </c>
      <c r="BM255" s="201" t="s">
        <v>511</v>
      </c>
    </row>
    <row r="256" spans="1:65" s="2" customFormat="1" ht="16.5" customHeight="1">
      <c r="A256" s="31"/>
      <c r="B256" s="32"/>
      <c r="C256" s="203" t="s">
        <v>512</v>
      </c>
      <c r="D256" s="203" t="s">
        <v>166</v>
      </c>
      <c r="E256" s="204" t="s">
        <v>513</v>
      </c>
      <c r="F256" s="205" t="s">
        <v>514</v>
      </c>
      <c r="G256" s="206" t="s">
        <v>228</v>
      </c>
      <c r="H256" s="207">
        <v>300</v>
      </c>
      <c r="I256" s="208"/>
      <c r="J256" s="209">
        <f t="shared" si="30"/>
        <v>0</v>
      </c>
      <c r="K256" s="210"/>
      <c r="L256" s="211"/>
      <c r="M256" s="212" t="s">
        <v>1</v>
      </c>
      <c r="N256" s="213" t="s">
        <v>38</v>
      </c>
      <c r="O256" s="72"/>
      <c r="P256" s="199">
        <f t="shared" si="31"/>
        <v>0</v>
      </c>
      <c r="Q256" s="199">
        <v>0</v>
      </c>
      <c r="R256" s="199">
        <f t="shared" si="32"/>
        <v>0</v>
      </c>
      <c r="S256" s="199">
        <v>0</v>
      </c>
      <c r="T256" s="200">
        <f t="shared" si="33"/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201" t="s">
        <v>139</v>
      </c>
      <c r="AT256" s="201" t="s">
        <v>166</v>
      </c>
      <c r="AU256" s="201" t="s">
        <v>130</v>
      </c>
      <c r="AY256" s="14" t="s">
        <v>123</v>
      </c>
      <c r="BE256" s="202">
        <f t="shared" si="34"/>
        <v>0</v>
      </c>
      <c r="BF256" s="202">
        <f t="shared" si="35"/>
        <v>0</v>
      </c>
      <c r="BG256" s="202">
        <f t="shared" si="36"/>
        <v>0</v>
      </c>
      <c r="BH256" s="202">
        <f t="shared" si="37"/>
        <v>0</v>
      </c>
      <c r="BI256" s="202">
        <f t="shared" si="38"/>
        <v>0</v>
      </c>
      <c r="BJ256" s="14" t="s">
        <v>130</v>
      </c>
      <c r="BK256" s="202">
        <f t="shared" si="39"/>
        <v>0</v>
      </c>
      <c r="BL256" s="14" t="s">
        <v>129</v>
      </c>
      <c r="BM256" s="201" t="s">
        <v>515</v>
      </c>
    </row>
    <row r="257" spans="1:65" s="2" customFormat="1" ht="16.5" customHeight="1">
      <c r="A257" s="31"/>
      <c r="B257" s="32"/>
      <c r="C257" s="203" t="s">
        <v>319</v>
      </c>
      <c r="D257" s="203" t="s">
        <v>166</v>
      </c>
      <c r="E257" s="204" t="s">
        <v>516</v>
      </c>
      <c r="F257" s="205" t="s">
        <v>517</v>
      </c>
      <c r="G257" s="206" t="s">
        <v>223</v>
      </c>
      <c r="H257" s="207">
        <v>55</v>
      </c>
      <c r="I257" s="208"/>
      <c r="J257" s="209">
        <f t="shared" si="30"/>
        <v>0</v>
      </c>
      <c r="K257" s="210"/>
      <c r="L257" s="211"/>
      <c r="M257" s="212" t="s">
        <v>1</v>
      </c>
      <c r="N257" s="213" t="s">
        <v>38</v>
      </c>
      <c r="O257" s="72"/>
      <c r="P257" s="199">
        <f t="shared" si="31"/>
        <v>0</v>
      </c>
      <c r="Q257" s="199">
        <v>0</v>
      </c>
      <c r="R257" s="199">
        <f t="shared" si="32"/>
        <v>0</v>
      </c>
      <c r="S257" s="199">
        <v>0</v>
      </c>
      <c r="T257" s="200">
        <f t="shared" si="33"/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201" t="s">
        <v>139</v>
      </c>
      <c r="AT257" s="201" t="s">
        <v>166</v>
      </c>
      <c r="AU257" s="201" t="s">
        <v>130</v>
      </c>
      <c r="AY257" s="14" t="s">
        <v>123</v>
      </c>
      <c r="BE257" s="202">
        <f t="shared" si="34"/>
        <v>0</v>
      </c>
      <c r="BF257" s="202">
        <f t="shared" si="35"/>
        <v>0</v>
      </c>
      <c r="BG257" s="202">
        <f t="shared" si="36"/>
        <v>0</v>
      </c>
      <c r="BH257" s="202">
        <f t="shared" si="37"/>
        <v>0</v>
      </c>
      <c r="BI257" s="202">
        <f t="shared" si="38"/>
        <v>0</v>
      </c>
      <c r="BJ257" s="14" t="s">
        <v>130</v>
      </c>
      <c r="BK257" s="202">
        <f t="shared" si="39"/>
        <v>0</v>
      </c>
      <c r="BL257" s="14" t="s">
        <v>129</v>
      </c>
      <c r="BM257" s="201" t="s">
        <v>518</v>
      </c>
    </row>
    <row r="258" spans="1:65" s="2" customFormat="1" ht="16.5" customHeight="1">
      <c r="A258" s="31"/>
      <c r="B258" s="32"/>
      <c r="C258" s="203" t="s">
        <v>519</v>
      </c>
      <c r="D258" s="203" t="s">
        <v>166</v>
      </c>
      <c r="E258" s="204" t="s">
        <v>520</v>
      </c>
      <c r="F258" s="205" t="s">
        <v>521</v>
      </c>
      <c r="G258" s="206" t="s">
        <v>223</v>
      </c>
      <c r="H258" s="207">
        <v>22</v>
      </c>
      <c r="I258" s="208"/>
      <c r="J258" s="209">
        <f t="shared" si="30"/>
        <v>0</v>
      </c>
      <c r="K258" s="210"/>
      <c r="L258" s="211"/>
      <c r="M258" s="212" t="s">
        <v>1</v>
      </c>
      <c r="N258" s="213" t="s">
        <v>38</v>
      </c>
      <c r="O258" s="72"/>
      <c r="P258" s="199">
        <f t="shared" si="31"/>
        <v>0</v>
      </c>
      <c r="Q258" s="199">
        <v>0</v>
      </c>
      <c r="R258" s="199">
        <f t="shared" si="32"/>
        <v>0</v>
      </c>
      <c r="S258" s="199">
        <v>0</v>
      </c>
      <c r="T258" s="200">
        <f t="shared" si="33"/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201" t="s">
        <v>139</v>
      </c>
      <c r="AT258" s="201" t="s">
        <v>166</v>
      </c>
      <c r="AU258" s="201" t="s">
        <v>130</v>
      </c>
      <c r="AY258" s="14" t="s">
        <v>123</v>
      </c>
      <c r="BE258" s="202">
        <f t="shared" si="34"/>
        <v>0</v>
      </c>
      <c r="BF258" s="202">
        <f t="shared" si="35"/>
        <v>0</v>
      </c>
      <c r="BG258" s="202">
        <f t="shared" si="36"/>
        <v>0</v>
      </c>
      <c r="BH258" s="202">
        <f t="shared" si="37"/>
        <v>0</v>
      </c>
      <c r="BI258" s="202">
        <f t="shared" si="38"/>
        <v>0</v>
      </c>
      <c r="BJ258" s="14" t="s">
        <v>130</v>
      </c>
      <c r="BK258" s="202">
        <f t="shared" si="39"/>
        <v>0</v>
      </c>
      <c r="BL258" s="14" t="s">
        <v>129</v>
      </c>
      <c r="BM258" s="201" t="s">
        <v>522</v>
      </c>
    </row>
    <row r="259" spans="1:65" s="2" customFormat="1" ht="16.5" customHeight="1">
      <c r="A259" s="31"/>
      <c r="B259" s="32"/>
      <c r="C259" s="203" t="s">
        <v>322</v>
      </c>
      <c r="D259" s="203" t="s">
        <v>166</v>
      </c>
      <c r="E259" s="204" t="s">
        <v>523</v>
      </c>
      <c r="F259" s="205" t="s">
        <v>524</v>
      </c>
      <c r="G259" s="206" t="s">
        <v>455</v>
      </c>
      <c r="H259" s="207">
        <v>11.9</v>
      </c>
      <c r="I259" s="208"/>
      <c r="J259" s="209">
        <f t="shared" si="30"/>
        <v>0</v>
      </c>
      <c r="K259" s="210"/>
      <c r="L259" s="211"/>
      <c r="M259" s="212" t="s">
        <v>1</v>
      </c>
      <c r="N259" s="213" t="s">
        <v>38</v>
      </c>
      <c r="O259" s="72"/>
      <c r="P259" s="199">
        <f t="shared" si="31"/>
        <v>0</v>
      </c>
      <c r="Q259" s="199">
        <v>0</v>
      </c>
      <c r="R259" s="199">
        <f t="shared" si="32"/>
        <v>0</v>
      </c>
      <c r="S259" s="199">
        <v>0</v>
      </c>
      <c r="T259" s="200">
        <f t="shared" si="33"/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201" t="s">
        <v>139</v>
      </c>
      <c r="AT259" s="201" t="s">
        <v>166</v>
      </c>
      <c r="AU259" s="201" t="s">
        <v>130</v>
      </c>
      <c r="AY259" s="14" t="s">
        <v>123</v>
      </c>
      <c r="BE259" s="202">
        <f t="shared" si="34"/>
        <v>0</v>
      </c>
      <c r="BF259" s="202">
        <f t="shared" si="35"/>
        <v>0</v>
      </c>
      <c r="BG259" s="202">
        <f t="shared" si="36"/>
        <v>0</v>
      </c>
      <c r="BH259" s="202">
        <f t="shared" si="37"/>
        <v>0</v>
      </c>
      <c r="BI259" s="202">
        <f t="shared" si="38"/>
        <v>0</v>
      </c>
      <c r="BJ259" s="14" t="s">
        <v>130</v>
      </c>
      <c r="BK259" s="202">
        <f t="shared" si="39"/>
        <v>0</v>
      </c>
      <c r="BL259" s="14" t="s">
        <v>129</v>
      </c>
      <c r="BM259" s="201" t="s">
        <v>525</v>
      </c>
    </row>
    <row r="260" spans="1:65" s="2" customFormat="1" ht="16.5" customHeight="1">
      <c r="A260" s="31"/>
      <c r="B260" s="32"/>
      <c r="C260" s="203" t="s">
        <v>526</v>
      </c>
      <c r="D260" s="203" t="s">
        <v>166</v>
      </c>
      <c r="E260" s="204" t="s">
        <v>527</v>
      </c>
      <c r="F260" s="205" t="s">
        <v>528</v>
      </c>
      <c r="G260" s="206" t="s">
        <v>455</v>
      </c>
      <c r="H260" s="207">
        <v>9.1</v>
      </c>
      <c r="I260" s="208"/>
      <c r="J260" s="209">
        <f t="shared" si="30"/>
        <v>0</v>
      </c>
      <c r="K260" s="210"/>
      <c r="L260" s="211"/>
      <c r="M260" s="212" t="s">
        <v>1</v>
      </c>
      <c r="N260" s="213" t="s">
        <v>38</v>
      </c>
      <c r="O260" s="72"/>
      <c r="P260" s="199">
        <f t="shared" si="31"/>
        <v>0</v>
      </c>
      <c r="Q260" s="199">
        <v>0</v>
      </c>
      <c r="R260" s="199">
        <f t="shared" si="32"/>
        <v>0</v>
      </c>
      <c r="S260" s="199">
        <v>0</v>
      </c>
      <c r="T260" s="200">
        <f t="shared" si="33"/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201" t="s">
        <v>139</v>
      </c>
      <c r="AT260" s="201" t="s">
        <v>166</v>
      </c>
      <c r="AU260" s="201" t="s">
        <v>130</v>
      </c>
      <c r="AY260" s="14" t="s">
        <v>123</v>
      </c>
      <c r="BE260" s="202">
        <f t="shared" si="34"/>
        <v>0</v>
      </c>
      <c r="BF260" s="202">
        <f t="shared" si="35"/>
        <v>0</v>
      </c>
      <c r="BG260" s="202">
        <f t="shared" si="36"/>
        <v>0</v>
      </c>
      <c r="BH260" s="202">
        <f t="shared" si="37"/>
        <v>0</v>
      </c>
      <c r="BI260" s="202">
        <f t="shared" si="38"/>
        <v>0</v>
      </c>
      <c r="BJ260" s="14" t="s">
        <v>130</v>
      </c>
      <c r="BK260" s="202">
        <f t="shared" si="39"/>
        <v>0</v>
      </c>
      <c r="BL260" s="14" t="s">
        <v>129</v>
      </c>
      <c r="BM260" s="201" t="s">
        <v>529</v>
      </c>
    </row>
    <row r="261" spans="1:65" s="2" customFormat="1" ht="16.5" customHeight="1">
      <c r="A261" s="31"/>
      <c r="B261" s="32"/>
      <c r="C261" s="203" t="s">
        <v>326</v>
      </c>
      <c r="D261" s="203" t="s">
        <v>166</v>
      </c>
      <c r="E261" s="204" t="s">
        <v>530</v>
      </c>
      <c r="F261" s="205" t="s">
        <v>531</v>
      </c>
      <c r="G261" s="206" t="s">
        <v>455</v>
      </c>
      <c r="H261" s="207">
        <v>3</v>
      </c>
      <c r="I261" s="208"/>
      <c r="J261" s="209">
        <f t="shared" si="30"/>
        <v>0</v>
      </c>
      <c r="K261" s="210"/>
      <c r="L261" s="211"/>
      <c r="M261" s="212" t="s">
        <v>1</v>
      </c>
      <c r="N261" s="213" t="s">
        <v>38</v>
      </c>
      <c r="O261" s="72"/>
      <c r="P261" s="199">
        <f t="shared" si="31"/>
        <v>0</v>
      </c>
      <c r="Q261" s="199">
        <v>0</v>
      </c>
      <c r="R261" s="199">
        <f t="shared" si="32"/>
        <v>0</v>
      </c>
      <c r="S261" s="199">
        <v>0</v>
      </c>
      <c r="T261" s="200">
        <f t="shared" si="33"/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201" t="s">
        <v>139</v>
      </c>
      <c r="AT261" s="201" t="s">
        <v>166</v>
      </c>
      <c r="AU261" s="201" t="s">
        <v>130</v>
      </c>
      <c r="AY261" s="14" t="s">
        <v>123</v>
      </c>
      <c r="BE261" s="202">
        <f t="shared" si="34"/>
        <v>0</v>
      </c>
      <c r="BF261" s="202">
        <f t="shared" si="35"/>
        <v>0</v>
      </c>
      <c r="BG261" s="202">
        <f t="shared" si="36"/>
        <v>0</v>
      </c>
      <c r="BH261" s="202">
        <f t="shared" si="37"/>
        <v>0</v>
      </c>
      <c r="BI261" s="202">
        <f t="shared" si="38"/>
        <v>0</v>
      </c>
      <c r="BJ261" s="14" t="s">
        <v>130</v>
      </c>
      <c r="BK261" s="202">
        <f t="shared" si="39"/>
        <v>0</v>
      </c>
      <c r="BL261" s="14" t="s">
        <v>129</v>
      </c>
      <c r="BM261" s="201" t="s">
        <v>532</v>
      </c>
    </row>
    <row r="262" spans="1:65" s="2" customFormat="1" ht="16.5" customHeight="1">
      <c r="A262" s="31"/>
      <c r="B262" s="32"/>
      <c r="C262" s="203" t="s">
        <v>533</v>
      </c>
      <c r="D262" s="203" t="s">
        <v>166</v>
      </c>
      <c r="E262" s="204" t="s">
        <v>534</v>
      </c>
      <c r="F262" s="205" t="s">
        <v>535</v>
      </c>
      <c r="G262" s="206" t="s">
        <v>228</v>
      </c>
      <c r="H262" s="207">
        <v>23</v>
      </c>
      <c r="I262" s="208"/>
      <c r="J262" s="209">
        <f t="shared" si="30"/>
        <v>0</v>
      </c>
      <c r="K262" s="210"/>
      <c r="L262" s="211"/>
      <c r="M262" s="212" t="s">
        <v>1</v>
      </c>
      <c r="N262" s="213" t="s">
        <v>38</v>
      </c>
      <c r="O262" s="72"/>
      <c r="P262" s="199">
        <f t="shared" si="31"/>
        <v>0</v>
      </c>
      <c r="Q262" s="199">
        <v>0</v>
      </c>
      <c r="R262" s="199">
        <f t="shared" si="32"/>
        <v>0</v>
      </c>
      <c r="S262" s="199">
        <v>0</v>
      </c>
      <c r="T262" s="200">
        <f t="shared" si="33"/>
        <v>0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201" t="s">
        <v>139</v>
      </c>
      <c r="AT262" s="201" t="s">
        <v>166</v>
      </c>
      <c r="AU262" s="201" t="s">
        <v>130</v>
      </c>
      <c r="AY262" s="14" t="s">
        <v>123</v>
      </c>
      <c r="BE262" s="202">
        <f t="shared" si="34"/>
        <v>0</v>
      </c>
      <c r="BF262" s="202">
        <f t="shared" si="35"/>
        <v>0</v>
      </c>
      <c r="BG262" s="202">
        <f t="shared" si="36"/>
        <v>0</v>
      </c>
      <c r="BH262" s="202">
        <f t="shared" si="37"/>
        <v>0</v>
      </c>
      <c r="BI262" s="202">
        <f t="shared" si="38"/>
        <v>0</v>
      </c>
      <c r="BJ262" s="14" t="s">
        <v>130</v>
      </c>
      <c r="BK262" s="202">
        <f t="shared" si="39"/>
        <v>0</v>
      </c>
      <c r="BL262" s="14" t="s">
        <v>129</v>
      </c>
      <c r="BM262" s="201" t="s">
        <v>536</v>
      </c>
    </row>
    <row r="263" spans="1:65" s="2" customFormat="1" ht="16.5" customHeight="1">
      <c r="A263" s="31"/>
      <c r="B263" s="32"/>
      <c r="C263" s="203" t="s">
        <v>329</v>
      </c>
      <c r="D263" s="203" t="s">
        <v>166</v>
      </c>
      <c r="E263" s="204" t="s">
        <v>537</v>
      </c>
      <c r="F263" s="205" t="s">
        <v>538</v>
      </c>
      <c r="G263" s="206" t="s">
        <v>300</v>
      </c>
      <c r="H263" s="207">
        <v>20</v>
      </c>
      <c r="I263" s="208"/>
      <c r="J263" s="209">
        <f t="shared" si="30"/>
        <v>0</v>
      </c>
      <c r="K263" s="210"/>
      <c r="L263" s="211"/>
      <c r="M263" s="212" t="s">
        <v>1</v>
      </c>
      <c r="N263" s="213" t="s">
        <v>38</v>
      </c>
      <c r="O263" s="72"/>
      <c r="P263" s="199">
        <f t="shared" si="31"/>
        <v>0</v>
      </c>
      <c r="Q263" s="199">
        <v>0</v>
      </c>
      <c r="R263" s="199">
        <f t="shared" si="32"/>
        <v>0</v>
      </c>
      <c r="S263" s="199">
        <v>0</v>
      </c>
      <c r="T263" s="200">
        <f t="shared" si="33"/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201" t="s">
        <v>139</v>
      </c>
      <c r="AT263" s="201" t="s">
        <v>166</v>
      </c>
      <c r="AU263" s="201" t="s">
        <v>130</v>
      </c>
      <c r="AY263" s="14" t="s">
        <v>123</v>
      </c>
      <c r="BE263" s="202">
        <f t="shared" si="34"/>
        <v>0</v>
      </c>
      <c r="BF263" s="202">
        <f t="shared" si="35"/>
        <v>0</v>
      </c>
      <c r="BG263" s="202">
        <f t="shared" si="36"/>
        <v>0</v>
      </c>
      <c r="BH263" s="202">
        <f t="shared" si="37"/>
        <v>0</v>
      </c>
      <c r="BI263" s="202">
        <f t="shared" si="38"/>
        <v>0</v>
      </c>
      <c r="BJ263" s="14" t="s">
        <v>130</v>
      </c>
      <c r="BK263" s="202">
        <f t="shared" si="39"/>
        <v>0</v>
      </c>
      <c r="BL263" s="14" t="s">
        <v>129</v>
      </c>
      <c r="BM263" s="201" t="s">
        <v>539</v>
      </c>
    </row>
    <row r="264" spans="1:65" s="2" customFormat="1" ht="16.5" customHeight="1">
      <c r="A264" s="31"/>
      <c r="B264" s="32"/>
      <c r="C264" s="203" t="s">
        <v>540</v>
      </c>
      <c r="D264" s="203" t="s">
        <v>166</v>
      </c>
      <c r="E264" s="204" t="s">
        <v>541</v>
      </c>
      <c r="F264" s="205" t="s">
        <v>542</v>
      </c>
      <c r="G264" s="206" t="s">
        <v>543</v>
      </c>
      <c r="H264" s="207">
        <v>1</v>
      </c>
      <c r="I264" s="208"/>
      <c r="J264" s="209">
        <f t="shared" si="30"/>
        <v>0</v>
      </c>
      <c r="K264" s="210"/>
      <c r="L264" s="211"/>
      <c r="M264" s="212" t="s">
        <v>1</v>
      </c>
      <c r="N264" s="213" t="s">
        <v>38</v>
      </c>
      <c r="O264" s="72"/>
      <c r="P264" s="199">
        <f t="shared" si="31"/>
        <v>0</v>
      </c>
      <c r="Q264" s="199">
        <v>0</v>
      </c>
      <c r="R264" s="199">
        <f t="shared" si="32"/>
        <v>0</v>
      </c>
      <c r="S264" s="199">
        <v>0</v>
      </c>
      <c r="T264" s="200">
        <f t="shared" si="33"/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201" t="s">
        <v>139</v>
      </c>
      <c r="AT264" s="201" t="s">
        <v>166</v>
      </c>
      <c r="AU264" s="201" t="s">
        <v>130</v>
      </c>
      <c r="AY264" s="14" t="s">
        <v>123</v>
      </c>
      <c r="BE264" s="202">
        <f t="shared" si="34"/>
        <v>0</v>
      </c>
      <c r="BF264" s="202">
        <f t="shared" si="35"/>
        <v>0</v>
      </c>
      <c r="BG264" s="202">
        <f t="shared" si="36"/>
        <v>0</v>
      </c>
      <c r="BH264" s="202">
        <f t="shared" si="37"/>
        <v>0</v>
      </c>
      <c r="BI264" s="202">
        <f t="shared" si="38"/>
        <v>0</v>
      </c>
      <c r="BJ264" s="14" t="s">
        <v>130</v>
      </c>
      <c r="BK264" s="202">
        <f t="shared" si="39"/>
        <v>0</v>
      </c>
      <c r="BL264" s="14" t="s">
        <v>129</v>
      </c>
      <c r="BM264" s="201" t="s">
        <v>544</v>
      </c>
    </row>
    <row r="265" spans="1:65" s="12" customFormat="1" ht="22.9" customHeight="1">
      <c r="B265" s="174"/>
      <c r="C265" s="175"/>
      <c r="D265" s="176" t="s">
        <v>71</v>
      </c>
      <c r="E265" s="187" t="s">
        <v>545</v>
      </c>
      <c r="F265" s="187" t="s">
        <v>546</v>
      </c>
      <c r="G265" s="175"/>
      <c r="H265" s="175"/>
      <c r="I265" s="178"/>
      <c r="J265" s="188">
        <f>BK265</f>
        <v>0</v>
      </c>
      <c r="K265" s="175"/>
      <c r="L265" s="179"/>
      <c r="M265" s="180"/>
      <c r="N265" s="181"/>
      <c r="O265" s="181"/>
      <c r="P265" s="182">
        <f>SUM(P266:P342)</f>
        <v>0</v>
      </c>
      <c r="Q265" s="181"/>
      <c r="R265" s="182">
        <f>SUM(R266:R342)</f>
        <v>0</v>
      </c>
      <c r="S265" s="181"/>
      <c r="T265" s="183">
        <f>SUM(T266:T342)</f>
        <v>0</v>
      </c>
      <c r="AR265" s="184" t="s">
        <v>79</v>
      </c>
      <c r="AT265" s="185" t="s">
        <v>71</v>
      </c>
      <c r="AU265" s="185" t="s">
        <v>79</v>
      </c>
      <c r="AY265" s="184" t="s">
        <v>123</v>
      </c>
      <c r="BK265" s="186">
        <f>SUM(BK266:BK342)</f>
        <v>0</v>
      </c>
    </row>
    <row r="266" spans="1:65" s="2" customFormat="1" ht="33" customHeight="1">
      <c r="A266" s="31"/>
      <c r="B266" s="32"/>
      <c r="C266" s="203" t="s">
        <v>333</v>
      </c>
      <c r="D266" s="203" t="s">
        <v>166</v>
      </c>
      <c r="E266" s="204" t="s">
        <v>547</v>
      </c>
      <c r="F266" s="205" t="s">
        <v>548</v>
      </c>
      <c r="G266" s="206" t="s">
        <v>549</v>
      </c>
      <c r="H266" s="207">
        <v>17</v>
      </c>
      <c r="I266" s="208"/>
      <c r="J266" s="209">
        <f t="shared" ref="J266:J297" si="40">ROUND(I266*H266,2)</f>
        <v>0</v>
      </c>
      <c r="K266" s="210"/>
      <c r="L266" s="211"/>
      <c r="M266" s="212" t="s">
        <v>1</v>
      </c>
      <c r="N266" s="213" t="s">
        <v>38</v>
      </c>
      <c r="O266" s="72"/>
      <c r="P266" s="199">
        <f t="shared" ref="P266:P297" si="41">O266*H266</f>
        <v>0</v>
      </c>
      <c r="Q266" s="199">
        <v>0</v>
      </c>
      <c r="R266" s="199">
        <f t="shared" ref="R266:R297" si="42">Q266*H266</f>
        <v>0</v>
      </c>
      <c r="S266" s="199">
        <v>0</v>
      </c>
      <c r="T266" s="200">
        <f t="shared" ref="T266:T297" si="43">S266*H266</f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201" t="s">
        <v>139</v>
      </c>
      <c r="AT266" s="201" t="s">
        <v>166</v>
      </c>
      <c r="AU266" s="201" t="s">
        <v>130</v>
      </c>
      <c r="AY266" s="14" t="s">
        <v>123</v>
      </c>
      <c r="BE266" s="202">
        <f t="shared" ref="BE266:BE297" si="44">IF(N266="základná",J266,0)</f>
        <v>0</v>
      </c>
      <c r="BF266" s="202">
        <f t="shared" ref="BF266:BF297" si="45">IF(N266="znížená",J266,0)</f>
        <v>0</v>
      </c>
      <c r="BG266" s="202">
        <f t="shared" ref="BG266:BG297" si="46">IF(N266="zákl. prenesená",J266,0)</f>
        <v>0</v>
      </c>
      <c r="BH266" s="202">
        <f t="shared" ref="BH266:BH297" si="47">IF(N266="zníž. prenesená",J266,0)</f>
        <v>0</v>
      </c>
      <c r="BI266" s="202">
        <f t="shared" ref="BI266:BI297" si="48">IF(N266="nulová",J266,0)</f>
        <v>0</v>
      </c>
      <c r="BJ266" s="14" t="s">
        <v>130</v>
      </c>
      <c r="BK266" s="202">
        <f t="shared" ref="BK266:BK297" si="49">ROUND(I266*H266,2)</f>
        <v>0</v>
      </c>
      <c r="BL266" s="14" t="s">
        <v>129</v>
      </c>
      <c r="BM266" s="201" t="s">
        <v>550</v>
      </c>
    </row>
    <row r="267" spans="1:65" s="2" customFormat="1" ht="24.2" customHeight="1">
      <c r="A267" s="31"/>
      <c r="B267" s="32"/>
      <c r="C267" s="203" t="s">
        <v>551</v>
      </c>
      <c r="D267" s="203" t="s">
        <v>166</v>
      </c>
      <c r="E267" s="204" t="s">
        <v>552</v>
      </c>
      <c r="F267" s="205" t="s">
        <v>553</v>
      </c>
      <c r="G267" s="206" t="s">
        <v>549</v>
      </c>
      <c r="H267" s="207">
        <v>25</v>
      </c>
      <c r="I267" s="208"/>
      <c r="J267" s="209">
        <f t="shared" si="40"/>
        <v>0</v>
      </c>
      <c r="K267" s="210"/>
      <c r="L267" s="211"/>
      <c r="M267" s="212" t="s">
        <v>1</v>
      </c>
      <c r="N267" s="213" t="s">
        <v>38</v>
      </c>
      <c r="O267" s="72"/>
      <c r="P267" s="199">
        <f t="shared" si="41"/>
        <v>0</v>
      </c>
      <c r="Q267" s="199">
        <v>0</v>
      </c>
      <c r="R267" s="199">
        <f t="shared" si="42"/>
        <v>0</v>
      </c>
      <c r="S267" s="199">
        <v>0</v>
      </c>
      <c r="T267" s="200">
        <f t="shared" si="43"/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201" t="s">
        <v>139</v>
      </c>
      <c r="AT267" s="201" t="s">
        <v>166</v>
      </c>
      <c r="AU267" s="201" t="s">
        <v>130</v>
      </c>
      <c r="AY267" s="14" t="s">
        <v>123</v>
      </c>
      <c r="BE267" s="202">
        <f t="shared" si="44"/>
        <v>0</v>
      </c>
      <c r="BF267" s="202">
        <f t="shared" si="45"/>
        <v>0</v>
      </c>
      <c r="BG267" s="202">
        <f t="shared" si="46"/>
        <v>0</v>
      </c>
      <c r="BH267" s="202">
        <f t="shared" si="47"/>
        <v>0</v>
      </c>
      <c r="BI267" s="202">
        <f t="shared" si="48"/>
        <v>0</v>
      </c>
      <c r="BJ267" s="14" t="s">
        <v>130</v>
      </c>
      <c r="BK267" s="202">
        <f t="shared" si="49"/>
        <v>0</v>
      </c>
      <c r="BL267" s="14" t="s">
        <v>129</v>
      </c>
      <c r="BM267" s="201" t="s">
        <v>554</v>
      </c>
    </row>
    <row r="268" spans="1:65" s="2" customFormat="1" ht="44.25" customHeight="1">
      <c r="A268" s="31"/>
      <c r="B268" s="32"/>
      <c r="C268" s="203" t="s">
        <v>336</v>
      </c>
      <c r="D268" s="203" t="s">
        <v>166</v>
      </c>
      <c r="E268" s="204" t="s">
        <v>555</v>
      </c>
      <c r="F268" s="205" t="s">
        <v>556</v>
      </c>
      <c r="G268" s="206" t="s">
        <v>549</v>
      </c>
      <c r="H268" s="207">
        <v>24</v>
      </c>
      <c r="I268" s="208"/>
      <c r="J268" s="209">
        <f t="shared" si="40"/>
        <v>0</v>
      </c>
      <c r="K268" s="210"/>
      <c r="L268" s="211"/>
      <c r="M268" s="212" t="s">
        <v>1</v>
      </c>
      <c r="N268" s="213" t="s">
        <v>38</v>
      </c>
      <c r="O268" s="72"/>
      <c r="P268" s="199">
        <f t="shared" si="41"/>
        <v>0</v>
      </c>
      <c r="Q268" s="199">
        <v>0</v>
      </c>
      <c r="R268" s="199">
        <f t="shared" si="42"/>
        <v>0</v>
      </c>
      <c r="S268" s="199">
        <v>0</v>
      </c>
      <c r="T268" s="200">
        <f t="shared" si="43"/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201" t="s">
        <v>139</v>
      </c>
      <c r="AT268" s="201" t="s">
        <v>166</v>
      </c>
      <c r="AU268" s="201" t="s">
        <v>130</v>
      </c>
      <c r="AY268" s="14" t="s">
        <v>123</v>
      </c>
      <c r="BE268" s="202">
        <f t="shared" si="44"/>
        <v>0</v>
      </c>
      <c r="BF268" s="202">
        <f t="shared" si="45"/>
        <v>0</v>
      </c>
      <c r="BG268" s="202">
        <f t="shared" si="46"/>
        <v>0</v>
      </c>
      <c r="BH268" s="202">
        <f t="shared" si="47"/>
        <v>0</v>
      </c>
      <c r="BI268" s="202">
        <f t="shared" si="48"/>
        <v>0</v>
      </c>
      <c r="BJ268" s="14" t="s">
        <v>130</v>
      </c>
      <c r="BK268" s="202">
        <f t="shared" si="49"/>
        <v>0</v>
      </c>
      <c r="BL268" s="14" t="s">
        <v>129</v>
      </c>
      <c r="BM268" s="201" t="s">
        <v>557</v>
      </c>
    </row>
    <row r="269" spans="1:65" s="2" customFormat="1" ht="24.2" customHeight="1">
      <c r="A269" s="31"/>
      <c r="B269" s="32"/>
      <c r="C269" s="203" t="s">
        <v>558</v>
      </c>
      <c r="D269" s="203" t="s">
        <v>166</v>
      </c>
      <c r="E269" s="204" t="s">
        <v>559</v>
      </c>
      <c r="F269" s="205" t="s">
        <v>560</v>
      </c>
      <c r="G269" s="206" t="s">
        <v>223</v>
      </c>
      <c r="H269" s="207">
        <v>4.5</v>
      </c>
      <c r="I269" s="208"/>
      <c r="J269" s="209">
        <f t="shared" si="40"/>
        <v>0</v>
      </c>
      <c r="K269" s="210"/>
      <c r="L269" s="211"/>
      <c r="M269" s="212" t="s">
        <v>1</v>
      </c>
      <c r="N269" s="213" t="s">
        <v>38</v>
      </c>
      <c r="O269" s="72"/>
      <c r="P269" s="199">
        <f t="shared" si="41"/>
        <v>0</v>
      </c>
      <c r="Q269" s="199">
        <v>0</v>
      </c>
      <c r="R269" s="199">
        <f t="shared" si="42"/>
        <v>0</v>
      </c>
      <c r="S269" s="199">
        <v>0</v>
      </c>
      <c r="T269" s="200">
        <f t="shared" si="43"/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201" t="s">
        <v>139</v>
      </c>
      <c r="AT269" s="201" t="s">
        <v>166</v>
      </c>
      <c r="AU269" s="201" t="s">
        <v>130</v>
      </c>
      <c r="AY269" s="14" t="s">
        <v>123</v>
      </c>
      <c r="BE269" s="202">
        <f t="shared" si="44"/>
        <v>0</v>
      </c>
      <c r="BF269" s="202">
        <f t="shared" si="45"/>
        <v>0</v>
      </c>
      <c r="BG269" s="202">
        <f t="shared" si="46"/>
        <v>0</v>
      </c>
      <c r="BH269" s="202">
        <f t="shared" si="47"/>
        <v>0</v>
      </c>
      <c r="BI269" s="202">
        <f t="shared" si="48"/>
        <v>0</v>
      </c>
      <c r="BJ269" s="14" t="s">
        <v>130</v>
      </c>
      <c r="BK269" s="202">
        <f t="shared" si="49"/>
        <v>0</v>
      </c>
      <c r="BL269" s="14" t="s">
        <v>129</v>
      </c>
      <c r="BM269" s="201" t="s">
        <v>561</v>
      </c>
    </row>
    <row r="270" spans="1:65" s="2" customFormat="1" ht="24.2" customHeight="1">
      <c r="A270" s="31"/>
      <c r="B270" s="32"/>
      <c r="C270" s="203" t="s">
        <v>340</v>
      </c>
      <c r="D270" s="203" t="s">
        <v>166</v>
      </c>
      <c r="E270" s="204" t="s">
        <v>562</v>
      </c>
      <c r="F270" s="205" t="s">
        <v>563</v>
      </c>
      <c r="G270" s="206" t="s">
        <v>223</v>
      </c>
      <c r="H270" s="207">
        <v>4.5</v>
      </c>
      <c r="I270" s="208"/>
      <c r="J270" s="209">
        <f t="shared" si="40"/>
        <v>0</v>
      </c>
      <c r="K270" s="210"/>
      <c r="L270" s="211"/>
      <c r="M270" s="212" t="s">
        <v>1</v>
      </c>
      <c r="N270" s="213" t="s">
        <v>38</v>
      </c>
      <c r="O270" s="72"/>
      <c r="P270" s="199">
        <f t="shared" si="41"/>
        <v>0</v>
      </c>
      <c r="Q270" s="199">
        <v>0</v>
      </c>
      <c r="R270" s="199">
        <f t="shared" si="42"/>
        <v>0</v>
      </c>
      <c r="S270" s="199">
        <v>0</v>
      </c>
      <c r="T270" s="200">
        <f t="shared" si="43"/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201" t="s">
        <v>139</v>
      </c>
      <c r="AT270" s="201" t="s">
        <v>166</v>
      </c>
      <c r="AU270" s="201" t="s">
        <v>130</v>
      </c>
      <c r="AY270" s="14" t="s">
        <v>123</v>
      </c>
      <c r="BE270" s="202">
        <f t="shared" si="44"/>
        <v>0</v>
      </c>
      <c r="BF270" s="202">
        <f t="shared" si="45"/>
        <v>0</v>
      </c>
      <c r="BG270" s="202">
        <f t="shared" si="46"/>
        <v>0</v>
      </c>
      <c r="BH270" s="202">
        <f t="shared" si="47"/>
        <v>0</v>
      </c>
      <c r="BI270" s="202">
        <f t="shared" si="48"/>
        <v>0</v>
      </c>
      <c r="BJ270" s="14" t="s">
        <v>130</v>
      </c>
      <c r="BK270" s="202">
        <f t="shared" si="49"/>
        <v>0</v>
      </c>
      <c r="BL270" s="14" t="s">
        <v>129</v>
      </c>
      <c r="BM270" s="201" t="s">
        <v>564</v>
      </c>
    </row>
    <row r="271" spans="1:65" s="2" customFormat="1" ht="24.2" customHeight="1">
      <c r="A271" s="31"/>
      <c r="B271" s="32"/>
      <c r="C271" s="203" t="s">
        <v>565</v>
      </c>
      <c r="D271" s="203" t="s">
        <v>166</v>
      </c>
      <c r="E271" s="204" t="s">
        <v>566</v>
      </c>
      <c r="F271" s="205" t="s">
        <v>567</v>
      </c>
      <c r="G271" s="206" t="s">
        <v>146</v>
      </c>
      <c r="H271" s="207">
        <v>216</v>
      </c>
      <c r="I271" s="208"/>
      <c r="J271" s="209">
        <f t="shared" si="40"/>
        <v>0</v>
      </c>
      <c r="K271" s="210"/>
      <c r="L271" s="211"/>
      <c r="M271" s="212" t="s">
        <v>1</v>
      </c>
      <c r="N271" s="213" t="s">
        <v>38</v>
      </c>
      <c r="O271" s="72"/>
      <c r="P271" s="199">
        <f t="shared" si="41"/>
        <v>0</v>
      </c>
      <c r="Q271" s="199">
        <v>0</v>
      </c>
      <c r="R271" s="199">
        <f t="shared" si="42"/>
        <v>0</v>
      </c>
      <c r="S271" s="199">
        <v>0</v>
      </c>
      <c r="T271" s="200">
        <f t="shared" si="43"/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201" t="s">
        <v>139</v>
      </c>
      <c r="AT271" s="201" t="s">
        <v>166</v>
      </c>
      <c r="AU271" s="201" t="s">
        <v>130</v>
      </c>
      <c r="AY271" s="14" t="s">
        <v>123</v>
      </c>
      <c r="BE271" s="202">
        <f t="shared" si="44"/>
        <v>0</v>
      </c>
      <c r="BF271" s="202">
        <f t="shared" si="45"/>
        <v>0</v>
      </c>
      <c r="BG271" s="202">
        <f t="shared" si="46"/>
        <v>0</v>
      </c>
      <c r="BH271" s="202">
        <f t="shared" si="47"/>
        <v>0</v>
      </c>
      <c r="BI271" s="202">
        <f t="shared" si="48"/>
        <v>0</v>
      </c>
      <c r="BJ271" s="14" t="s">
        <v>130</v>
      </c>
      <c r="BK271" s="202">
        <f t="shared" si="49"/>
        <v>0</v>
      </c>
      <c r="BL271" s="14" t="s">
        <v>129</v>
      </c>
      <c r="BM271" s="201" t="s">
        <v>568</v>
      </c>
    </row>
    <row r="272" spans="1:65" s="2" customFormat="1" ht="24.2" customHeight="1">
      <c r="A272" s="31"/>
      <c r="B272" s="32"/>
      <c r="C272" s="203" t="s">
        <v>345</v>
      </c>
      <c r="D272" s="203" t="s">
        <v>166</v>
      </c>
      <c r="E272" s="204" t="s">
        <v>569</v>
      </c>
      <c r="F272" s="205" t="s">
        <v>570</v>
      </c>
      <c r="G272" s="206" t="s">
        <v>223</v>
      </c>
      <c r="H272" s="207">
        <v>34.74</v>
      </c>
      <c r="I272" s="208"/>
      <c r="J272" s="209">
        <f t="shared" si="40"/>
        <v>0</v>
      </c>
      <c r="K272" s="210"/>
      <c r="L272" s="211"/>
      <c r="M272" s="212" t="s">
        <v>1</v>
      </c>
      <c r="N272" s="213" t="s">
        <v>38</v>
      </c>
      <c r="O272" s="72"/>
      <c r="P272" s="199">
        <f t="shared" si="41"/>
        <v>0</v>
      </c>
      <c r="Q272" s="199">
        <v>0</v>
      </c>
      <c r="R272" s="199">
        <f t="shared" si="42"/>
        <v>0</v>
      </c>
      <c r="S272" s="199">
        <v>0</v>
      </c>
      <c r="T272" s="200">
        <f t="shared" si="43"/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201" t="s">
        <v>139</v>
      </c>
      <c r="AT272" s="201" t="s">
        <v>166</v>
      </c>
      <c r="AU272" s="201" t="s">
        <v>130</v>
      </c>
      <c r="AY272" s="14" t="s">
        <v>123</v>
      </c>
      <c r="BE272" s="202">
        <f t="shared" si="44"/>
        <v>0</v>
      </c>
      <c r="BF272" s="202">
        <f t="shared" si="45"/>
        <v>0</v>
      </c>
      <c r="BG272" s="202">
        <f t="shared" si="46"/>
        <v>0</v>
      </c>
      <c r="BH272" s="202">
        <f t="shared" si="47"/>
        <v>0</v>
      </c>
      <c r="BI272" s="202">
        <f t="shared" si="48"/>
        <v>0</v>
      </c>
      <c r="BJ272" s="14" t="s">
        <v>130</v>
      </c>
      <c r="BK272" s="202">
        <f t="shared" si="49"/>
        <v>0</v>
      </c>
      <c r="BL272" s="14" t="s">
        <v>129</v>
      </c>
      <c r="BM272" s="201" t="s">
        <v>571</v>
      </c>
    </row>
    <row r="273" spans="1:65" s="2" customFormat="1" ht="33" customHeight="1">
      <c r="A273" s="31"/>
      <c r="B273" s="32"/>
      <c r="C273" s="203" t="s">
        <v>572</v>
      </c>
      <c r="D273" s="203" t="s">
        <v>166</v>
      </c>
      <c r="E273" s="204" t="s">
        <v>573</v>
      </c>
      <c r="F273" s="205" t="s">
        <v>574</v>
      </c>
      <c r="G273" s="206" t="s">
        <v>146</v>
      </c>
      <c r="H273" s="207">
        <v>216</v>
      </c>
      <c r="I273" s="208"/>
      <c r="J273" s="209">
        <f t="shared" si="40"/>
        <v>0</v>
      </c>
      <c r="K273" s="210"/>
      <c r="L273" s="211"/>
      <c r="M273" s="212" t="s">
        <v>1</v>
      </c>
      <c r="N273" s="213" t="s">
        <v>38</v>
      </c>
      <c r="O273" s="72"/>
      <c r="P273" s="199">
        <f t="shared" si="41"/>
        <v>0</v>
      </c>
      <c r="Q273" s="199">
        <v>0</v>
      </c>
      <c r="R273" s="199">
        <f t="shared" si="42"/>
        <v>0</v>
      </c>
      <c r="S273" s="199">
        <v>0</v>
      </c>
      <c r="T273" s="200">
        <f t="shared" si="43"/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201" t="s">
        <v>139</v>
      </c>
      <c r="AT273" s="201" t="s">
        <v>166</v>
      </c>
      <c r="AU273" s="201" t="s">
        <v>130</v>
      </c>
      <c r="AY273" s="14" t="s">
        <v>123</v>
      </c>
      <c r="BE273" s="202">
        <f t="shared" si="44"/>
        <v>0</v>
      </c>
      <c r="BF273" s="202">
        <f t="shared" si="45"/>
        <v>0</v>
      </c>
      <c r="BG273" s="202">
        <f t="shared" si="46"/>
        <v>0</v>
      </c>
      <c r="BH273" s="202">
        <f t="shared" si="47"/>
        <v>0</v>
      </c>
      <c r="BI273" s="202">
        <f t="shared" si="48"/>
        <v>0</v>
      </c>
      <c r="BJ273" s="14" t="s">
        <v>130</v>
      </c>
      <c r="BK273" s="202">
        <f t="shared" si="49"/>
        <v>0</v>
      </c>
      <c r="BL273" s="14" t="s">
        <v>129</v>
      </c>
      <c r="BM273" s="201" t="s">
        <v>575</v>
      </c>
    </row>
    <row r="274" spans="1:65" s="2" customFormat="1" ht="44.25" customHeight="1">
      <c r="A274" s="31"/>
      <c r="B274" s="32"/>
      <c r="C274" s="203" t="s">
        <v>353</v>
      </c>
      <c r="D274" s="203" t="s">
        <v>166</v>
      </c>
      <c r="E274" s="204" t="s">
        <v>576</v>
      </c>
      <c r="F274" s="205" t="s">
        <v>577</v>
      </c>
      <c r="G274" s="206" t="s">
        <v>223</v>
      </c>
      <c r="H274" s="207">
        <v>34.75</v>
      </c>
      <c r="I274" s="208"/>
      <c r="J274" s="209">
        <f t="shared" si="40"/>
        <v>0</v>
      </c>
      <c r="K274" s="210"/>
      <c r="L274" s="211"/>
      <c r="M274" s="212" t="s">
        <v>1</v>
      </c>
      <c r="N274" s="213" t="s">
        <v>38</v>
      </c>
      <c r="O274" s="72"/>
      <c r="P274" s="199">
        <f t="shared" si="41"/>
        <v>0</v>
      </c>
      <c r="Q274" s="199">
        <v>0</v>
      </c>
      <c r="R274" s="199">
        <f t="shared" si="42"/>
        <v>0</v>
      </c>
      <c r="S274" s="199">
        <v>0</v>
      </c>
      <c r="T274" s="200">
        <f t="shared" si="43"/>
        <v>0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201" t="s">
        <v>139</v>
      </c>
      <c r="AT274" s="201" t="s">
        <v>166</v>
      </c>
      <c r="AU274" s="201" t="s">
        <v>130</v>
      </c>
      <c r="AY274" s="14" t="s">
        <v>123</v>
      </c>
      <c r="BE274" s="202">
        <f t="shared" si="44"/>
        <v>0</v>
      </c>
      <c r="BF274" s="202">
        <f t="shared" si="45"/>
        <v>0</v>
      </c>
      <c r="BG274" s="202">
        <f t="shared" si="46"/>
        <v>0</v>
      </c>
      <c r="BH274" s="202">
        <f t="shared" si="47"/>
        <v>0</v>
      </c>
      <c r="BI274" s="202">
        <f t="shared" si="48"/>
        <v>0</v>
      </c>
      <c r="BJ274" s="14" t="s">
        <v>130</v>
      </c>
      <c r="BK274" s="202">
        <f t="shared" si="49"/>
        <v>0</v>
      </c>
      <c r="BL274" s="14" t="s">
        <v>129</v>
      </c>
      <c r="BM274" s="201" t="s">
        <v>578</v>
      </c>
    </row>
    <row r="275" spans="1:65" s="2" customFormat="1" ht="44.25" customHeight="1">
      <c r="A275" s="31"/>
      <c r="B275" s="32"/>
      <c r="C275" s="203" t="s">
        <v>579</v>
      </c>
      <c r="D275" s="203" t="s">
        <v>166</v>
      </c>
      <c r="E275" s="204" t="s">
        <v>576</v>
      </c>
      <c r="F275" s="205" t="s">
        <v>577</v>
      </c>
      <c r="G275" s="206" t="s">
        <v>223</v>
      </c>
      <c r="H275" s="207">
        <v>347.5</v>
      </c>
      <c r="I275" s="208"/>
      <c r="J275" s="209">
        <f t="shared" si="40"/>
        <v>0</v>
      </c>
      <c r="K275" s="210"/>
      <c r="L275" s="211"/>
      <c r="M275" s="212" t="s">
        <v>1</v>
      </c>
      <c r="N275" s="213" t="s">
        <v>38</v>
      </c>
      <c r="O275" s="72"/>
      <c r="P275" s="199">
        <f t="shared" si="41"/>
        <v>0</v>
      </c>
      <c r="Q275" s="199">
        <v>0</v>
      </c>
      <c r="R275" s="199">
        <f t="shared" si="42"/>
        <v>0</v>
      </c>
      <c r="S275" s="199">
        <v>0</v>
      </c>
      <c r="T275" s="200">
        <f t="shared" si="43"/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201" t="s">
        <v>139</v>
      </c>
      <c r="AT275" s="201" t="s">
        <v>166</v>
      </c>
      <c r="AU275" s="201" t="s">
        <v>130</v>
      </c>
      <c r="AY275" s="14" t="s">
        <v>123</v>
      </c>
      <c r="BE275" s="202">
        <f t="shared" si="44"/>
        <v>0</v>
      </c>
      <c r="BF275" s="202">
        <f t="shared" si="45"/>
        <v>0</v>
      </c>
      <c r="BG275" s="202">
        <f t="shared" si="46"/>
        <v>0</v>
      </c>
      <c r="BH275" s="202">
        <f t="shared" si="47"/>
        <v>0</v>
      </c>
      <c r="BI275" s="202">
        <f t="shared" si="48"/>
        <v>0</v>
      </c>
      <c r="BJ275" s="14" t="s">
        <v>130</v>
      </c>
      <c r="BK275" s="202">
        <f t="shared" si="49"/>
        <v>0</v>
      </c>
      <c r="BL275" s="14" t="s">
        <v>129</v>
      </c>
      <c r="BM275" s="201" t="s">
        <v>580</v>
      </c>
    </row>
    <row r="276" spans="1:65" s="2" customFormat="1" ht="24.2" customHeight="1">
      <c r="A276" s="31"/>
      <c r="B276" s="32"/>
      <c r="C276" s="203" t="s">
        <v>356</v>
      </c>
      <c r="D276" s="203" t="s">
        <v>166</v>
      </c>
      <c r="E276" s="204" t="s">
        <v>581</v>
      </c>
      <c r="F276" s="205" t="s">
        <v>582</v>
      </c>
      <c r="G276" s="206" t="s">
        <v>223</v>
      </c>
      <c r="H276" s="207">
        <v>34.75</v>
      </c>
      <c r="I276" s="208"/>
      <c r="J276" s="209">
        <f t="shared" si="40"/>
        <v>0</v>
      </c>
      <c r="K276" s="210"/>
      <c r="L276" s="211"/>
      <c r="M276" s="212" t="s">
        <v>1</v>
      </c>
      <c r="N276" s="213" t="s">
        <v>38</v>
      </c>
      <c r="O276" s="72"/>
      <c r="P276" s="199">
        <f t="shared" si="41"/>
        <v>0</v>
      </c>
      <c r="Q276" s="199">
        <v>0</v>
      </c>
      <c r="R276" s="199">
        <f t="shared" si="42"/>
        <v>0</v>
      </c>
      <c r="S276" s="199">
        <v>0</v>
      </c>
      <c r="T276" s="200">
        <f t="shared" si="43"/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201" t="s">
        <v>139</v>
      </c>
      <c r="AT276" s="201" t="s">
        <v>166</v>
      </c>
      <c r="AU276" s="201" t="s">
        <v>130</v>
      </c>
      <c r="AY276" s="14" t="s">
        <v>123</v>
      </c>
      <c r="BE276" s="202">
        <f t="shared" si="44"/>
        <v>0</v>
      </c>
      <c r="BF276" s="202">
        <f t="shared" si="45"/>
        <v>0</v>
      </c>
      <c r="BG276" s="202">
        <f t="shared" si="46"/>
        <v>0</v>
      </c>
      <c r="BH276" s="202">
        <f t="shared" si="47"/>
        <v>0</v>
      </c>
      <c r="BI276" s="202">
        <f t="shared" si="48"/>
        <v>0</v>
      </c>
      <c r="BJ276" s="14" t="s">
        <v>130</v>
      </c>
      <c r="BK276" s="202">
        <f t="shared" si="49"/>
        <v>0</v>
      </c>
      <c r="BL276" s="14" t="s">
        <v>129</v>
      </c>
      <c r="BM276" s="201" t="s">
        <v>583</v>
      </c>
    </row>
    <row r="277" spans="1:65" s="2" customFormat="1" ht="24.2" customHeight="1">
      <c r="A277" s="31"/>
      <c r="B277" s="32"/>
      <c r="C277" s="203" t="s">
        <v>584</v>
      </c>
      <c r="D277" s="203" t="s">
        <v>166</v>
      </c>
      <c r="E277" s="204" t="s">
        <v>585</v>
      </c>
      <c r="F277" s="205" t="s">
        <v>586</v>
      </c>
      <c r="G277" s="206" t="s">
        <v>300</v>
      </c>
      <c r="H277" s="207">
        <v>52.11</v>
      </c>
      <c r="I277" s="208"/>
      <c r="J277" s="209">
        <f t="shared" si="40"/>
        <v>0</v>
      </c>
      <c r="K277" s="210"/>
      <c r="L277" s="211"/>
      <c r="M277" s="212" t="s">
        <v>1</v>
      </c>
      <c r="N277" s="213" t="s">
        <v>38</v>
      </c>
      <c r="O277" s="72"/>
      <c r="P277" s="199">
        <f t="shared" si="41"/>
        <v>0</v>
      </c>
      <c r="Q277" s="199">
        <v>0</v>
      </c>
      <c r="R277" s="199">
        <f t="shared" si="42"/>
        <v>0</v>
      </c>
      <c r="S277" s="199">
        <v>0</v>
      </c>
      <c r="T277" s="200">
        <f t="shared" si="43"/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201" t="s">
        <v>139</v>
      </c>
      <c r="AT277" s="201" t="s">
        <v>166</v>
      </c>
      <c r="AU277" s="201" t="s">
        <v>130</v>
      </c>
      <c r="AY277" s="14" t="s">
        <v>123</v>
      </c>
      <c r="BE277" s="202">
        <f t="shared" si="44"/>
        <v>0</v>
      </c>
      <c r="BF277" s="202">
        <f t="shared" si="45"/>
        <v>0</v>
      </c>
      <c r="BG277" s="202">
        <f t="shared" si="46"/>
        <v>0</v>
      </c>
      <c r="BH277" s="202">
        <f t="shared" si="47"/>
        <v>0</v>
      </c>
      <c r="BI277" s="202">
        <f t="shared" si="48"/>
        <v>0</v>
      </c>
      <c r="BJ277" s="14" t="s">
        <v>130</v>
      </c>
      <c r="BK277" s="202">
        <f t="shared" si="49"/>
        <v>0</v>
      </c>
      <c r="BL277" s="14" t="s">
        <v>129</v>
      </c>
      <c r="BM277" s="201" t="s">
        <v>587</v>
      </c>
    </row>
    <row r="278" spans="1:65" s="2" customFormat="1" ht="33" customHeight="1">
      <c r="A278" s="31"/>
      <c r="B278" s="32"/>
      <c r="C278" s="203" t="s">
        <v>361</v>
      </c>
      <c r="D278" s="203" t="s">
        <v>166</v>
      </c>
      <c r="E278" s="204" t="s">
        <v>588</v>
      </c>
      <c r="F278" s="205" t="s">
        <v>589</v>
      </c>
      <c r="G278" s="206" t="s">
        <v>300</v>
      </c>
      <c r="H278" s="207">
        <v>43.015999999999998</v>
      </c>
      <c r="I278" s="208"/>
      <c r="J278" s="209">
        <f t="shared" si="40"/>
        <v>0</v>
      </c>
      <c r="K278" s="210"/>
      <c r="L278" s="211"/>
      <c r="M278" s="212" t="s">
        <v>1</v>
      </c>
      <c r="N278" s="213" t="s">
        <v>38</v>
      </c>
      <c r="O278" s="72"/>
      <c r="P278" s="199">
        <f t="shared" si="41"/>
        <v>0</v>
      </c>
      <c r="Q278" s="199">
        <v>0</v>
      </c>
      <c r="R278" s="199">
        <f t="shared" si="42"/>
        <v>0</v>
      </c>
      <c r="S278" s="199">
        <v>0</v>
      </c>
      <c r="T278" s="200">
        <f t="shared" si="43"/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201" t="s">
        <v>139</v>
      </c>
      <c r="AT278" s="201" t="s">
        <v>166</v>
      </c>
      <c r="AU278" s="201" t="s">
        <v>130</v>
      </c>
      <c r="AY278" s="14" t="s">
        <v>123</v>
      </c>
      <c r="BE278" s="202">
        <f t="shared" si="44"/>
        <v>0</v>
      </c>
      <c r="BF278" s="202">
        <f t="shared" si="45"/>
        <v>0</v>
      </c>
      <c r="BG278" s="202">
        <f t="shared" si="46"/>
        <v>0</v>
      </c>
      <c r="BH278" s="202">
        <f t="shared" si="47"/>
        <v>0</v>
      </c>
      <c r="BI278" s="202">
        <f t="shared" si="48"/>
        <v>0</v>
      </c>
      <c r="BJ278" s="14" t="s">
        <v>130</v>
      </c>
      <c r="BK278" s="202">
        <f t="shared" si="49"/>
        <v>0</v>
      </c>
      <c r="BL278" s="14" t="s">
        <v>129</v>
      </c>
      <c r="BM278" s="201" t="s">
        <v>590</v>
      </c>
    </row>
    <row r="279" spans="1:65" s="2" customFormat="1" ht="33" customHeight="1">
      <c r="A279" s="31"/>
      <c r="B279" s="32"/>
      <c r="C279" s="203" t="s">
        <v>591</v>
      </c>
      <c r="D279" s="203" t="s">
        <v>166</v>
      </c>
      <c r="E279" s="204" t="s">
        <v>592</v>
      </c>
      <c r="F279" s="205" t="s">
        <v>593</v>
      </c>
      <c r="G279" s="206" t="s">
        <v>300</v>
      </c>
      <c r="H279" s="207">
        <v>43.015999999999998</v>
      </c>
      <c r="I279" s="208"/>
      <c r="J279" s="209">
        <f t="shared" si="40"/>
        <v>0</v>
      </c>
      <c r="K279" s="210"/>
      <c r="L279" s="211"/>
      <c r="M279" s="212" t="s">
        <v>1</v>
      </c>
      <c r="N279" s="213" t="s">
        <v>38</v>
      </c>
      <c r="O279" s="72"/>
      <c r="P279" s="199">
        <f t="shared" si="41"/>
        <v>0</v>
      </c>
      <c r="Q279" s="199">
        <v>0</v>
      </c>
      <c r="R279" s="199">
        <f t="shared" si="42"/>
        <v>0</v>
      </c>
      <c r="S279" s="199">
        <v>0</v>
      </c>
      <c r="T279" s="200">
        <f t="shared" si="43"/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201" t="s">
        <v>139</v>
      </c>
      <c r="AT279" s="201" t="s">
        <v>166</v>
      </c>
      <c r="AU279" s="201" t="s">
        <v>130</v>
      </c>
      <c r="AY279" s="14" t="s">
        <v>123</v>
      </c>
      <c r="BE279" s="202">
        <f t="shared" si="44"/>
        <v>0</v>
      </c>
      <c r="BF279" s="202">
        <f t="shared" si="45"/>
        <v>0</v>
      </c>
      <c r="BG279" s="202">
        <f t="shared" si="46"/>
        <v>0</v>
      </c>
      <c r="BH279" s="202">
        <f t="shared" si="47"/>
        <v>0</v>
      </c>
      <c r="BI279" s="202">
        <f t="shared" si="48"/>
        <v>0</v>
      </c>
      <c r="BJ279" s="14" t="s">
        <v>130</v>
      </c>
      <c r="BK279" s="202">
        <f t="shared" si="49"/>
        <v>0</v>
      </c>
      <c r="BL279" s="14" t="s">
        <v>129</v>
      </c>
      <c r="BM279" s="201" t="s">
        <v>594</v>
      </c>
    </row>
    <row r="280" spans="1:65" s="2" customFormat="1" ht="33" customHeight="1">
      <c r="A280" s="31"/>
      <c r="B280" s="32"/>
      <c r="C280" s="203" t="s">
        <v>366</v>
      </c>
      <c r="D280" s="203" t="s">
        <v>166</v>
      </c>
      <c r="E280" s="204" t="s">
        <v>595</v>
      </c>
      <c r="F280" s="205" t="s">
        <v>596</v>
      </c>
      <c r="G280" s="206" t="s">
        <v>223</v>
      </c>
      <c r="H280" s="207">
        <v>2.2799999999999998</v>
      </c>
      <c r="I280" s="208"/>
      <c r="J280" s="209">
        <f t="shared" si="40"/>
        <v>0</v>
      </c>
      <c r="K280" s="210"/>
      <c r="L280" s="211"/>
      <c r="M280" s="212" t="s">
        <v>1</v>
      </c>
      <c r="N280" s="213" t="s">
        <v>38</v>
      </c>
      <c r="O280" s="72"/>
      <c r="P280" s="199">
        <f t="shared" si="41"/>
        <v>0</v>
      </c>
      <c r="Q280" s="199">
        <v>0</v>
      </c>
      <c r="R280" s="199">
        <f t="shared" si="42"/>
        <v>0</v>
      </c>
      <c r="S280" s="199">
        <v>0</v>
      </c>
      <c r="T280" s="200">
        <f t="shared" si="43"/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201" t="s">
        <v>139</v>
      </c>
      <c r="AT280" s="201" t="s">
        <v>166</v>
      </c>
      <c r="AU280" s="201" t="s">
        <v>130</v>
      </c>
      <c r="AY280" s="14" t="s">
        <v>123</v>
      </c>
      <c r="BE280" s="202">
        <f t="shared" si="44"/>
        <v>0</v>
      </c>
      <c r="BF280" s="202">
        <f t="shared" si="45"/>
        <v>0</v>
      </c>
      <c r="BG280" s="202">
        <f t="shared" si="46"/>
        <v>0</v>
      </c>
      <c r="BH280" s="202">
        <f t="shared" si="47"/>
        <v>0</v>
      </c>
      <c r="BI280" s="202">
        <f t="shared" si="48"/>
        <v>0</v>
      </c>
      <c r="BJ280" s="14" t="s">
        <v>130</v>
      </c>
      <c r="BK280" s="202">
        <f t="shared" si="49"/>
        <v>0</v>
      </c>
      <c r="BL280" s="14" t="s">
        <v>129</v>
      </c>
      <c r="BM280" s="201" t="s">
        <v>597</v>
      </c>
    </row>
    <row r="281" spans="1:65" s="2" customFormat="1" ht="37.9" customHeight="1">
      <c r="A281" s="31"/>
      <c r="B281" s="32"/>
      <c r="C281" s="203" t="s">
        <v>598</v>
      </c>
      <c r="D281" s="203" t="s">
        <v>166</v>
      </c>
      <c r="E281" s="204" t="s">
        <v>599</v>
      </c>
      <c r="F281" s="205" t="s">
        <v>600</v>
      </c>
      <c r="G281" s="206" t="s">
        <v>223</v>
      </c>
      <c r="H281" s="207">
        <v>2.2000000000000002</v>
      </c>
      <c r="I281" s="208"/>
      <c r="J281" s="209">
        <f t="shared" si="40"/>
        <v>0</v>
      </c>
      <c r="K281" s="210"/>
      <c r="L281" s="211"/>
      <c r="M281" s="212" t="s">
        <v>1</v>
      </c>
      <c r="N281" s="213" t="s">
        <v>38</v>
      </c>
      <c r="O281" s="72"/>
      <c r="P281" s="199">
        <f t="shared" si="41"/>
        <v>0</v>
      </c>
      <c r="Q281" s="199">
        <v>0</v>
      </c>
      <c r="R281" s="199">
        <f t="shared" si="42"/>
        <v>0</v>
      </c>
      <c r="S281" s="199">
        <v>0</v>
      </c>
      <c r="T281" s="200">
        <f t="shared" si="43"/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201" t="s">
        <v>139</v>
      </c>
      <c r="AT281" s="201" t="s">
        <v>166</v>
      </c>
      <c r="AU281" s="201" t="s">
        <v>130</v>
      </c>
      <c r="AY281" s="14" t="s">
        <v>123</v>
      </c>
      <c r="BE281" s="202">
        <f t="shared" si="44"/>
        <v>0</v>
      </c>
      <c r="BF281" s="202">
        <f t="shared" si="45"/>
        <v>0</v>
      </c>
      <c r="BG281" s="202">
        <f t="shared" si="46"/>
        <v>0</v>
      </c>
      <c r="BH281" s="202">
        <f t="shared" si="47"/>
        <v>0</v>
      </c>
      <c r="BI281" s="202">
        <f t="shared" si="48"/>
        <v>0</v>
      </c>
      <c r="BJ281" s="14" t="s">
        <v>130</v>
      </c>
      <c r="BK281" s="202">
        <f t="shared" si="49"/>
        <v>0</v>
      </c>
      <c r="BL281" s="14" t="s">
        <v>129</v>
      </c>
      <c r="BM281" s="201" t="s">
        <v>601</v>
      </c>
    </row>
    <row r="282" spans="1:65" s="2" customFormat="1" ht="37.9" customHeight="1">
      <c r="A282" s="31"/>
      <c r="B282" s="32"/>
      <c r="C282" s="203" t="s">
        <v>370</v>
      </c>
      <c r="D282" s="203" t="s">
        <v>166</v>
      </c>
      <c r="E282" s="204" t="s">
        <v>602</v>
      </c>
      <c r="F282" s="205" t="s">
        <v>603</v>
      </c>
      <c r="G282" s="206" t="s">
        <v>223</v>
      </c>
      <c r="H282" s="207">
        <v>2.2000000000000002</v>
      </c>
      <c r="I282" s="208"/>
      <c r="J282" s="209">
        <f t="shared" si="40"/>
        <v>0</v>
      </c>
      <c r="K282" s="210"/>
      <c r="L282" s="211"/>
      <c r="M282" s="212" t="s">
        <v>1</v>
      </c>
      <c r="N282" s="213" t="s">
        <v>38</v>
      </c>
      <c r="O282" s="72"/>
      <c r="P282" s="199">
        <f t="shared" si="41"/>
        <v>0</v>
      </c>
      <c r="Q282" s="199">
        <v>0</v>
      </c>
      <c r="R282" s="199">
        <f t="shared" si="42"/>
        <v>0</v>
      </c>
      <c r="S282" s="199">
        <v>0</v>
      </c>
      <c r="T282" s="200">
        <f t="shared" si="43"/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201" t="s">
        <v>139</v>
      </c>
      <c r="AT282" s="201" t="s">
        <v>166</v>
      </c>
      <c r="AU282" s="201" t="s">
        <v>130</v>
      </c>
      <c r="AY282" s="14" t="s">
        <v>123</v>
      </c>
      <c r="BE282" s="202">
        <f t="shared" si="44"/>
        <v>0</v>
      </c>
      <c r="BF282" s="202">
        <f t="shared" si="45"/>
        <v>0</v>
      </c>
      <c r="BG282" s="202">
        <f t="shared" si="46"/>
        <v>0</v>
      </c>
      <c r="BH282" s="202">
        <f t="shared" si="47"/>
        <v>0</v>
      </c>
      <c r="BI282" s="202">
        <f t="shared" si="48"/>
        <v>0</v>
      </c>
      <c r="BJ282" s="14" t="s">
        <v>130</v>
      </c>
      <c r="BK282" s="202">
        <f t="shared" si="49"/>
        <v>0</v>
      </c>
      <c r="BL282" s="14" t="s">
        <v>129</v>
      </c>
      <c r="BM282" s="201" t="s">
        <v>604</v>
      </c>
    </row>
    <row r="283" spans="1:65" s="2" customFormat="1" ht="33" customHeight="1">
      <c r="A283" s="31"/>
      <c r="B283" s="32"/>
      <c r="C283" s="203" t="s">
        <v>605</v>
      </c>
      <c r="D283" s="203" t="s">
        <v>166</v>
      </c>
      <c r="E283" s="204" t="s">
        <v>606</v>
      </c>
      <c r="F283" s="205" t="s">
        <v>607</v>
      </c>
      <c r="G283" s="206" t="s">
        <v>128</v>
      </c>
      <c r="H283" s="207">
        <v>8.75</v>
      </c>
      <c r="I283" s="208"/>
      <c r="J283" s="209">
        <f t="shared" si="40"/>
        <v>0</v>
      </c>
      <c r="K283" s="210"/>
      <c r="L283" s="211"/>
      <c r="M283" s="212" t="s">
        <v>1</v>
      </c>
      <c r="N283" s="213" t="s">
        <v>38</v>
      </c>
      <c r="O283" s="72"/>
      <c r="P283" s="199">
        <f t="shared" si="41"/>
        <v>0</v>
      </c>
      <c r="Q283" s="199">
        <v>0</v>
      </c>
      <c r="R283" s="199">
        <f t="shared" si="42"/>
        <v>0</v>
      </c>
      <c r="S283" s="199">
        <v>0</v>
      </c>
      <c r="T283" s="200">
        <f t="shared" si="43"/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201" t="s">
        <v>139</v>
      </c>
      <c r="AT283" s="201" t="s">
        <v>166</v>
      </c>
      <c r="AU283" s="201" t="s">
        <v>130</v>
      </c>
      <c r="AY283" s="14" t="s">
        <v>123</v>
      </c>
      <c r="BE283" s="202">
        <f t="shared" si="44"/>
        <v>0</v>
      </c>
      <c r="BF283" s="202">
        <f t="shared" si="45"/>
        <v>0</v>
      </c>
      <c r="BG283" s="202">
        <f t="shared" si="46"/>
        <v>0</v>
      </c>
      <c r="BH283" s="202">
        <f t="shared" si="47"/>
        <v>0</v>
      </c>
      <c r="BI283" s="202">
        <f t="shared" si="48"/>
        <v>0</v>
      </c>
      <c r="BJ283" s="14" t="s">
        <v>130</v>
      </c>
      <c r="BK283" s="202">
        <f t="shared" si="49"/>
        <v>0</v>
      </c>
      <c r="BL283" s="14" t="s">
        <v>129</v>
      </c>
      <c r="BM283" s="201" t="s">
        <v>608</v>
      </c>
    </row>
    <row r="284" spans="1:65" s="2" customFormat="1" ht="24.2" customHeight="1">
      <c r="A284" s="31"/>
      <c r="B284" s="32"/>
      <c r="C284" s="203" t="s">
        <v>373</v>
      </c>
      <c r="D284" s="203" t="s">
        <v>166</v>
      </c>
      <c r="E284" s="204" t="s">
        <v>609</v>
      </c>
      <c r="F284" s="205" t="s">
        <v>610</v>
      </c>
      <c r="G284" s="206" t="s">
        <v>128</v>
      </c>
      <c r="H284" s="207">
        <v>8.75</v>
      </c>
      <c r="I284" s="208"/>
      <c r="J284" s="209">
        <f t="shared" si="40"/>
        <v>0</v>
      </c>
      <c r="K284" s="210"/>
      <c r="L284" s="211"/>
      <c r="M284" s="212" t="s">
        <v>1</v>
      </c>
      <c r="N284" s="213" t="s">
        <v>38</v>
      </c>
      <c r="O284" s="72"/>
      <c r="P284" s="199">
        <f t="shared" si="41"/>
        <v>0</v>
      </c>
      <c r="Q284" s="199">
        <v>0</v>
      </c>
      <c r="R284" s="199">
        <f t="shared" si="42"/>
        <v>0</v>
      </c>
      <c r="S284" s="199">
        <v>0</v>
      </c>
      <c r="T284" s="200">
        <f t="shared" si="43"/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201" t="s">
        <v>139</v>
      </c>
      <c r="AT284" s="201" t="s">
        <v>166</v>
      </c>
      <c r="AU284" s="201" t="s">
        <v>130</v>
      </c>
      <c r="AY284" s="14" t="s">
        <v>123</v>
      </c>
      <c r="BE284" s="202">
        <f t="shared" si="44"/>
        <v>0</v>
      </c>
      <c r="BF284" s="202">
        <f t="shared" si="45"/>
        <v>0</v>
      </c>
      <c r="BG284" s="202">
        <f t="shared" si="46"/>
        <v>0</v>
      </c>
      <c r="BH284" s="202">
        <f t="shared" si="47"/>
        <v>0</v>
      </c>
      <c r="BI284" s="202">
        <f t="shared" si="48"/>
        <v>0</v>
      </c>
      <c r="BJ284" s="14" t="s">
        <v>130</v>
      </c>
      <c r="BK284" s="202">
        <f t="shared" si="49"/>
        <v>0</v>
      </c>
      <c r="BL284" s="14" t="s">
        <v>129</v>
      </c>
      <c r="BM284" s="201" t="s">
        <v>611</v>
      </c>
    </row>
    <row r="285" spans="1:65" s="2" customFormat="1" ht="33" customHeight="1">
      <c r="A285" s="31"/>
      <c r="B285" s="32"/>
      <c r="C285" s="203" t="s">
        <v>612</v>
      </c>
      <c r="D285" s="203" t="s">
        <v>166</v>
      </c>
      <c r="E285" s="204" t="s">
        <v>613</v>
      </c>
      <c r="F285" s="205" t="s">
        <v>153</v>
      </c>
      <c r="G285" s="206" t="s">
        <v>128</v>
      </c>
      <c r="H285" s="207">
        <v>8.75</v>
      </c>
      <c r="I285" s="208"/>
      <c r="J285" s="209">
        <f t="shared" si="40"/>
        <v>0</v>
      </c>
      <c r="K285" s="210"/>
      <c r="L285" s="211"/>
      <c r="M285" s="212" t="s">
        <v>1</v>
      </c>
      <c r="N285" s="213" t="s">
        <v>38</v>
      </c>
      <c r="O285" s="72"/>
      <c r="P285" s="199">
        <f t="shared" si="41"/>
        <v>0</v>
      </c>
      <c r="Q285" s="199">
        <v>0</v>
      </c>
      <c r="R285" s="199">
        <f t="shared" si="42"/>
        <v>0</v>
      </c>
      <c r="S285" s="199">
        <v>0</v>
      </c>
      <c r="T285" s="200">
        <f t="shared" si="43"/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201" t="s">
        <v>139</v>
      </c>
      <c r="AT285" s="201" t="s">
        <v>166</v>
      </c>
      <c r="AU285" s="201" t="s">
        <v>130</v>
      </c>
      <c r="AY285" s="14" t="s">
        <v>123</v>
      </c>
      <c r="BE285" s="202">
        <f t="shared" si="44"/>
        <v>0</v>
      </c>
      <c r="BF285" s="202">
        <f t="shared" si="45"/>
        <v>0</v>
      </c>
      <c r="BG285" s="202">
        <f t="shared" si="46"/>
        <v>0</v>
      </c>
      <c r="BH285" s="202">
        <f t="shared" si="47"/>
        <v>0</v>
      </c>
      <c r="BI285" s="202">
        <f t="shared" si="48"/>
        <v>0</v>
      </c>
      <c r="BJ285" s="14" t="s">
        <v>130</v>
      </c>
      <c r="BK285" s="202">
        <f t="shared" si="49"/>
        <v>0</v>
      </c>
      <c r="BL285" s="14" t="s">
        <v>129</v>
      </c>
      <c r="BM285" s="201" t="s">
        <v>614</v>
      </c>
    </row>
    <row r="286" spans="1:65" s="2" customFormat="1" ht="24.2" customHeight="1">
      <c r="A286" s="31"/>
      <c r="B286" s="32"/>
      <c r="C286" s="203" t="s">
        <v>379</v>
      </c>
      <c r="D286" s="203" t="s">
        <v>166</v>
      </c>
      <c r="E286" s="204" t="s">
        <v>615</v>
      </c>
      <c r="F286" s="205" t="s">
        <v>616</v>
      </c>
      <c r="G286" s="206" t="s">
        <v>146</v>
      </c>
      <c r="H286" s="207">
        <v>50</v>
      </c>
      <c r="I286" s="208"/>
      <c r="J286" s="209">
        <f t="shared" si="40"/>
        <v>0</v>
      </c>
      <c r="K286" s="210"/>
      <c r="L286" s="211"/>
      <c r="M286" s="212" t="s">
        <v>1</v>
      </c>
      <c r="N286" s="213" t="s">
        <v>38</v>
      </c>
      <c r="O286" s="72"/>
      <c r="P286" s="199">
        <f t="shared" si="41"/>
        <v>0</v>
      </c>
      <c r="Q286" s="199">
        <v>0</v>
      </c>
      <c r="R286" s="199">
        <f t="shared" si="42"/>
        <v>0</v>
      </c>
      <c r="S286" s="199">
        <v>0</v>
      </c>
      <c r="T286" s="200">
        <f t="shared" si="43"/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201" t="s">
        <v>139</v>
      </c>
      <c r="AT286" s="201" t="s">
        <v>166</v>
      </c>
      <c r="AU286" s="201" t="s">
        <v>130</v>
      </c>
      <c r="AY286" s="14" t="s">
        <v>123</v>
      </c>
      <c r="BE286" s="202">
        <f t="shared" si="44"/>
        <v>0</v>
      </c>
      <c r="BF286" s="202">
        <f t="shared" si="45"/>
        <v>0</v>
      </c>
      <c r="BG286" s="202">
        <f t="shared" si="46"/>
        <v>0</v>
      </c>
      <c r="BH286" s="202">
        <f t="shared" si="47"/>
        <v>0</v>
      </c>
      <c r="BI286" s="202">
        <f t="shared" si="48"/>
        <v>0</v>
      </c>
      <c r="BJ286" s="14" t="s">
        <v>130</v>
      </c>
      <c r="BK286" s="202">
        <f t="shared" si="49"/>
        <v>0</v>
      </c>
      <c r="BL286" s="14" t="s">
        <v>129</v>
      </c>
      <c r="BM286" s="201" t="s">
        <v>617</v>
      </c>
    </row>
    <row r="287" spans="1:65" s="2" customFormat="1" ht="24.2" customHeight="1">
      <c r="A287" s="31"/>
      <c r="B287" s="32"/>
      <c r="C287" s="203" t="s">
        <v>618</v>
      </c>
      <c r="D287" s="203" t="s">
        <v>166</v>
      </c>
      <c r="E287" s="204" t="s">
        <v>619</v>
      </c>
      <c r="F287" s="205" t="s">
        <v>620</v>
      </c>
      <c r="G287" s="206" t="s">
        <v>146</v>
      </c>
      <c r="H287" s="207">
        <v>50</v>
      </c>
      <c r="I287" s="208"/>
      <c r="J287" s="209">
        <f t="shared" si="40"/>
        <v>0</v>
      </c>
      <c r="K287" s="210"/>
      <c r="L287" s="211"/>
      <c r="M287" s="212" t="s">
        <v>1</v>
      </c>
      <c r="N287" s="213" t="s">
        <v>38</v>
      </c>
      <c r="O287" s="72"/>
      <c r="P287" s="199">
        <f t="shared" si="41"/>
        <v>0</v>
      </c>
      <c r="Q287" s="199">
        <v>0</v>
      </c>
      <c r="R287" s="199">
        <f t="shared" si="42"/>
        <v>0</v>
      </c>
      <c r="S287" s="199">
        <v>0</v>
      </c>
      <c r="T287" s="200">
        <f t="shared" si="43"/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201" t="s">
        <v>139</v>
      </c>
      <c r="AT287" s="201" t="s">
        <v>166</v>
      </c>
      <c r="AU287" s="201" t="s">
        <v>130</v>
      </c>
      <c r="AY287" s="14" t="s">
        <v>123</v>
      </c>
      <c r="BE287" s="202">
        <f t="shared" si="44"/>
        <v>0</v>
      </c>
      <c r="BF287" s="202">
        <f t="shared" si="45"/>
        <v>0</v>
      </c>
      <c r="BG287" s="202">
        <f t="shared" si="46"/>
        <v>0</v>
      </c>
      <c r="BH287" s="202">
        <f t="shared" si="47"/>
        <v>0</v>
      </c>
      <c r="BI287" s="202">
        <f t="shared" si="48"/>
        <v>0</v>
      </c>
      <c r="BJ287" s="14" t="s">
        <v>130</v>
      </c>
      <c r="BK287" s="202">
        <f t="shared" si="49"/>
        <v>0</v>
      </c>
      <c r="BL287" s="14" t="s">
        <v>129</v>
      </c>
      <c r="BM287" s="201" t="s">
        <v>621</v>
      </c>
    </row>
    <row r="288" spans="1:65" s="2" customFormat="1" ht="16.5" customHeight="1">
      <c r="A288" s="31"/>
      <c r="B288" s="32"/>
      <c r="C288" s="203" t="s">
        <v>382</v>
      </c>
      <c r="D288" s="203" t="s">
        <v>166</v>
      </c>
      <c r="E288" s="204" t="s">
        <v>622</v>
      </c>
      <c r="F288" s="205" t="s">
        <v>623</v>
      </c>
      <c r="G288" s="206" t="s">
        <v>300</v>
      </c>
      <c r="H288" s="207">
        <v>30</v>
      </c>
      <c r="I288" s="208"/>
      <c r="J288" s="209">
        <f t="shared" si="40"/>
        <v>0</v>
      </c>
      <c r="K288" s="210"/>
      <c r="L288" s="211"/>
      <c r="M288" s="212" t="s">
        <v>1</v>
      </c>
      <c r="N288" s="213" t="s">
        <v>38</v>
      </c>
      <c r="O288" s="72"/>
      <c r="P288" s="199">
        <f t="shared" si="41"/>
        <v>0</v>
      </c>
      <c r="Q288" s="199">
        <v>0</v>
      </c>
      <c r="R288" s="199">
        <f t="shared" si="42"/>
        <v>0</v>
      </c>
      <c r="S288" s="199">
        <v>0</v>
      </c>
      <c r="T288" s="200">
        <f t="shared" si="43"/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201" t="s">
        <v>139</v>
      </c>
      <c r="AT288" s="201" t="s">
        <v>166</v>
      </c>
      <c r="AU288" s="201" t="s">
        <v>130</v>
      </c>
      <c r="AY288" s="14" t="s">
        <v>123</v>
      </c>
      <c r="BE288" s="202">
        <f t="shared" si="44"/>
        <v>0</v>
      </c>
      <c r="BF288" s="202">
        <f t="shared" si="45"/>
        <v>0</v>
      </c>
      <c r="BG288" s="202">
        <f t="shared" si="46"/>
        <v>0</v>
      </c>
      <c r="BH288" s="202">
        <f t="shared" si="47"/>
        <v>0</v>
      </c>
      <c r="BI288" s="202">
        <f t="shared" si="48"/>
        <v>0</v>
      </c>
      <c r="BJ288" s="14" t="s">
        <v>130</v>
      </c>
      <c r="BK288" s="202">
        <f t="shared" si="49"/>
        <v>0</v>
      </c>
      <c r="BL288" s="14" t="s">
        <v>129</v>
      </c>
      <c r="BM288" s="201" t="s">
        <v>624</v>
      </c>
    </row>
    <row r="289" spans="1:65" s="2" customFormat="1" ht="24.2" customHeight="1">
      <c r="A289" s="31"/>
      <c r="B289" s="32"/>
      <c r="C289" s="203" t="s">
        <v>625</v>
      </c>
      <c r="D289" s="203" t="s">
        <v>166</v>
      </c>
      <c r="E289" s="204" t="s">
        <v>626</v>
      </c>
      <c r="F289" s="205" t="s">
        <v>627</v>
      </c>
      <c r="G289" s="206" t="s">
        <v>223</v>
      </c>
      <c r="H289" s="207">
        <v>4.5</v>
      </c>
      <c r="I289" s="208"/>
      <c r="J289" s="209">
        <f t="shared" si="40"/>
        <v>0</v>
      </c>
      <c r="K289" s="210"/>
      <c r="L289" s="211"/>
      <c r="M289" s="212" t="s">
        <v>1</v>
      </c>
      <c r="N289" s="213" t="s">
        <v>38</v>
      </c>
      <c r="O289" s="72"/>
      <c r="P289" s="199">
        <f t="shared" si="41"/>
        <v>0</v>
      </c>
      <c r="Q289" s="199">
        <v>0</v>
      </c>
      <c r="R289" s="199">
        <f t="shared" si="42"/>
        <v>0</v>
      </c>
      <c r="S289" s="199">
        <v>0</v>
      </c>
      <c r="T289" s="200">
        <f t="shared" si="43"/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201" t="s">
        <v>139</v>
      </c>
      <c r="AT289" s="201" t="s">
        <v>166</v>
      </c>
      <c r="AU289" s="201" t="s">
        <v>130</v>
      </c>
      <c r="AY289" s="14" t="s">
        <v>123</v>
      </c>
      <c r="BE289" s="202">
        <f t="shared" si="44"/>
        <v>0</v>
      </c>
      <c r="BF289" s="202">
        <f t="shared" si="45"/>
        <v>0</v>
      </c>
      <c r="BG289" s="202">
        <f t="shared" si="46"/>
        <v>0</v>
      </c>
      <c r="BH289" s="202">
        <f t="shared" si="47"/>
        <v>0</v>
      </c>
      <c r="BI289" s="202">
        <f t="shared" si="48"/>
        <v>0</v>
      </c>
      <c r="BJ289" s="14" t="s">
        <v>130</v>
      </c>
      <c r="BK289" s="202">
        <f t="shared" si="49"/>
        <v>0</v>
      </c>
      <c r="BL289" s="14" t="s">
        <v>129</v>
      </c>
      <c r="BM289" s="201" t="s">
        <v>628</v>
      </c>
    </row>
    <row r="290" spans="1:65" s="2" customFormat="1" ht="37.9" customHeight="1">
      <c r="A290" s="31"/>
      <c r="B290" s="32"/>
      <c r="C290" s="203" t="s">
        <v>386</v>
      </c>
      <c r="D290" s="203" t="s">
        <v>166</v>
      </c>
      <c r="E290" s="204" t="s">
        <v>629</v>
      </c>
      <c r="F290" s="205" t="s">
        <v>630</v>
      </c>
      <c r="G290" s="206" t="s">
        <v>128</v>
      </c>
      <c r="H290" s="207">
        <v>8.75</v>
      </c>
      <c r="I290" s="208"/>
      <c r="J290" s="209">
        <f t="shared" si="40"/>
        <v>0</v>
      </c>
      <c r="K290" s="210"/>
      <c r="L290" s="211"/>
      <c r="M290" s="212" t="s">
        <v>1</v>
      </c>
      <c r="N290" s="213" t="s">
        <v>38</v>
      </c>
      <c r="O290" s="72"/>
      <c r="P290" s="199">
        <f t="shared" si="41"/>
        <v>0</v>
      </c>
      <c r="Q290" s="199">
        <v>0</v>
      </c>
      <c r="R290" s="199">
        <f t="shared" si="42"/>
        <v>0</v>
      </c>
      <c r="S290" s="199">
        <v>0</v>
      </c>
      <c r="T290" s="200">
        <f t="shared" si="43"/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201" t="s">
        <v>139</v>
      </c>
      <c r="AT290" s="201" t="s">
        <v>166</v>
      </c>
      <c r="AU290" s="201" t="s">
        <v>130</v>
      </c>
      <c r="AY290" s="14" t="s">
        <v>123</v>
      </c>
      <c r="BE290" s="202">
        <f t="shared" si="44"/>
        <v>0</v>
      </c>
      <c r="BF290" s="202">
        <f t="shared" si="45"/>
        <v>0</v>
      </c>
      <c r="BG290" s="202">
        <f t="shared" si="46"/>
        <v>0</v>
      </c>
      <c r="BH290" s="202">
        <f t="shared" si="47"/>
        <v>0</v>
      </c>
      <c r="BI290" s="202">
        <f t="shared" si="48"/>
        <v>0</v>
      </c>
      <c r="BJ290" s="14" t="s">
        <v>130</v>
      </c>
      <c r="BK290" s="202">
        <f t="shared" si="49"/>
        <v>0</v>
      </c>
      <c r="BL290" s="14" t="s">
        <v>129</v>
      </c>
      <c r="BM290" s="201" t="s">
        <v>631</v>
      </c>
    </row>
    <row r="291" spans="1:65" s="2" customFormat="1" ht="16.5" customHeight="1">
      <c r="A291" s="31"/>
      <c r="B291" s="32"/>
      <c r="C291" s="203" t="s">
        <v>632</v>
      </c>
      <c r="D291" s="203" t="s">
        <v>166</v>
      </c>
      <c r="E291" s="204" t="s">
        <v>633</v>
      </c>
      <c r="F291" s="205" t="s">
        <v>634</v>
      </c>
      <c r="G291" s="206" t="s">
        <v>300</v>
      </c>
      <c r="H291" s="207">
        <v>4.0000000000000001E-3</v>
      </c>
      <c r="I291" s="208"/>
      <c r="J291" s="209">
        <f t="shared" si="40"/>
        <v>0</v>
      </c>
      <c r="K291" s="210"/>
      <c r="L291" s="211"/>
      <c r="M291" s="212" t="s">
        <v>1</v>
      </c>
      <c r="N291" s="213" t="s">
        <v>38</v>
      </c>
      <c r="O291" s="72"/>
      <c r="P291" s="199">
        <f t="shared" si="41"/>
        <v>0</v>
      </c>
      <c r="Q291" s="199">
        <v>0</v>
      </c>
      <c r="R291" s="199">
        <f t="shared" si="42"/>
        <v>0</v>
      </c>
      <c r="S291" s="199">
        <v>0</v>
      </c>
      <c r="T291" s="200">
        <f t="shared" si="43"/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201" t="s">
        <v>139</v>
      </c>
      <c r="AT291" s="201" t="s">
        <v>166</v>
      </c>
      <c r="AU291" s="201" t="s">
        <v>130</v>
      </c>
      <c r="AY291" s="14" t="s">
        <v>123</v>
      </c>
      <c r="BE291" s="202">
        <f t="shared" si="44"/>
        <v>0</v>
      </c>
      <c r="BF291" s="202">
        <f t="shared" si="45"/>
        <v>0</v>
      </c>
      <c r="BG291" s="202">
        <f t="shared" si="46"/>
        <v>0</v>
      </c>
      <c r="BH291" s="202">
        <f t="shared" si="47"/>
        <v>0</v>
      </c>
      <c r="BI291" s="202">
        <f t="shared" si="48"/>
        <v>0</v>
      </c>
      <c r="BJ291" s="14" t="s">
        <v>130</v>
      </c>
      <c r="BK291" s="202">
        <f t="shared" si="49"/>
        <v>0</v>
      </c>
      <c r="BL291" s="14" t="s">
        <v>129</v>
      </c>
      <c r="BM291" s="201" t="s">
        <v>635</v>
      </c>
    </row>
    <row r="292" spans="1:65" s="2" customFormat="1" ht="16.5" customHeight="1">
      <c r="A292" s="31"/>
      <c r="B292" s="32"/>
      <c r="C292" s="203" t="s">
        <v>392</v>
      </c>
      <c r="D292" s="203" t="s">
        <v>166</v>
      </c>
      <c r="E292" s="204" t="s">
        <v>636</v>
      </c>
      <c r="F292" s="205" t="s">
        <v>637</v>
      </c>
      <c r="G292" s="206" t="s">
        <v>300</v>
      </c>
      <c r="H292" s="207">
        <v>0.17699999999999999</v>
      </c>
      <c r="I292" s="208"/>
      <c r="J292" s="209">
        <f t="shared" si="40"/>
        <v>0</v>
      </c>
      <c r="K292" s="210"/>
      <c r="L292" s="211"/>
      <c r="M292" s="212" t="s">
        <v>1</v>
      </c>
      <c r="N292" s="213" t="s">
        <v>38</v>
      </c>
      <c r="O292" s="72"/>
      <c r="P292" s="199">
        <f t="shared" si="41"/>
        <v>0</v>
      </c>
      <c r="Q292" s="199">
        <v>0</v>
      </c>
      <c r="R292" s="199">
        <f t="shared" si="42"/>
        <v>0</v>
      </c>
      <c r="S292" s="199">
        <v>0</v>
      </c>
      <c r="T292" s="200">
        <f t="shared" si="43"/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201" t="s">
        <v>139</v>
      </c>
      <c r="AT292" s="201" t="s">
        <v>166</v>
      </c>
      <c r="AU292" s="201" t="s">
        <v>130</v>
      </c>
      <c r="AY292" s="14" t="s">
        <v>123</v>
      </c>
      <c r="BE292" s="202">
        <f t="shared" si="44"/>
        <v>0</v>
      </c>
      <c r="BF292" s="202">
        <f t="shared" si="45"/>
        <v>0</v>
      </c>
      <c r="BG292" s="202">
        <f t="shared" si="46"/>
        <v>0</v>
      </c>
      <c r="BH292" s="202">
        <f t="shared" si="47"/>
        <v>0</v>
      </c>
      <c r="BI292" s="202">
        <f t="shared" si="48"/>
        <v>0</v>
      </c>
      <c r="BJ292" s="14" t="s">
        <v>130</v>
      </c>
      <c r="BK292" s="202">
        <f t="shared" si="49"/>
        <v>0</v>
      </c>
      <c r="BL292" s="14" t="s">
        <v>129</v>
      </c>
      <c r="BM292" s="201" t="s">
        <v>638</v>
      </c>
    </row>
    <row r="293" spans="1:65" s="2" customFormat="1" ht="21.75" customHeight="1">
      <c r="A293" s="31"/>
      <c r="B293" s="32"/>
      <c r="C293" s="203" t="s">
        <v>639</v>
      </c>
      <c r="D293" s="203" t="s">
        <v>166</v>
      </c>
      <c r="E293" s="204" t="s">
        <v>640</v>
      </c>
      <c r="F293" s="205" t="s">
        <v>641</v>
      </c>
      <c r="G293" s="206" t="s">
        <v>300</v>
      </c>
      <c r="H293" s="207">
        <v>0.42299999999999999</v>
      </c>
      <c r="I293" s="208"/>
      <c r="J293" s="209">
        <f t="shared" si="40"/>
        <v>0</v>
      </c>
      <c r="K293" s="210"/>
      <c r="L293" s="211"/>
      <c r="M293" s="212" t="s">
        <v>1</v>
      </c>
      <c r="N293" s="213" t="s">
        <v>38</v>
      </c>
      <c r="O293" s="72"/>
      <c r="P293" s="199">
        <f t="shared" si="41"/>
        <v>0</v>
      </c>
      <c r="Q293" s="199">
        <v>0</v>
      </c>
      <c r="R293" s="199">
        <f t="shared" si="42"/>
        <v>0</v>
      </c>
      <c r="S293" s="199">
        <v>0</v>
      </c>
      <c r="T293" s="200">
        <f t="shared" si="43"/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201" t="s">
        <v>139</v>
      </c>
      <c r="AT293" s="201" t="s">
        <v>166</v>
      </c>
      <c r="AU293" s="201" t="s">
        <v>130</v>
      </c>
      <c r="AY293" s="14" t="s">
        <v>123</v>
      </c>
      <c r="BE293" s="202">
        <f t="shared" si="44"/>
        <v>0</v>
      </c>
      <c r="BF293" s="202">
        <f t="shared" si="45"/>
        <v>0</v>
      </c>
      <c r="BG293" s="202">
        <f t="shared" si="46"/>
        <v>0</v>
      </c>
      <c r="BH293" s="202">
        <f t="shared" si="47"/>
        <v>0</v>
      </c>
      <c r="BI293" s="202">
        <f t="shared" si="48"/>
        <v>0</v>
      </c>
      <c r="BJ293" s="14" t="s">
        <v>130</v>
      </c>
      <c r="BK293" s="202">
        <f t="shared" si="49"/>
        <v>0</v>
      </c>
      <c r="BL293" s="14" t="s">
        <v>129</v>
      </c>
      <c r="BM293" s="201" t="s">
        <v>642</v>
      </c>
    </row>
    <row r="294" spans="1:65" s="2" customFormat="1" ht="24.2" customHeight="1">
      <c r="A294" s="31"/>
      <c r="B294" s="32"/>
      <c r="C294" s="203" t="s">
        <v>396</v>
      </c>
      <c r="D294" s="203" t="s">
        <v>166</v>
      </c>
      <c r="E294" s="204" t="s">
        <v>643</v>
      </c>
      <c r="F294" s="205" t="s">
        <v>644</v>
      </c>
      <c r="G294" s="206" t="s">
        <v>146</v>
      </c>
      <c r="H294" s="207">
        <v>50</v>
      </c>
      <c r="I294" s="208"/>
      <c r="J294" s="209">
        <f t="shared" si="40"/>
        <v>0</v>
      </c>
      <c r="K294" s="210"/>
      <c r="L294" s="211"/>
      <c r="M294" s="212" t="s">
        <v>1</v>
      </c>
      <c r="N294" s="213" t="s">
        <v>38</v>
      </c>
      <c r="O294" s="72"/>
      <c r="P294" s="199">
        <f t="shared" si="41"/>
        <v>0</v>
      </c>
      <c r="Q294" s="199">
        <v>0</v>
      </c>
      <c r="R294" s="199">
        <f t="shared" si="42"/>
        <v>0</v>
      </c>
      <c r="S294" s="199">
        <v>0</v>
      </c>
      <c r="T294" s="200">
        <f t="shared" si="43"/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201" t="s">
        <v>139</v>
      </c>
      <c r="AT294" s="201" t="s">
        <v>166</v>
      </c>
      <c r="AU294" s="201" t="s">
        <v>130</v>
      </c>
      <c r="AY294" s="14" t="s">
        <v>123</v>
      </c>
      <c r="BE294" s="202">
        <f t="shared" si="44"/>
        <v>0</v>
      </c>
      <c r="BF294" s="202">
        <f t="shared" si="45"/>
        <v>0</v>
      </c>
      <c r="BG294" s="202">
        <f t="shared" si="46"/>
        <v>0</v>
      </c>
      <c r="BH294" s="202">
        <f t="shared" si="47"/>
        <v>0</v>
      </c>
      <c r="BI294" s="202">
        <f t="shared" si="48"/>
        <v>0</v>
      </c>
      <c r="BJ294" s="14" t="s">
        <v>130</v>
      </c>
      <c r="BK294" s="202">
        <f t="shared" si="49"/>
        <v>0</v>
      </c>
      <c r="BL294" s="14" t="s">
        <v>129</v>
      </c>
      <c r="BM294" s="201" t="s">
        <v>645</v>
      </c>
    </row>
    <row r="295" spans="1:65" s="2" customFormat="1" ht="24.2" customHeight="1">
      <c r="A295" s="31"/>
      <c r="B295" s="32"/>
      <c r="C295" s="203" t="s">
        <v>646</v>
      </c>
      <c r="D295" s="203" t="s">
        <v>166</v>
      </c>
      <c r="E295" s="204" t="s">
        <v>647</v>
      </c>
      <c r="F295" s="205" t="s">
        <v>648</v>
      </c>
      <c r="G295" s="206" t="s">
        <v>228</v>
      </c>
      <c r="H295" s="207">
        <v>4</v>
      </c>
      <c r="I295" s="208"/>
      <c r="J295" s="209">
        <f t="shared" si="40"/>
        <v>0</v>
      </c>
      <c r="K295" s="210"/>
      <c r="L295" s="211"/>
      <c r="M295" s="212" t="s">
        <v>1</v>
      </c>
      <c r="N295" s="213" t="s">
        <v>38</v>
      </c>
      <c r="O295" s="72"/>
      <c r="P295" s="199">
        <f t="shared" si="41"/>
        <v>0</v>
      </c>
      <c r="Q295" s="199">
        <v>0</v>
      </c>
      <c r="R295" s="199">
        <f t="shared" si="42"/>
        <v>0</v>
      </c>
      <c r="S295" s="199">
        <v>0</v>
      </c>
      <c r="T295" s="200">
        <f t="shared" si="43"/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201" t="s">
        <v>139</v>
      </c>
      <c r="AT295" s="201" t="s">
        <v>166</v>
      </c>
      <c r="AU295" s="201" t="s">
        <v>130</v>
      </c>
      <c r="AY295" s="14" t="s">
        <v>123</v>
      </c>
      <c r="BE295" s="202">
        <f t="shared" si="44"/>
        <v>0</v>
      </c>
      <c r="BF295" s="202">
        <f t="shared" si="45"/>
        <v>0</v>
      </c>
      <c r="BG295" s="202">
        <f t="shared" si="46"/>
        <v>0</v>
      </c>
      <c r="BH295" s="202">
        <f t="shared" si="47"/>
        <v>0</v>
      </c>
      <c r="BI295" s="202">
        <f t="shared" si="48"/>
        <v>0</v>
      </c>
      <c r="BJ295" s="14" t="s">
        <v>130</v>
      </c>
      <c r="BK295" s="202">
        <f t="shared" si="49"/>
        <v>0</v>
      </c>
      <c r="BL295" s="14" t="s">
        <v>129</v>
      </c>
      <c r="BM295" s="201" t="s">
        <v>649</v>
      </c>
    </row>
    <row r="296" spans="1:65" s="2" customFormat="1" ht="24.2" customHeight="1">
      <c r="A296" s="31"/>
      <c r="B296" s="32"/>
      <c r="C296" s="203" t="s">
        <v>399</v>
      </c>
      <c r="D296" s="203" t="s">
        <v>166</v>
      </c>
      <c r="E296" s="204" t="s">
        <v>650</v>
      </c>
      <c r="F296" s="205" t="s">
        <v>254</v>
      </c>
      <c r="G296" s="206" t="s">
        <v>228</v>
      </c>
      <c r="H296" s="207">
        <v>4</v>
      </c>
      <c r="I296" s="208"/>
      <c r="J296" s="209">
        <f t="shared" si="40"/>
        <v>0</v>
      </c>
      <c r="K296" s="210"/>
      <c r="L296" s="211"/>
      <c r="M296" s="212" t="s">
        <v>1</v>
      </c>
      <c r="N296" s="213" t="s">
        <v>38</v>
      </c>
      <c r="O296" s="72"/>
      <c r="P296" s="199">
        <f t="shared" si="41"/>
        <v>0</v>
      </c>
      <c r="Q296" s="199">
        <v>0</v>
      </c>
      <c r="R296" s="199">
        <f t="shared" si="42"/>
        <v>0</v>
      </c>
      <c r="S296" s="199">
        <v>0</v>
      </c>
      <c r="T296" s="200">
        <f t="shared" si="43"/>
        <v>0</v>
      </c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201" t="s">
        <v>139</v>
      </c>
      <c r="AT296" s="201" t="s">
        <v>166</v>
      </c>
      <c r="AU296" s="201" t="s">
        <v>130</v>
      </c>
      <c r="AY296" s="14" t="s">
        <v>123</v>
      </c>
      <c r="BE296" s="202">
        <f t="shared" si="44"/>
        <v>0</v>
      </c>
      <c r="BF296" s="202">
        <f t="shared" si="45"/>
        <v>0</v>
      </c>
      <c r="BG296" s="202">
        <f t="shared" si="46"/>
        <v>0</v>
      </c>
      <c r="BH296" s="202">
        <f t="shared" si="47"/>
        <v>0</v>
      </c>
      <c r="BI296" s="202">
        <f t="shared" si="48"/>
        <v>0</v>
      </c>
      <c r="BJ296" s="14" t="s">
        <v>130</v>
      </c>
      <c r="BK296" s="202">
        <f t="shared" si="49"/>
        <v>0</v>
      </c>
      <c r="BL296" s="14" t="s">
        <v>129</v>
      </c>
      <c r="BM296" s="201" t="s">
        <v>651</v>
      </c>
    </row>
    <row r="297" spans="1:65" s="2" customFormat="1" ht="24.2" customHeight="1">
      <c r="A297" s="31"/>
      <c r="B297" s="32"/>
      <c r="C297" s="203" t="s">
        <v>652</v>
      </c>
      <c r="D297" s="203" t="s">
        <v>166</v>
      </c>
      <c r="E297" s="204" t="s">
        <v>653</v>
      </c>
      <c r="F297" s="205" t="s">
        <v>654</v>
      </c>
      <c r="G297" s="206" t="s">
        <v>146</v>
      </c>
      <c r="H297" s="207">
        <v>254</v>
      </c>
      <c r="I297" s="208"/>
      <c r="J297" s="209">
        <f t="shared" si="40"/>
        <v>0</v>
      </c>
      <c r="K297" s="210"/>
      <c r="L297" s="211"/>
      <c r="M297" s="212" t="s">
        <v>1</v>
      </c>
      <c r="N297" s="213" t="s">
        <v>38</v>
      </c>
      <c r="O297" s="72"/>
      <c r="P297" s="199">
        <f t="shared" si="41"/>
        <v>0</v>
      </c>
      <c r="Q297" s="199">
        <v>0</v>
      </c>
      <c r="R297" s="199">
        <f t="shared" si="42"/>
        <v>0</v>
      </c>
      <c r="S297" s="199">
        <v>0</v>
      </c>
      <c r="T297" s="200">
        <f t="shared" si="43"/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201" t="s">
        <v>139</v>
      </c>
      <c r="AT297" s="201" t="s">
        <v>166</v>
      </c>
      <c r="AU297" s="201" t="s">
        <v>130</v>
      </c>
      <c r="AY297" s="14" t="s">
        <v>123</v>
      </c>
      <c r="BE297" s="202">
        <f t="shared" si="44"/>
        <v>0</v>
      </c>
      <c r="BF297" s="202">
        <f t="shared" si="45"/>
        <v>0</v>
      </c>
      <c r="BG297" s="202">
        <f t="shared" si="46"/>
        <v>0</v>
      </c>
      <c r="BH297" s="202">
        <f t="shared" si="47"/>
        <v>0</v>
      </c>
      <c r="BI297" s="202">
        <f t="shared" si="48"/>
        <v>0</v>
      </c>
      <c r="BJ297" s="14" t="s">
        <v>130</v>
      </c>
      <c r="BK297" s="202">
        <f t="shared" si="49"/>
        <v>0</v>
      </c>
      <c r="BL297" s="14" t="s">
        <v>129</v>
      </c>
      <c r="BM297" s="201" t="s">
        <v>655</v>
      </c>
    </row>
    <row r="298" spans="1:65" s="2" customFormat="1" ht="24.2" customHeight="1">
      <c r="A298" s="31"/>
      <c r="B298" s="32"/>
      <c r="C298" s="203" t="s">
        <v>403</v>
      </c>
      <c r="D298" s="203" t="s">
        <v>166</v>
      </c>
      <c r="E298" s="204" t="s">
        <v>656</v>
      </c>
      <c r="F298" s="205" t="s">
        <v>657</v>
      </c>
      <c r="G298" s="206" t="s">
        <v>146</v>
      </c>
      <c r="H298" s="207">
        <v>254</v>
      </c>
      <c r="I298" s="208"/>
      <c r="J298" s="209">
        <f t="shared" ref="J298:J329" si="50">ROUND(I298*H298,2)</f>
        <v>0</v>
      </c>
      <c r="K298" s="210"/>
      <c r="L298" s="211"/>
      <c r="M298" s="212" t="s">
        <v>1</v>
      </c>
      <c r="N298" s="213" t="s">
        <v>38</v>
      </c>
      <c r="O298" s="72"/>
      <c r="P298" s="199">
        <f t="shared" ref="P298:P329" si="51">O298*H298</f>
        <v>0</v>
      </c>
      <c r="Q298" s="199">
        <v>0</v>
      </c>
      <c r="R298" s="199">
        <f t="shared" ref="R298:R329" si="52">Q298*H298</f>
        <v>0</v>
      </c>
      <c r="S298" s="199">
        <v>0</v>
      </c>
      <c r="T298" s="200">
        <f t="shared" ref="T298:T329" si="53">S298*H298</f>
        <v>0</v>
      </c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201" t="s">
        <v>139</v>
      </c>
      <c r="AT298" s="201" t="s">
        <v>166</v>
      </c>
      <c r="AU298" s="201" t="s">
        <v>130</v>
      </c>
      <c r="AY298" s="14" t="s">
        <v>123</v>
      </c>
      <c r="BE298" s="202">
        <f t="shared" ref="BE298:BE329" si="54">IF(N298="základná",J298,0)</f>
        <v>0</v>
      </c>
      <c r="BF298" s="202">
        <f t="shared" ref="BF298:BF329" si="55">IF(N298="znížená",J298,0)</f>
        <v>0</v>
      </c>
      <c r="BG298" s="202">
        <f t="shared" ref="BG298:BG329" si="56">IF(N298="zákl. prenesená",J298,0)</f>
        <v>0</v>
      </c>
      <c r="BH298" s="202">
        <f t="shared" ref="BH298:BH329" si="57">IF(N298="zníž. prenesená",J298,0)</f>
        <v>0</v>
      </c>
      <c r="BI298" s="202">
        <f t="shared" ref="BI298:BI329" si="58">IF(N298="nulová",J298,0)</f>
        <v>0</v>
      </c>
      <c r="BJ298" s="14" t="s">
        <v>130</v>
      </c>
      <c r="BK298" s="202">
        <f t="shared" ref="BK298:BK329" si="59">ROUND(I298*H298,2)</f>
        <v>0</v>
      </c>
      <c r="BL298" s="14" t="s">
        <v>129</v>
      </c>
      <c r="BM298" s="201" t="s">
        <v>658</v>
      </c>
    </row>
    <row r="299" spans="1:65" s="2" customFormat="1" ht="24.2" customHeight="1">
      <c r="A299" s="31"/>
      <c r="B299" s="32"/>
      <c r="C299" s="203" t="s">
        <v>659</v>
      </c>
      <c r="D299" s="203" t="s">
        <v>166</v>
      </c>
      <c r="E299" s="204" t="s">
        <v>660</v>
      </c>
      <c r="F299" s="205" t="s">
        <v>661</v>
      </c>
      <c r="G299" s="206" t="s">
        <v>146</v>
      </c>
      <c r="H299" s="207">
        <v>86</v>
      </c>
      <c r="I299" s="208"/>
      <c r="J299" s="209">
        <f t="shared" si="50"/>
        <v>0</v>
      </c>
      <c r="K299" s="210"/>
      <c r="L299" s="211"/>
      <c r="M299" s="212" t="s">
        <v>1</v>
      </c>
      <c r="N299" s="213" t="s">
        <v>38</v>
      </c>
      <c r="O299" s="72"/>
      <c r="P299" s="199">
        <f t="shared" si="51"/>
        <v>0</v>
      </c>
      <c r="Q299" s="199">
        <v>0</v>
      </c>
      <c r="R299" s="199">
        <f t="shared" si="52"/>
        <v>0</v>
      </c>
      <c r="S299" s="199">
        <v>0</v>
      </c>
      <c r="T299" s="200">
        <f t="shared" si="53"/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201" t="s">
        <v>139</v>
      </c>
      <c r="AT299" s="201" t="s">
        <v>166</v>
      </c>
      <c r="AU299" s="201" t="s">
        <v>130</v>
      </c>
      <c r="AY299" s="14" t="s">
        <v>123</v>
      </c>
      <c r="BE299" s="202">
        <f t="shared" si="54"/>
        <v>0</v>
      </c>
      <c r="BF299" s="202">
        <f t="shared" si="55"/>
        <v>0</v>
      </c>
      <c r="BG299" s="202">
        <f t="shared" si="56"/>
        <v>0</v>
      </c>
      <c r="BH299" s="202">
        <f t="shared" si="57"/>
        <v>0</v>
      </c>
      <c r="BI299" s="202">
        <f t="shared" si="58"/>
        <v>0</v>
      </c>
      <c r="BJ299" s="14" t="s">
        <v>130</v>
      </c>
      <c r="BK299" s="202">
        <f t="shared" si="59"/>
        <v>0</v>
      </c>
      <c r="BL299" s="14" t="s">
        <v>129</v>
      </c>
      <c r="BM299" s="201" t="s">
        <v>662</v>
      </c>
    </row>
    <row r="300" spans="1:65" s="2" customFormat="1" ht="16.5" customHeight="1">
      <c r="A300" s="31"/>
      <c r="B300" s="32"/>
      <c r="C300" s="203" t="s">
        <v>406</v>
      </c>
      <c r="D300" s="203" t="s">
        <v>166</v>
      </c>
      <c r="E300" s="204" t="s">
        <v>663</v>
      </c>
      <c r="F300" s="205" t="s">
        <v>664</v>
      </c>
      <c r="G300" s="206" t="s">
        <v>146</v>
      </c>
      <c r="H300" s="207">
        <v>86</v>
      </c>
      <c r="I300" s="208"/>
      <c r="J300" s="209">
        <f t="shared" si="50"/>
        <v>0</v>
      </c>
      <c r="K300" s="210"/>
      <c r="L300" s="211"/>
      <c r="M300" s="212" t="s">
        <v>1</v>
      </c>
      <c r="N300" s="213" t="s">
        <v>38</v>
      </c>
      <c r="O300" s="72"/>
      <c r="P300" s="199">
        <f t="shared" si="51"/>
        <v>0</v>
      </c>
      <c r="Q300" s="199">
        <v>0</v>
      </c>
      <c r="R300" s="199">
        <f t="shared" si="52"/>
        <v>0</v>
      </c>
      <c r="S300" s="199">
        <v>0</v>
      </c>
      <c r="T300" s="200">
        <f t="shared" si="53"/>
        <v>0</v>
      </c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201" t="s">
        <v>139</v>
      </c>
      <c r="AT300" s="201" t="s">
        <v>166</v>
      </c>
      <c r="AU300" s="201" t="s">
        <v>130</v>
      </c>
      <c r="AY300" s="14" t="s">
        <v>123</v>
      </c>
      <c r="BE300" s="202">
        <f t="shared" si="54"/>
        <v>0</v>
      </c>
      <c r="BF300" s="202">
        <f t="shared" si="55"/>
        <v>0</v>
      </c>
      <c r="BG300" s="202">
        <f t="shared" si="56"/>
        <v>0</v>
      </c>
      <c r="BH300" s="202">
        <f t="shared" si="57"/>
        <v>0</v>
      </c>
      <c r="BI300" s="202">
        <f t="shared" si="58"/>
        <v>0</v>
      </c>
      <c r="BJ300" s="14" t="s">
        <v>130</v>
      </c>
      <c r="BK300" s="202">
        <f t="shared" si="59"/>
        <v>0</v>
      </c>
      <c r="BL300" s="14" t="s">
        <v>129</v>
      </c>
      <c r="BM300" s="201" t="s">
        <v>665</v>
      </c>
    </row>
    <row r="301" spans="1:65" s="2" customFormat="1" ht="16.5" customHeight="1">
      <c r="A301" s="31"/>
      <c r="B301" s="32"/>
      <c r="C301" s="203" t="s">
        <v>666</v>
      </c>
      <c r="D301" s="203" t="s">
        <v>166</v>
      </c>
      <c r="E301" s="204" t="s">
        <v>667</v>
      </c>
      <c r="F301" s="205" t="s">
        <v>668</v>
      </c>
      <c r="G301" s="206" t="s">
        <v>228</v>
      </c>
      <c r="H301" s="207">
        <v>9</v>
      </c>
      <c r="I301" s="208"/>
      <c r="J301" s="209">
        <f t="shared" si="50"/>
        <v>0</v>
      </c>
      <c r="K301" s="210"/>
      <c r="L301" s="211"/>
      <c r="M301" s="212" t="s">
        <v>1</v>
      </c>
      <c r="N301" s="213" t="s">
        <v>38</v>
      </c>
      <c r="O301" s="72"/>
      <c r="P301" s="199">
        <f t="shared" si="51"/>
        <v>0</v>
      </c>
      <c r="Q301" s="199">
        <v>0</v>
      </c>
      <c r="R301" s="199">
        <f t="shared" si="52"/>
        <v>0</v>
      </c>
      <c r="S301" s="199">
        <v>0</v>
      </c>
      <c r="T301" s="200">
        <f t="shared" si="53"/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201" t="s">
        <v>139</v>
      </c>
      <c r="AT301" s="201" t="s">
        <v>166</v>
      </c>
      <c r="AU301" s="201" t="s">
        <v>130</v>
      </c>
      <c r="AY301" s="14" t="s">
        <v>123</v>
      </c>
      <c r="BE301" s="202">
        <f t="shared" si="54"/>
        <v>0</v>
      </c>
      <c r="BF301" s="202">
        <f t="shared" si="55"/>
        <v>0</v>
      </c>
      <c r="BG301" s="202">
        <f t="shared" si="56"/>
        <v>0</v>
      </c>
      <c r="BH301" s="202">
        <f t="shared" si="57"/>
        <v>0</v>
      </c>
      <c r="BI301" s="202">
        <f t="shared" si="58"/>
        <v>0</v>
      </c>
      <c r="BJ301" s="14" t="s">
        <v>130</v>
      </c>
      <c r="BK301" s="202">
        <f t="shared" si="59"/>
        <v>0</v>
      </c>
      <c r="BL301" s="14" t="s">
        <v>129</v>
      </c>
      <c r="BM301" s="201" t="s">
        <v>669</v>
      </c>
    </row>
    <row r="302" spans="1:65" s="2" customFormat="1" ht="16.5" customHeight="1">
      <c r="A302" s="31"/>
      <c r="B302" s="32"/>
      <c r="C302" s="203" t="s">
        <v>410</v>
      </c>
      <c r="D302" s="203" t="s">
        <v>166</v>
      </c>
      <c r="E302" s="204" t="s">
        <v>670</v>
      </c>
      <c r="F302" s="205" t="s">
        <v>671</v>
      </c>
      <c r="G302" s="206" t="s">
        <v>228</v>
      </c>
      <c r="H302" s="207">
        <v>9</v>
      </c>
      <c r="I302" s="208"/>
      <c r="J302" s="209">
        <f t="shared" si="50"/>
        <v>0</v>
      </c>
      <c r="K302" s="210"/>
      <c r="L302" s="211"/>
      <c r="M302" s="212" t="s">
        <v>1</v>
      </c>
      <c r="N302" s="213" t="s">
        <v>38</v>
      </c>
      <c r="O302" s="72"/>
      <c r="P302" s="199">
        <f t="shared" si="51"/>
        <v>0</v>
      </c>
      <c r="Q302" s="199">
        <v>0</v>
      </c>
      <c r="R302" s="199">
        <f t="shared" si="52"/>
        <v>0</v>
      </c>
      <c r="S302" s="199">
        <v>0</v>
      </c>
      <c r="T302" s="200">
        <f t="shared" si="53"/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201" t="s">
        <v>139</v>
      </c>
      <c r="AT302" s="201" t="s">
        <v>166</v>
      </c>
      <c r="AU302" s="201" t="s">
        <v>130</v>
      </c>
      <c r="AY302" s="14" t="s">
        <v>123</v>
      </c>
      <c r="BE302" s="202">
        <f t="shared" si="54"/>
        <v>0</v>
      </c>
      <c r="BF302" s="202">
        <f t="shared" si="55"/>
        <v>0</v>
      </c>
      <c r="BG302" s="202">
        <f t="shared" si="56"/>
        <v>0</v>
      </c>
      <c r="BH302" s="202">
        <f t="shared" si="57"/>
        <v>0</v>
      </c>
      <c r="BI302" s="202">
        <f t="shared" si="58"/>
        <v>0</v>
      </c>
      <c r="BJ302" s="14" t="s">
        <v>130</v>
      </c>
      <c r="BK302" s="202">
        <f t="shared" si="59"/>
        <v>0</v>
      </c>
      <c r="BL302" s="14" t="s">
        <v>129</v>
      </c>
      <c r="BM302" s="201" t="s">
        <v>672</v>
      </c>
    </row>
    <row r="303" spans="1:65" s="2" customFormat="1" ht="16.5" customHeight="1">
      <c r="A303" s="31"/>
      <c r="B303" s="32"/>
      <c r="C303" s="203" t="s">
        <v>673</v>
      </c>
      <c r="D303" s="203" t="s">
        <v>166</v>
      </c>
      <c r="E303" s="204" t="s">
        <v>674</v>
      </c>
      <c r="F303" s="205" t="s">
        <v>675</v>
      </c>
      <c r="G303" s="206" t="s">
        <v>455</v>
      </c>
      <c r="H303" s="207">
        <v>254</v>
      </c>
      <c r="I303" s="208"/>
      <c r="J303" s="209">
        <f t="shared" si="50"/>
        <v>0</v>
      </c>
      <c r="K303" s="210"/>
      <c r="L303" s="211"/>
      <c r="M303" s="212" t="s">
        <v>1</v>
      </c>
      <c r="N303" s="213" t="s">
        <v>38</v>
      </c>
      <c r="O303" s="72"/>
      <c r="P303" s="199">
        <f t="shared" si="51"/>
        <v>0</v>
      </c>
      <c r="Q303" s="199">
        <v>0</v>
      </c>
      <c r="R303" s="199">
        <f t="shared" si="52"/>
        <v>0</v>
      </c>
      <c r="S303" s="199">
        <v>0</v>
      </c>
      <c r="T303" s="200">
        <f t="shared" si="53"/>
        <v>0</v>
      </c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R303" s="201" t="s">
        <v>139</v>
      </c>
      <c r="AT303" s="201" t="s">
        <v>166</v>
      </c>
      <c r="AU303" s="201" t="s">
        <v>130</v>
      </c>
      <c r="AY303" s="14" t="s">
        <v>123</v>
      </c>
      <c r="BE303" s="202">
        <f t="shared" si="54"/>
        <v>0</v>
      </c>
      <c r="BF303" s="202">
        <f t="shared" si="55"/>
        <v>0</v>
      </c>
      <c r="BG303" s="202">
        <f t="shared" si="56"/>
        <v>0</v>
      </c>
      <c r="BH303" s="202">
        <f t="shared" si="57"/>
        <v>0</v>
      </c>
      <c r="BI303" s="202">
        <f t="shared" si="58"/>
        <v>0</v>
      </c>
      <c r="BJ303" s="14" t="s">
        <v>130</v>
      </c>
      <c r="BK303" s="202">
        <f t="shared" si="59"/>
        <v>0</v>
      </c>
      <c r="BL303" s="14" t="s">
        <v>129</v>
      </c>
      <c r="BM303" s="201" t="s">
        <v>676</v>
      </c>
    </row>
    <row r="304" spans="1:65" s="2" customFormat="1" ht="24.2" customHeight="1">
      <c r="A304" s="31"/>
      <c r="B304" s="32"/>
      <c r="C304" s="203" t="s">
        <v>413</v>
      </c>
      <c r="D304" s="203" t="s">
        <v>166</v>
      </c>
      <c r="E304" s="204" t="s">
        <v>677</v>
      </c>
      <c r="F304" s="205" t="s">
        <v>678</v>
      </c>
      <c r="G304" s="206" t="s">
        <v>146</v>
      </c>
      <c r="H304" s="207">
        <v>272</v>
      </c>
      <c r="I304" s="208"/>
      <c r="J304" s="209">
        <f t="shared" si="50"/>
        <v>0</v>
      </c>
      <c r="K304" s="210"/>
      <c r="L304" s="211"/>
      <c r="M304" s="212" t="s">
        <v>1</v>
      </c>
      <c r="N304" s="213" t="s">
        <v>38</v>
      </c>
      <c r="O304" s="72"/>
      <c r="P304" s="199">
        <f t="shared" si="51"/>
        <v>0</v>
      </c>
      <c r="Q304" s="199">
        <v>0</v>
      </c>
      <c r="R304" s="199">
        <f t="shared" si="52"/>
        <v>0</v>
      </c>
      <c r="S304" s="199">
        <v>0</v>
      </c>
      <c r="T304" s="200">
        <f t="shared" si="53"/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201" t="s">
        <v>139</v>
      </c>
      <c r="AT304" s="201" t="s">
        <v>166</v>
      </c>
      <c r="AU304" s="201" t="s">
        <v>130</v>
      </c>
      <c r="AY304" s="14" t="s">
        <v>123</v>
      </c>
      <c r="BE304" s="202">
        <f t="shared" si="54"/>
        <v>0</v>
      </c>
      <c r="BF304" s="202">
        <f t="shared" si="55"/>
        <v>0</v>
      </c>
      <c r="BG304" s="202">
        <f t="shared" si="56"/>
        <v>0</v>
      </c>
      <c r="BH304" s="202">
        <f t="shared" si="57"/>
        <v>0</v>
      </c>
      <c r="BI304" s="202">
        <f t="shared" si="58"/>
        <v>0</v>
      </c>
      <c r="BJ304" s="14" t="s">
        <v>130</v>
      </c>
      <c r="BK304" s="202">
        <f t="shared" si="59"/>
        <v>0</v>
      </c>
      <c r="BL304" s="14" t="s">
        <v>129</v>
      </c>
      <c r="BM304" s="201" t="s">
        <v>679</v>
      </c>
    </row>
    <row r="305" spans="1:65" s="2" customFormat="1" ht="16.5" customHeight="1">
      <c r="A305" s="31"/>
      <c r="B305" s="32"/>
      <c r="C305" s="203" t="s">
        <v>680</v>
      </c>
      <c r="D305" s="203" t="s">
        <v>166</v>
      </c>
      <c r="E305" s="204" t="s">
        <v>681</v>
      </c>
      <c r="F305" s="205" t="s">
        <v>682</v>
      </c>
      <c r="G305" s="206" t="s">
        <v>146</v>
      </c>
      <c r="H305" s="207">
        <v>299.2</v>
      </c>
      <c r="I305" s="208"/>
      <c r="J305" s="209">
        <f t="shared" si="50"/>
        <v>0</v>
      </c>
      <c r="K305" s="210"/>
      <c r="L305" s="211"/>
      <c r="M305" s="212" t="s">
        <v>1</v>
      </c>
      <c r="N305" s="213" t="s">
        <v>38</v>
      </c>
      <c r="O305" s="72"/>
      <c r="P305" s="199">
        <f t="shared" si="51"/>
        <v>0</v>
      </c>
      <c r="Q305" s="199">
        <v>0</v>
      </c>
      <c r="R305" s="199">
        <f t="shared" si="52"/>
        <v>0</v>
      </c>
      <c r="S305" s="199">
        <v>0</v>
      </c>
      <c r="T305" s="200">
        <f t="shared" si="53"/>
        <v>0</v>
      </c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R305" s="201" t="s">
        <v>139</v>
      </c>
      <c r="AT305" s="201" t="s">
        <v>166</v>
      </c>
      <c r="AU305" s="201" t="s">
        <v>130</v>
      </c>
      <c r="AY305" s="14" t="s">
        <v>123</v>
      </c>
      <c r="BE305" s="202">
        <f t="shared" si="54"/>
        <v>0</v>
      </c>
      <c r="BF305" s="202">
        <f t="shared" si="55"/>
        <v>0</v>
      </c>
      <c r="BG305" s="202">
        <f t="shared" si="56"/>
        <v>0</v>
      </c>
      <c r="BH305" s="202">
        <f t="shared" si="57"/>
        <v>0</v>
      </c>
      <c r="BI305" s="202">
        <f t="shared" si="58"/>
        <v>0</v>
      </c>
      <c r="BJ305" s="14" t="s">
        <v>130</v>
      </c>
      <c r="BK305" s="202">
        <f t="shared" si="59"/>
        <v>0</v>
      </c>
      <c r="BL305" s="14" t="s">
        <v>129</v>
      </c>
      <c r="BM305" s="201" t="s">
        <v>683</v>
      </c>
    </row>
    <row r="306" spans="1:65" s="2" customFormat="1" ht="24.2" customHeight="1">
      <c r="A306" s="31"/>
      <c r="B306" s="32"/>
      <c r="C306" s="203" t="s">
        <v>417</v>
      </c>
      <c r="D306" s="203" t="s">
        <v>166</v>
      </c>
      <c r="E306" s="204" t="s">
        <v>684</v>
      </c>
      <c r="F306" s="205" t="s">
        <v>685</v>
      </c>
      <c r="G306" s="206" t="s">
        <v>228</v>
      </c>
      <c r="H306" s="207">
        <v>18</v>
      </c>
      <c r="I306" s="208"/>
      <c r="J306" s="209">
        <f t="shared" si="50"/>
        <v>0</v>
      </c>
      <c r="K306" s="210"/>
      <c r="L306" s="211"/>
      <c r="M306" s="212" t="s">
        <v>1</v>
      </c>
      <c r="N306" s="213" t="s">
        <v>38</v>
      </c>
      <c r="O306" s="72"/>
      <c r="P306" s="199">
        <f t="shared" si="51"/>
        <v>0</v>
      </c>
      <c r="Q306" s="199">
        <v>0</v>
      </c>
      <c r="R306" s="199">
        <f t="shared" si="52"/>
        <v>0</v>
      </c>
      <c r="S306" s="199">
        <v>0</v>
      </c>
      <c r="T306" s="200">
        <f t="shared" si="53"/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201" t="s">
        <v>139</v>
      </c>
      <c r="AT306" s="201" t="s">
        <v>166</v>
      </c>
      <c r="AU306" s="201" t="s">
        <v>130</v>
      </c>
      <c r="AY306" s="14" t="s">
        <v>123</v>
      </c>
      <c r="BE306" s="202">
        <f t="shared" si="54"/>
        <v>0</v>
      </c>
      <c r="BF306" s="202">
        <f t="shared" si="55"/>
        <v>0</v>
      </c>
      <c r="BG306" s="202">
        <f t="shared" si="56"/>
        <v>0</v>
      </c>
      <c r="BH306" s="202">
        <f t="shared" si="57"/>
        <v>0</v>
      </c>
      <c r="BI306" s="202">
        <f t="shared" si="58"/>
        <v>0</v>
      </c>
      <c r="BJ306" s="14" t="s">
        <v>130</v>
      </c>
      <c r="BK306" s="202">
        <f t="shared" si="59"/>
        <v>0</v>
      </c>
      <c r="BL306" s="14" t="s">
        <v>129</v>
      </c>
      <c r="BM306" s="201" t="s">
        <v>686</v>
      </c>
    </row>
    <row r="307" spans="1:65" s="2" customFormat="1" ht="24.2" customHeight="1">
      <c r="A307" s="31"/>
      <c r="B307" s="32"/>
      <c r="C307" s="203" t="s">
        <v>687</v>
      </c>
      <c r="D307" s="203" t="s">
        <v>166</v>
      </c>
      <c r="E307" s="204" t="s">
        <v>688</v>
      </c>
      <c r="F307" s="205" t="s">
        <v>689</v>
      </c>
      <c r="G307" s="206" t="s">
        <v>228</v>
      </c>
      <c r="H307" s="207">
        <v>18</v>
      </c>
      <c r="I307" s="208"/>
      <c r="J307" s="209">
        <f t="shared" si="50"/>
        <v>0</v>
      </c>
      <c r="K307" s="210"/>
      <c r="L307" s="211"/>
      <c r="M307" s="212" t="s">
        <v>1</v>
      </c>
      <c r="N307" s="213" t="s">
        <v>38</v>
      </c>
      <c r="O307" s="72"/>
      <c r="P307" s="199">
        <f t="shared" si="51"/>
        <v>0</v>
      </c>
      <c r="Q307" s="199">
        <v>0</v>
      </c>
      <c r="R307" s="199">
        <f t="shared" si="52"/>
        <v>0</v>
      </c>
      <c r="S307" s="199">
        <v>0</v>
      </c>
      <c r="T307" s="200">
        <f t="shared" si="53"/>
        <v>0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201" t="s">
        <v>139</v>
      </c>
      <c r="AT307" s="201" t="s">
        <v>166</v>
      </c>
      <c r="AU307" s="201" t="s">
        <v>130</v>
      </c>
      <c r="AY307" s="14" t="s">
        <v>123</v>
      </c>
      <c r="BE307" s="202">
        <f t="shared" si="54"/>
        <v>0</v>
      </c>
      <c r="BF307" s="202">
        <f t="shared" si="55"/>
        <v>0</v>
      </c>
      <c r="BG307" s="202">
        <f t="shared" si="56"/>
        <v>0</v>
      </c>
      <c r="BH307" s="202">
        <f t="shared" si="57"/>
        <v>0</v>
      </c>
      <c r="BI307" s="202">
        <f t="shared" si="58"/>
        <v>0</v>
      </c>
      <c r="BJ307" s="14" t="s">
        <v>130</v>
      </c>
      <c r="BK307" s="202">
        <f t="shared" si="59"/>
        <v>0</v>
      </c>
      <c r="BL307" s="14" t="s">
        <v>129</v>
      </c>
      <c r="BM307" s="201" t="s">
        <v>690</v>
      </c>
    </row>
    <row r="308" spans="1:65" s="2" customFormat="1" ht="24.2" customHeight="1">
      <c r="A308" s="31"/>
      <c r="B308" s="32"/>
      <c r="C308" s="203" t="s">
        <v>420</v>
      </c>
      <c r="D308" s="203" t="s">
        <v>166</v>
      </c>
      <c r="E308" s="204" t="s">
        <v>691</v>
      </c>
      <c r="F308" s="205" t="s">
        <v>692</v>
      </c>
      <c r="G308" s="206" t="s">
        <v>228</v>
      </c>
      <c r="H308" s="207">
        <v>7</v>
      </c>
      <c r="I308" s="208"/>
      <c r="J308" s="209">
        <f t="shared" si="50"/>
        <v>0</v>
      </c>
      <c r="K308" s="210"/>
      <c r="L308" s="211"/>
      <c r="M308" s="212" t="s">
        <v>1</v>
      </c>
      <c r="N308" s="213" t="s">
        <v>38</v>
      </c>
      <c r="O308" s="72"/>
      <c r="P308" s="199">
        <f t="shared" si="51"/>
        <v>0</v>
      </c>
      <c r="Q308" s="199">
        <v>0</v>
      </c>
      <c r="R308" s="199">
        <f t="shared" si="52"/>
        <v>0</v>
      </c>
      <c r="S308" s="199">
        <v>0</v>
      </c>
      <c r="T308" s="200">
        <f t="shared" si="53"/>
        <v>0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201" t="s">
        <v>139</v>
      </c>
      <c r="AT308" s="201" t="s">
        <v>166</v>
      </c>
      <c r="AU308" s="201" t="s">
        <v>130</v>
      </c>
      <c r="AY308" s="14" t="s">
        <v>123</v>
      </c>
      <c r="BE308" s="202">
        <f t="shared" si="54"/>
        <v>0</v>
      </c>
      <c r="BF308" s="202">
        <f t="shared" si="55"/>
        <v>0</v>
      </c>
      <c r="BG308" s="202">
        <f t="shared" si="56"/>
        <v>0</v>
      </c>
      <c r="BH308" s="202">
        <f t="shared" si="57"/>
        <v>0</v>
      </c>
      <c r="BI308" s="202">
        <f t="shared" si="58"/>
        <v>0</v>
      </c>
      <c r="BJ308" s="14" t="s">
        <v>130</v>
      </c>
      <c r="BK308" s="202">
        <f t="shared" si="59"/>
        <v>0</v>
      </c>
      <c r="BL308" s="14" t="s">
        <v>129</v>
      </c>
      <c r="BM308" s="201" t="s">
        <v>693</v>
      </c>
    </row>
    <row r="309" spans="1:65" s="2" customFormat="1" ht="24.2" customHeight="1">
      <c r="A309" s="31"/>
      <c r="B309" s="32"/>
      <c r="C309" s="203" t="s">
        <v>694</v>
      </c>
      <c r="D309" s="203" t="s">
        <v>166</v>
      </c>
      <c r="E309" s="204" t="s">
        <v>695</v>
      </c>
      <c r="F309" s="205" t="s">
        <v>696</v>
      </c>
      <c r="G309" s="206" t="s">
        <v>228</v>
      </c>
      <c r="H309" s="207">
        <v>2</v>
      </c>
      <c r="I309" s="208"/>
      <c r="J309" s="209">
        <f t="shared" si="50"/>
        <v>0</v>
      </c>
      <c r="K309" s="210"/>
      <c r="L309" s="211"/>
      <c r="M309" s="212" t="s">
        <v>1</v>
      </c>
      <c r="N309" s="213" t="s">
        <v>38</v>
      </c>
      <c r="O309" s="72"/>
      <c r="P309" s="199">
        <f t="shared" si="51"/>
        <v>0</v>
      </c>
      <c r="Q309" s="199">
        <v>0</v>
      </c>
      <c r="R309" s="199">
        <f t="shared" si="52"/>
        <v>0</v>
      </c>
      <c r="S309" s="199">
        <v>0</v>
      </c>
      <c r="T309" s="200">
        <f t="shared" si="53"/>
        <v>0</v>
      </c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R309" s="201" t="s">
        <v>139</v>
      </c>
      <c r="AT309" s="201" t="s">
        <v>166</v>
      </c>
      <c r="AU309" s="201" t="s">
        <v>130</v>
      </c>
      <c r="AY309" s="14" t="s">
        <v>123</v>
      </c>
      <c r="BE309" s="202">
        <f t="shared" si="54"/>
        <v>0</v>
      </c>
      <c r="BF309" s="202">
        <f t="shared" si="55"/>
        <v>0</v>
      </c>
      <c r="BG309" s="202">
        <f t="shared" si="56"/>
        <v>0</v>
      </c>
      <c r="BH309" s="202">
        <f t="shared" si="57"/>
        <v>0</v>
      </c>
      <c r="BI309" s="202">
        <f t="shared" si="58"/>
        <v>0</v>
      </c>
      <c r="BJ309" s="14" t="s">
        <v>130</v>
      </c>
      <c r="BK309" s="202">
        <f t="shared" si="59"/>
        <v>0</v>
      </c>
      <c r="BL309" s="14" t="s">
        <v>129</v>
      </c>
      <c r="BM309" s="201" t="s">
        <v>697</v>
      </c>
    </row>
    <row r="310" spans="1:65" s="2" customFormat="1" ht="24.2" customHeight="1">
      <c r="A310" s="31"/>
      <c r="B310" s="32"/>
      <c r="C310" s="203" t="s">
        <v>424</v>
      </c>
      <c r="D310" s="203" t="s">
        <v>166</v>
      </c>
      <c r="E310" s="204" t="s">
        <v>698</v>
      </c>
      <c r="F310" s="205" t="s">
        <v>699</v>
      </c>
      <c r="G310" s="206" t="s">
        <v>228</v>
      </c>
      <c r="H310" s="207">
        <v>2</v>
      </c>
      <c r="I310" s="208"/>
      <c r="J310" s="209">
        <f t="shared" si="50"/>
        <v>0</v>
      </c>
      <c r="K310" s="210"/>
      <c r="L310" s="211"/>
      <c r="M310" s="212" t="s">
        <v>1</v>
      </c>
      <c r="N310" s="213" t="s">
        <v>38</v>
      </c>
      <c r="O310" s="72"/>
      <c r="P310" s="199">
        <f t="shared" si="51"/>
        <v>0</v>
      </c>
      <c r="Q310" s="199">
        <v>0</v>
      </c>
      <c r="R310" s="199">
        <f t="shared" si="52"/>
        <v>0</v>
      </c>
      <c r="S310" s="199">
        <v>0</v>
      </c>
      <c r="T310" s="200">
        <f t="shared" si="53"/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201" t="s">
        <v>139</v>
      </c>
      <c r="AT310" s="201" t="s">
        <v>166</v>
      </c>
      <c r="AU310" s="201" t="s">
        <v>130</v>
      </c>
      <c r="AY310" s="14" t="s">
        <v>123</v>
      </c>
      <c r="BE310" s="202">
        <f t="shared" si="54"/>
        <v>0</v>
      </c>
      <c r="BF310" s="202">
        <f t="shared" si="55"/>
        <v>0</v>
      </c>
      <c r="BG310" s="202">
        <f t="shared" si="56"/>
        <v>0</v>
      </c>
      <c r="BH310" s="202">
        <f t="shared" si="57"/>
        <v>0</v>
      </c>
      <c r="BI310" s="202">
        <f t="shared" si="58"/>
        <v>0</v>
      </c>
      <c r="BJ310" s="14" t="s">
        <v>130</v>
      </c>
      <c r="BK310" s="202">
        <f t="shared" si="59"/>
        <v>0</v>
      </c>
      <c r="BL310" s="14" t="s">
        <v>129</v>
      </c>
      <c r="BM310" s="201" t="s">
        <v>700</v>
      </c>
    </row>
    <row r="311" spans="1:65" s="2" customFormat="1" ht="24.2" customHeight="1">
      <c r="A311" s="31"/>
      <c r="B311" s="32"/>
      <c r="C311" s="203" t="s">
        <v>701</v>
      </c>
      <c r="D311" s="203" t="s">
        <v>166</v>
      </c>
      <c r="E311" s="204" t="s">
        <v>702</v>
      </c>
      <c r="F311" s="205" t="s">
        <v>703</v>
      </c>
      <c r="G311" s="206" t="s">
        <v>228</v>
      </c>
      <c r="H311" s="207">
        <v>7</v>
      </c>
      <c r="I311" s="208"/>
      <c r="J311" s="209">
        <f t="shared" si="50"/>
        <v>0</v>
      </c>
      <c r="K311" s="210"/>
      <c r="L311" s="211"/>
      <c r="M311" s="212" t="s">
        <v>1</v>
      </c>
      <c r="N311" s="213" t="s">
        <v>38</v>
      </c>
      <c r="O311" s="72"/>
      <c r="P311" s="199">
        <f t="shared" si="51"/>
        <v>0</v>
      </c>
      <c r="Q311" s="199">
        <v>0</v>
      </c>
      <c r="R311" s="199">
        <f t="shared" si="52"/>
        <v>0</v>
      </c>
      <c r="S311" s="199">
        <v>0</v>
      </c>
      <c r="T311" s="200">
        <f t="shared" si="53"/>
        <v>0</v>
      </c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R311" s="201" t="s">
        <v>139</v>
      </c>
      <c r="AT311" s="201" t="s">
        <v>166</v>
      </c>
      <c r="AU311" s="201" t="s">
        <v>130</v>
      </c>
      <c r="AY311" s="14" t="s">
        <v>123</v>
      </c>
      <c r="BE311" s="202">
        <f t="shared" si="54"/>
        <v>0</v>
      </c>
      <c r="BF311" s="202">
        <f t="shared" si="55"/>
        <v>0</v>
      </c>
      <c r="BG311" s="202">
        <f t="shared" si="56"/>
        <v>0</v>
      </c>
      <c r="BH311" s="202">
        <f t="shared" si="57"/>
        <v>0</v>
      </c>
      <c r="BI311" s="202">
        <f t="shared" si="58"/>
        <v>0</v>
      </c>
      <c r="BJ311" s="14" t="s">
        <v>130</v>
      </c>
      <c r="BK311" s="202">
        <f t="shared" si="59"/>
        <v>0</v>
      </c>
      <c r="BL311" s="14" t="s">
        <v>129</v>
      </c>
      <c r="BM311" s="201" t="s">
        <v>704</v>
      </c>
    </row>
    <row r="312" spans="1:65" s="2" customFormat="1" ht="16.5" customHeight="1">
      <c r="A312" s="31"/>
      <c r="B312" s="32"/>
      <c r="C312" s="203" t="s">
        <v>427</v>
      </c>
      <c r="D312" s="203" t="s">
        <v>166</v>
      </c>
      <c r="E312" s="204" t="s">
        <v>705</v>
      </c>
      <c r="F312" s="205" t="s">
        <v>706</v>
      </c>
      <c r="G312" s="206" t="s">
        <v>228</v>
      </c>
      <c r="H312" s="207">
        <v>2</v>
      </c>
      <c r="I312" s="208"/>
      <c r="J312" s="209">
        <f t="shared" si="50"/>
        <v>0</v>
      </c>
      <c r="K312" s="210"/>
      <c r="L312" s="211"/>
      <c r="M312" s="212" t="s">
        <v>1</v>
      </c>
      <c r="N312" s="213" t="s">
        <v>38</v>
      </c>
      <c r="O312" s="72"/>
      <c r="P312" s="199">
        <f t="shared" si="51"/>
        <v>0</v>
      </c>
      <c r="Q312" s="199">
        <v>0</v>
      </c>
      <c r="R312" s="199">
        <f t="shared" si="52"/>
        <v>0</v>
      </c>
      <c r="S312" s="199">
        <v>0</v>
      </c>
      <c r="T312" s="200">
        <f t="shared" si="53"/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201" t="s">
        <v>139</v>
      </c>
      <c r="AT312" s="201" t="s">
        <v>166</v>
      </c>
      <c r="AU312" s="201" t="s">
        <v>130</v>
      </c>
      <c r="AY312" s="14" t="s">
        <v>123</v>
      </c>
      <c r="BE312" s="202">
        <f t="shared" si="54"/>
        <v>0</v>
      </c>
      <c r="BF312" s="202">
        <f t="shared" si="55"/>
        <v>0</v>
      </c>
      <c r="BG312" s="202">
        <f t="shared" si="56"/>
        <v>0</v>
      </c>
      <c r="BH312" s="202">
        <f t="shared" si="57"/>
        <v>0</v>
      </c>
      <c r="BI312" s="202">
        <f t="shared" si="58"/>
        <v>0</v>
      </c>
      <c r="BJ312" s="14" t="s">
        <v>130</v>
      </c>
      <c r="BK312" s="202">
        <f t="shared" si="59"/>
        <v>0</v>
      </c>
      <c r="BL312" s="14" t="s">
        <v>129</v>
      </c>
      <c r="BM312" s="201" t="s">
        <v>707</v>
      </c>
    </row>
    <row r="313" spans="1:65" s="2" customFormat="1" ht="21.75" customHeight="1">
      <c r="A313" s="31"/>
      <c r="B313" s="32"/>
      <c r="C313" s="203" t="s">
        <v>708</v>
      </c>
      <c r="D313" s="203" t="s">
        <v>166</v>
      </c>
      <c r="E313" s="204" t="s">
        <v>709</v>
      </c>
      <c r="F313" s="205" t="s">
        <v>710</v>
      </c>
      <c r="G313" s="206" t="s">
        <v>228</v>
      </c>
      <c r="H313" s="207">
        <v>7</v>
      </c>
      <c r="I313" s="208"/>
      <c r="J313" s="209">
        <f t="shared" si="50"/>
        <v>0</v>
      </c>
      <c r="K313" s="210"/>
      <c r="L313" s="211"/>
      <c r="M313" s="212" t="s">
        <v>1</v>
      </c>
      <c r="N313" s="213" t="s">
        <v>38</v>
      </c>
      <c r="O313" s="72"/>
      <c r="P313" s="199">
        <f t="shared" si="51"/>
        <v>0</v>
      </c>
      <c r="Q313" s="199">
        <v>0</v>
      </c>
      <c r="R313" s="199">
        <f t="shared" si="52"/>
        <v>0</v>
      </c>
      <c r="S313" s="199">
        <v>0</v>
      </c>
      <c r="T313" s="200">
        <f t="shared" si="53"/>
        <v>0</v>
      </c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R313" s="201" t="s">
        <v>139</v>
      </c>
      <c r="AT313" s="201" t="s">
        <v>166</v>
      </c>
      <c r="AU313" s="201" t="s">
        <v>130</v>
      </c>
      <c r="AY313" s="14" t="s">
        <v>123</v>
      </c>
      <c r="BE313" s="202">
        <f t="shared" si="54"/>
        <v>0</v>
      </c>
      <c r="BF313" s="202">
        <f t="shared" si="55"/>
        <v>0</v>
      </c>
      <c r="BG313" s="202">
        <f t="shared" si="56"/>
        <v>0</v>
      </c>
      <c r="BH313" s="202">
        <f t="shared" si="57"/>
        <v>0</v>
      </c>
      <c r="BI313" s="202">
        <f t="shared" si="58"/>
        <v>0</v>
      </c>
      <c r="BJ313" s="14" t="s">
        <v>130</v>
      </c>
      <c r="BK313" s="202">
        <f t="shared" si="59"/>
        <v>0</v>
      </c>
      <c r="BL313" s="14" t="s">
        <v>129</v>
      </c>
      <c r="BM313" s="201" t="s">
        <v>711</v>
      </c>
    </row>
    <row r="314" spans="1:65" s="2" customFormat="1" ht="16.5" customHeight="1">
      <c r="A314" s="31"/>
      <c r="B314" s="32"/>
      <c r="C314" s="203" t="s">
        <v>431</v>
      </c>
      <c r="D314" s="203" t="s">
        <v>166</v>
      </c>
      <c r="E314" s="204" t="s">
        <v>712</v>
      </c>
      <c r="F314" s="205" t="s">
        <v>713</v>
      </c>
      <c r="G314" s="206" t="s">
        <v>228</v>
      </c>
      <c r="H314" s="207">
        <v>2</v>
      </c>
      <c r="I314" s="208"/>
      <c r="J314" s="209">
        <f t="shared" si="50"/>
        <v>0</v>
      </c>
      <c r="K314" s="210"/>
      <c r="L314" s="211"/>
      <c r="M314" s="212" t="s">
        <v>1</v>
      </c>
      <c r="N314" s="213" t="s">
        <v>38</v>
      </c>
      <c r="O314" s="72"/>
      <c r="P314" s="199">
        <f t="shared" si="51"/>
        <v>0</v>
      </c>
      <c r="Q314" s="199">
        <v>0</v>
      </c>
      <c r="R314" s="199">
        <f t="shared" si="52"/>
        <v>0</v>
      </c>
      <c r="S314" s="199">
        <v>0</v>
      </c>
      <c r="T314" s="200">
        <f t="shared" si="53"/>
        <v>0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201" t="s">
        <v>139</v>
      </c>
      <c r="AT314" s="201" t="s">
        <v>166</v>
      </c>
      <c r="AU314" s="201" t="s">
        <v>130</v>
      </c>
      <c r="AY314" s="14" t="s">
        <v>123</v>
      </c>
      <c r="BE314" s="202">
        <f t="shared" si="54"/>
        <v>0</v>
      </c>
      <c r="BF314" s="202">
        <f t="shared" si="55"/>
        <v>0</v>
      </c>
      <c r="BG314" s="202">
        <f t="shared" si="56"/>
        <v>0</v>
      </c>
      <c r="BH314" s="202">
        <f t="shared" si="57"/>
        <v>0</v>
      </c>
      <c r="BI314" s="202">
        <f t="shared" si="58"/>
        <v>0</v>
      </c>
      <c r="BJ314" s="14" t="s">
        <v>130</v>
      </c>
      <c r="BK314" s="202">
        <f t="shared" si="59"/>
        <v>0</v>
      </c>
      <c r="BL314" s="14" t="s">
        <v>129</v>
      </c>
      <c r="BM314" s="201" t="s">
        <v>714</v>
      </c>
    </row>
    <row r="315" spans="1:65" s="2" customFormat="1" ht="24.2" customHeight="1">
      <c r="A315" s="31"/>
      <c r="B315" s="32"/>
      <c r="C315" s="203" t="s">
        <v>715</v>
      </c>
      <c r="D315" s="203" t="s">
        <v>166</v>
      </c>
      <c r="E315" s="204" t="s">
        <v>716</v>
      </c>
      <c r="F315" s="205" t="s">
        <v>717</v>
      </c>
      <c r="G315" s="206" t="s">
        <v>228</v>
      </c>
      <c r="H315" s="207">
        <v>9</v>
      </c>
      <c r="I315" s="208"/>
      <c r="J315" s="209">
        <f t="shared" si="50"/>
        <v>0</v>
      </c>
      <c r="K315" s="210"/>
      <c r="L315" s="211"/>
      <c r="M315" s="212" t="s">
        <v>1</v>
      </c>
      <c r="N315" s="213" t="s">
        <v>38</v>
      </c>
      <c r="O315" s="72"/>
      <c r="P315" s="199">
        <f t="shared" si="51"/>
        <v>0</v>
      </c>
      <c r="Q315" s="199">
        <v>0</v>
      </c>
      <c r="R315" s="199">
        <f t="shared" si="52"/>
        <v>0</v>
      </c>
      <c r="S315" s="199">
        <v>0</v>
      </c>
      <c r="T315" s="200">
        <f t="shared" si="53"/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201" t="s">
        <v>139</v>
      </c>
      <c r="AT315" s="201" t="s">
        <v>166</v>
      </c>
      <c r="AU315" s="201" t="s">
        <v>130</v>
      </c>
      <c r="AY315" s="14" t="s">
        <v>123</v>
      </c>
      <c r="BE315" s="202">
        <f t="shared" si="54"/>
        <v>0</v>
      </c>
      <c r="BF315" s="202">
        <f t="shared" si="55"/>
        <v>0</v>
      </c>
      <c r="BG315" s="202">
        <f t="shared" si="56"/>
        <v>0</v>
      </c>
      <c r="BH315" s="202">
        <f t="shared" si="57"/>
        <v>0</v>
      </c>
      <c r="BI315" s="202">
        <f t="shared" si="58"/>
        <v>0</v>
      </c>
      <c r="BJ315" s="14" t="s">
        <v>130</v>
      </c>
      <c r="BK315" s="202">
        <f t="shared" si="59"/>
        <v>0</v>
      </c>
      <c r="BL315" s="14" t="s">
        <v>129</v>
      </c>
      <c r="BM315" s="201" t="s">
        <v>718</v>
      </c>
    </row>
    <row r="316" spans="1:65" s="2" customFormat="1" ht="24.2" customHeight="1">
      <c r="A316" s="31"/>
      <c r="B316" s="32"/>
      <c r="C316" s="203" t="s">
        <v>434</v>
      </c>
      <c r="D316" s="203" t="s">
        <v>166</v>
      </c>
      <c r="E316" s="204" t="s">
        <v>719</v>
      </c>
      <c r="F316" s="205" t="s">
        <v>720</v>
      </c>
      <c r="G316" s="206" t="s">
        <v>228</v>
      </c>
      <c r="H316" s="207">
        <v>2</v>
      </c>
      <c r="I316" s="208"/>
      <c r="J316" s="209">
        <f t="shared" si="50"/>
        <v>0</v>
      </c>
      <c r="K316" s="210"/>
      <c r="L316" s="211"/>
      <c r="M316" s="212" t="s">
        <v>1</v>
      </c>
      <c r="N316" s="213" t="s">
        <v>38</v>
      </c>
      <c r="O316" s="72"/>
      <c r="P316" s="199">
        <f t="shared" si="51"/>
        <v>0</v>
      </c>
      <c r="Q316" s="199">
        <v>0</v>
      </c>
      <c r="R316" s="199">
        <f t="shared" si="52"/>
        <v>0</v>
      </c>
      <c r="S316" s="199">
        <v>0</v>
      </c>
      <c r="T316" s="200">
        <f t="shared" si="53"/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201" t="s">
        <v>139</v>
      </c>
      <c r="AT316" s="201" t="s">
        <v>166</v>
      </c>
      <c r="AU316" s="201" t="s">
        <v>130</v>
      </c>
      <c r="AY316" s="14" t="s">
        <v>123</v>
      </c>
      <c r="BE316" s="202">
        <f t="shared" si="54"/>
        <v>0</v>
      </c>
      <c r="BF316" s="202">
        <f t="shared" si="55"/>
        <v>0</v>
      </c>
      <c r="BG316" s="202">
        <f t="shared" si="56"/>
        <v>0</v>
      </c>
      <c r="BH316" s="202">
        <f t="shared" si="57"/>
        <v>0</v>
      </c>
      <c r="BI316" s="202">
        <f t="shared" si="58"/>
        <v>0</v>
      </c>
      <c r="BJ316" s="14" t="s">
        <v>130</v>
      </c>
      <c r="BK316" s="202">
        <f t="shared" si="59"/>
        <v>0</v>
      </c>
      <c r="BL316" s="14" t="s">
        <v>129</v>
      </c>
      <c r="BM316" s="201" t="s">
        <v>721</v>
      </c>
    </row>
    <row r="317" spans="1:65" s="2" customFormat="1" ht="24.2" customHeight="1">
      <c r="A317" s="31"/>
      <c r="B317" s="32"/>
      <c r="C317" s="203" t="s">
        <v>722</v>
      </c>
      <c r="D317" s="203" t="s">
        <v>166</v>
      </c>
      <c r="E317" s="204" t="s">
        <v>723</v>
      </c>
      <c r="F317" s="205" t="s">
        <v>724</v>
      </c>
      <c r="G317" s="206" t="s">
        <v>228</v>
      </c>
      <c r="H317" s="207">
        <v>9</v>
      </c>
      <c r="I317" s="208"/>
      <c r="J317" s="209">
        <f t="shared" si="50"/>
        <v>0</v>
      </c>
      <c r="K317" s="210"/>
      <c r="L317" s="211"/>
      <c r="M317" s="212" t="s">
        <v>1</v>
      </c>
      <c r="N317" s="213" t="s">
        <v>38</v>
      </c>
      <c r="O317" s="72"/>
      <c r="P317" s="199">
        <f t="shared" si="51"/>
        <v>0</v>
      </c>
      <c r="Q317" s="199">
        <v>0</v>
      </c>
      <c r="R317" s="199">
        <f t="shared" si="52"/>
        <v>0</v>
      </c>
      <c r="S317" s="199">
        <v>0</v>
      </c>
      <c r="T317" s="200">
        <f t="shared" si="53"/>
        <v>0</v>
      </c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R317" s="201" t="s">
        <v>139</v>
      </c>
      <c r="AT317" s="201" t="s">
        <v>166</v>
      </c>
      <c r="AU317" s="201" t="s">
        <v>130</v>
      </c>
      <c r="AY317" s="14" t="s">
        <v>123</v>
      </c>
      <c r="BE317" s="202">
        <f t="shared" si="54"/>
        <v>0</v>
      </c>
      <c r="BF317" s="202">
        <f t="shared" si="55"/>
        <v>0</v>
      </c>
      <c r="BG317" s="202">
        <f t="shared" si="56"/>
        <v>0</v>
      </c>
      <c r="BH317" s="202">
        <f t="shared" si="57"/>
        <v>0</v>
      </c>
      <c r="BI317" s="202">
        <f t="shared" si="58"/>
        <v>0</v>
      </c>
      <c r="BJ317" s="14" t="s">
        <v>130</v>
      </c>
      <c r="BK317" s="202">
        <f t="shared" si="59"/>
        <v>0</v>
      </c>
      <c r="BL317" s="14" t="s">
        <v>129</v>
      </c>
      <c r="BM317" s="201" t="s">
        <v>725</v>
      </c>
    </row>
    <row r="318" spans="1:65" s="2" customFormat="1" ht="24.2" customHeight="1">
      <c r="A318" s="31"/>
      <c r="B318" s="32"/>
      <c r="C318" s="203" t="s">
        <v>438</v>
      </c>
      <c r="D318" s="203" t="s">
        <v>166</v>
      </c>
      <c r="E318" s="204" t="s">
        <v>726</v>
      </c>
      <c r="F318" s="205" t="s">
        <v>727</v>
      </c>
      <c r="G318" s="206" t="s">
        <v>228</v>
      </c>
      <c r="H318" s="207">
        <v>9</v>
      </c>
      <c r="I318" s="208"/>
      <c r="J318" s="209">
        <f t="shared" si="50"/>
        <v>0</v>
      </c>
      <c r="K318" s="210"/>
      <c r="L318" s="211"/>
      <c r="M318" s="212" t="s">
        <v>1</v>
      </c>
      <c r="N318" s="213" t="s">
        <v>38</v>
      </c>
      <c r="O318" s="72"/>
      <c r="P318" s="199">
        <f t="shared" si="51"/>
        <v>0</v>
      </c>
      <c r="Q318" s="199">
        <v>0</v>
      </c>
      <c r="R318" s="199">
        <f t="shared" si="52"/>
        <v>0</v>
      </c>
      <c r="S318" s="199">
        <v>0</v>
      </c>
      <c r="T318" s="200">
        <f t="shared" si="53"/>
        <v>0</v>
      </c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R318" s="201" t="s">
        <v>139</v>
      </c>
      <c r="AT318" s="201" t="s">
        <v>166</v>
      </c>
      <c r="AU318" s="201" t="s">
        <v>130</v>
      </c>
      <c r="AY318" s="14" t="s">
        <v>123</v>
      </c>
      <c r="BE318" s="202">
        <f t="shared" si="54"/>
        <v>0</v>
      </c>
      <c r="BF318" s="202">
        <f t="shared" si="55"/>
        <v>0</v>
      </c>
      <c r="BG318" s="202">
        <f t="shared" si="56"/>
        <v>0</v>
      </c>
      <c r="BH318" s="202">
        <f t="shared" si="57"/>
        <v>0</v>
      </c>
      <c r="BI318" s="202">
        <f t="shared" si="58"/>
        <v>0</v>
      </c>
      <c r="BJ318" s="14" t="s">
        <v>130</v>
      </c>
      <c r="BK318" s="202">
        <f t="shared" si="59"/>
        <v>0</v>
      </c>
      <c r="BL318" s="14" t="s">
        <v>129</v>
      </c>
      <c r="BM318" s="201" t="s">
        <v>728</v>
      </c>
    </row>
    <row r="319" spans="1:65" s="2" customFormat="1" ht="24.2" customHeight="1">
      <c r="A319" s="31"/>
      <c r="B319" s="32"/>
      <c r="C319" s="203" t="s">
        <v>729</v>
      </c>
      <c r="D319" s="203" t="s">
        <v>166</v>
      </c>
      <c r="E319" s="204" t="s">
        <v>730</v>
      </c>
      <c r="F319" s="205" t="s">
        <v>731</v>
      </c>
      <c r="G319" s="206" t="s">
        <v>146</v>
      </c>
      <c r="H319" s="207">
        <v>254</v>
      </c>
      <c r="I319" s="208"/>
      <c r="J319" s="209">
        <f t="shared" si="50"/>
        <v>0</v>
      </c>
      <c r="K319" s="210"/>
      <c r="L319" s="211"/>
      <c r="M319" s="212" t="s">
        <v>1</v>
      </c>
      <c r="N319" s="213" t="s">
        <v>38</v>
      </c>
      <c r="O319" s="72"/>
      <c r="P319" s="199">
        <f t="shared" si="51"/>
        <v>0</v>
      </c>
      <c r="Q319" s="199">
        <v>0</v>
      </c>
      <c r="R319" s="199">
        <f t="shared" si="52"/>
        <v>0</v>
      </c>
      <c r="S319" s="199">
        <v>0</v>
      </c>
      <c r="T319" s="200">
        <f t="shared" si="53"/>
        <v>0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201" t="s">
        <v>139</v>
      </c>
      <c r="AT319" s="201" t="s">
        <v>166</v>
      </c>
      <c r="AU319" s="201" t="s">
        <v>130</v>
      </c>
      <c r="AY319" s="14" t="s">
        <v>123</v>
      </c>
      <c r="BE319" s="202">
        <f t="shared" si="54"/>
        <v>0</v>
      </c>
      <c r="BF319" s="202">
        <f t="shared" si="55"/>
        <v>0</v>
      </c>
      <c r="BG319" s="202">
        <f t="shared" si="56"/>
        <v>0</v>
      </c>
      <c r="BH319" s="202">
        <f t="shared" si="57"/>
        <v>0</v>
      </c>
      <c r="BI319" s="202">
        <f t="shared" si="58"/>
        <v>0</v>
      </c>
      <c r="BJ319" s="14" t="s">
        <v>130</v>
      </c>
      <c r="BK319" s="202">
        <f t="shared" si="59"/>
        <v>0</v>
      </c>
      <c r="BL319" s="14" t="s">
        <v>129</v>
      </c>
      <c r="BM319" s="201" t="s">
        <v>732</v>
      </c>
    </row>
    <row r="320" spans="1:65" s="2" customFormat="1" ht="24.2" customHeight="1">
      <c r="A320" s="31"/>
      <c r="B320" s="32"/>
      <c r="C320" s="203" t="s">
        <v>441</v>
      </c>
      <c r="D320" s="203" t="s">
        <v>166</v>
      </c>
      <c r="E320" s="204" t="s">
        <v>733</v>
      </c>
      <c r="F320" s="205" t="s">
        <v>734</v>
      </c>
      <c r="G320" s="206" t="s">
        <v>228</v>
      </c>
      <c r="H320" s="207">
        <v>9</v>
      </c>
      <c r="I320" s="208"/>
      <c r="J320" s="209">
        <f t="shared" si="50"/>
        <v>0</v>
      </c>
      <c r="K320" s="210"/>
      <c r="L320" s="211"/>
      <c r="M320" s="212" t="s">
        <v>1</v>
      </c>
      <c r="N320" s="213" t="s">
        <v>38</v>
      </c>
      <c r="O320" s="72"/>
      <c r="P320" s="199">
        <f t="shared" si="51"/>
        <v>0</v>
      </c>
      <c r="Q320" s="199">
        <v>0</v>
      </c>
      <c r="R320" s="199">
        <f t="shared" si="52"/>
        <v>0</v>
      </c>
      <c r="S320" s="199">
        <v>0</v>
      </c>
      <c r="T320" s="200">
        <f t="shared" si="53"/>
        <v>0</v>
      </c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R320" s="201" t="s">
        <v>139</v>
      </c>
      <c r="AT320" s="201" t="s">
        <v>166</v>
      </c>
      <c r="AU320" s="201" t="s">
        <v>130</v>
      </c>
      <c r="AY320" s="14" t="s">
        <v>123</v>
      </c>
      <c r="BE320" s="202">
        <f t="shared" si="54"/>
        <v>0</v>
      </c>
      <c r="BF320" s="202">
        <f t="shared" si="55"/>
        <v>0</v>
      </c>
      <c r="BG320" s="202">
        <f t="shared" si="56"/>
        <v>0</v>
      </c>
      <c r="BH320" s="202">
        <f t="shared" si="57"/>
        <v>0</v>
      </c>
      <c r="BI320" s="202">
        <f t="shared" si="58"/>
        <v>0</v>
      </c>
      <c r="BJ320" s="14" t="s">
        <v>130</v>
      </c>
      <c r="BK320" s="202">
        <f t="shared" si="59"/>
        <v>0</v>
      </c>
      <c r="BL320" s="14" t="s">
        <v>129</v>
      </c>
      <c r="BM320" s="201" t="s">
        <v>735</v>
      </c>
    </row>
    <row r="321" spans="1:65" s="2" customFormat="1" ht="24.2" customHeight="1">
      <c r="A321" s="31"/>
      <c r="B321" s="32"/>
      <c r="C321" s="203" t="s">
        <v>736</v>
      </c>
      <c r="D321" s="203" t="s">
        <v>166</v>
      </c>
      <c r="E321" s="204" t="s">
        <v>737</v>
      </c>
      <c r="F321" s="205" t="s">
        <v>738</v>
      </c>
      <c r="G321" s="206" t="s">
        <v>228</v>
      </c>
      <c r="H321" s="207">
        <v>9</v>
      </c>
      <c r="I321" s="208"/>
      <c r="J321" s="209">
        <f t="shared" si="50"/>
        <v>0</v>
      </c>
      <c r="K321" s="210"/>
      <c r="L321" s="211"/>
      <c r="M321" s="212" t="s">
        <v>1</v>
      </c>
      <c r="N321" s="213" t="s">
        <v>38</v>
      </c>
      <c r="O321" s="72"/>
      <c r="P321" s="199">
        <f t="shared" si="51"/>
        <v>0</v>
      </c>
      <c r="Q321" s="199">
        <v>0</v>
      </c>
      <c r="R321" s="199">
        <f t="shared" si="52"/>
        <v>0</v>
      </c>
      <c r="S321" s="199">
        <v>0</v>
      </c>
      <c r="T321" s="200">
        <f t="shared" si="53"/>
        <v>0</v>
      </c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R321" s="201" t="s">
        <v>139</v>
      </c>
      <c r="AT321" s="201" t="s">
        <v>166</v>
      </c>
      <c r="AU321" s="201" t="s">
        <v>130</v>
      </c>
      <c r="AY321" s="14" t="s">
        <v>123</v>
      </c>
      <c r="BE321" s="202">
        <f t="shared" si="54"/>
        <v>0</v>
      </c>
      <c r="BF321" s="202">
        <f t="shared" si="55"/>
        <v>0</v>
      </c>
      <c r="BG321" s="202">
        <f t="shared" si="56"/>
        <v>0</v>
      </c>
      <c r="BH321" s="202">
        <f t="shared" si="57"/>
        <v>0</v>
      </c>
      <c r="BI321" s="202">
        <f t="shared" si="58"/>
        <v>0</v>
      </c>
      <c r="BJ321" s="14" t="s">
        <v>130</v>
      </c>
      <c r="BK321" s="202">
        <f t="shared" si="59"/>
        <v>0</v>
      </c>
      <c r="BL321" s="14" t="s">
        <v>129</v>
      </c>
      <c r="BM321" s="201" t="s">
        <v>739</v>
      </c>
    </row>
    <row r="322" spans="1:65" s="2" customFormat="1" ht="24.2" customHeight="1">
      <c r="A322" s="31"/>
      <c r="B322" s="32"/>
      <c r="C322" s="203" t="s">
        <v>445</v>
      </c>
      <c r="D322" s="203" t="s">
        <v>166</v>
      </c>
      <c r="E322" s="204" t="s">
        <v>740</v>
      </c>
      <c r="F322" s="205" t="s">
        <v>741</v>
      </c>
      <c r="G322" s="206" t="s">
        <v>228</v>
      </c>
      <c r="H322" s="207">
        <v>7</v>
      </c>
      <c r="I322" s="208"/>
      <c r="J322" s="209">
        <f t="shared" si="50"/>
        <v>0</v>
      </c>
      <c r="K322" s="210"/>
      <c r="L322" s="211"/>
      <c r="M322" s="212" t="s">
        <v>1</v>
      </c>
      <c r="N322" s="213" t="s">
        <v>38</v>
      </c>
      <c r="O322" s="72"/>
      <c r="P322" s="199">
        <f t="shared" si="51"/>
        <v>0</v>
      </c>
      <c r="Q322" s="199">
        <v>0</v>
      </c>
      <c r="R322" s="199">
        <f t="shared" si="52"/>
        <v>0</v>
      </c>
      <c r="S322" s="199">
        <v>0</v>
      </c>
      <c r="T322" s="200">
        <f t="shared" si="53"/>
        <v>0</v>
      </c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R322" s="201" t="s">
        <v>139</v>
      </c>
      <c r="AT322" s="201" t="s">
        <v>166</v>
      </c>
      <c r="AU322" s="201" t="s">
        <v>130</v>
      </c>
      <c r="AY322" s="14" t="s">
        <v>123</v>
      </c>
      <c r="BE322" s="202">
        <f t="shared" si="54"/>
        <v>0</v>
      </c>
      <c r="BF322" s="202">
        <f t="shared" si="55"/>
        <v>0</v>
      </c>
      <c r="BG322" s="202">
        <f t="shared" si="56"/>
        <v>0</v>
      </c>
      <c r="BH322" s="202">
        <f t="shared" si="57"/>
        <v>0</v>
      </c>
      <c r="BI322" s="202">
        <f t="shared" si="58"/>
        <v>0</v>
      </c>
      <c r="BJ322" s="14" t="s">
        <v>130</v>
      </c>
      <c r="BK322" s="202">
        <f t="shared" si="59"/>
        <v>0</v>
      </c>
      <c r="BL322" s="14" t="s">
        <v>129</v>
      </c>
      <c r="BM322" s="201" t="s">
        <v>742</v>
      </c>
    </row>
    <row r="323" spans="1:65" s="2" customFormat="1" ht="24.2" customHeight="1">
      <c r="A323" s="31"/>
      <c r="B323" s="32"/>
      <c r="C323" s="203" t="s">
        <v>743</v>
      </c>
      <c r="D323" s="203" t="s">
        <v>166</v>
      </c>
      <c r="E323" s="204" t="s">
        <v>744</v>
      </c>
      <c r="F323" s="205" t="s">
        <v>745</v>
      </c>
      <c r="G323" s="206" t="s">
        <v>228</v>
      </c>
      <c r="H323" s="207">
        <v>2</v>
      </c>
      <c r="I323" s="208"/>
      <c r="J323" s="209">
        <f t="shared" si="50"/>
        <v>0</v>
      </c>
      <c r="K323" s="210"/>
      <c r="L323" s="211"/>
      <c r="M323" s="212" t="s">
        <v>1</v>
      </c>
      <c r="N323" s="213" t="s">
        <v>38</v>
      </c>
      <c r="O323" s="72"/>
      <c r="P323" s="199">
        <f t="shared" si="51"/>
        <v>0</v>
      </c>
      <c r="Q323" s="199">
        <v>0</v>
      </c>
      <c r="R323" s="199">
        <f t="shared" si="52"/>
        <v>0</v>
      </c>
      <c r="S323" s="199">
        <v>0</v>
      </c>
      <c r="T323" s="200">
        <f t="shared" si="53"/>
        <v>0</v>
      </c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201" t="s">
        <v>139</v>
      </c>
      <c r="AT323" s="201" t="s">
        <v>166</v>
      </c>
      <c r="AU323" s="201" t="s">
        <v>130</v>
      </c>
      <c r="AY323" s="14" t="s">
        <v>123</v>
      </c>
      <c r="BE323" s="202">
        <f t="shared" si="54"/>
        <v>0</v>
      </c>
      <c r="BF323" s="202">
        <f t="shared" si="55"/>
        <v>0</v>
      </c>
      <c r="BG323" s="202">
        <f t="shared" si="56"/>
        <v>0</v>
      </c>
      <c r="BH323" s="202">
        <f t="shared" si="57"/>
        <v>0</v>
      </c>
      <c r="BI323" s="202">
        <f t="shared" si="58"/>
        <v>0</v>
      </c>
      <c r="BJ323" s="14" t="s">
        <v>130</v>
      </c>
      <c r="BK323" s="202">
        <f t="shared" si="59"/>
        <v>0</v>
      </c>
      <c r="BL323" s="14" t="s">
        <v>129</v>
      </c>
      <c r="BM323" s="201" t="s">
        <v>746</v>
      </c>
    </row>
    <row r="324" spans="1:65" s="2" customFormat="1" ht="24.2" customHeight="1">
      <c r="A324" s="31"/>
      <c r="B324" s="32"/>
      <c r="C324" s="203" t="s">
        <v>448</v>
      </c>
      <c r="D324" s="203" t="s">
        <v>166</v>
      </c>
      <c r="E324" s="204" t="s">
        <v>747</v>
      </c>
      <c r="F324" s="205" t="s">
        <v>748</v>
      </c>
      <c r="G324" s="206" t="s">
        <v>228</v>
      </c>
      <c r="H324" s="207">
        <v>7</v>
      </c>
      <c r="I324" s="208"/>
      <c r="J324" s="209">
        <f t="shared" si="50"/>
        <v>0</v>
      </c>
      <c r="K324" s="210"/>
      <c r="L324" s="211"/>
      <c r="M324" s="212" t="s">
        <v>1</v>
      </c>
      <c r="N324" s="213" t="s">
        <v>38</v>
      </c>
      <c r="O324" s="72"/>
      <c r="P324" s="199">
        <f t="shared" si="51"/>
        <v>0</v>
      </c>
      <c r="Q324" s="199">
        <v>0</v>
      </c>
      <c r="R324" s="199">
        <f t="shared" si="52"/>
        <v>0</v>
      </c>
      <c r="S324" s="199">
        <v>0</v>
      </c>
      <c r="T324" s="200">
        <f t="shared" si="53"/>
        <v>0</v>
      </c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R324" s="201" t="s">
        <v>139</v>
      </c>
      <c r="AT324" s="201" t="s">
        <v>166</v>
      </c>
      <c r="AU324" s="201" t="s">
        <v>130</v>
      </c>
      <c r="AY324" s="14" t="s">
        <v>123</v>
      </c>
      <c r="BE324" s="202">
        <f t="shared" si="54"/>
        <v>0</v>
      </c>
      <c r="BF324" s="202">
        <f t="shared" si="55"/>
        <v>0</v>
      </c>
      <c r="BG324" s="202">
        <f t="shared" si="56"/>
        <v>0</v>
      </c>
      <c r="BH324" s="202">
        <f t="shared" si="57"/>
        <v>0</v>
      </c>
      <c r="BI324" s="202">
        <f t="shared" si="58"/>
        <v>0</v>
      </c>
      <c r="BJ324" s="14" t="s">
        <v>130</v>
      </c>
      <c r="BK324" s="202">
        <f t="shared" si="59"/>
        <v>0</v>
      </c>
      <c r="BL324" s="14" t="s">
        <v>129</v>
      </c>
      <c r="BM324" s="201" t="s">
        <v>749</v>
      </c>
    </row>
    <row r="325" spans="1:65" s="2" customFormat="1" ht="24.2" customHeight="1">
      <c r="A325" s="31"/>
      <c r="B325" s="32"/>
      <c r="C325" s="203" t="s">
        <v>750</v>
      </c>
      <c r="D325" s="203" t="s">
        <v>166</v>
      </c>
      <c r="E325" s="204" t="s">
        <v>751</v>
      </c>
      <c r="F325" s="205" t="s">
        <v>752</v>
      </c>
      <c r="G325" s="206" t="s">
        <v>753</v>
      </c>
      <c r="H325" s="207">
        <v>18</v>
      </c>
      <c r="I325" s="208"/>
      <c r="J325" s="209">
        <f t="shared" si="50"/>
        <v>0</v>
      </c>
      <c r="K325" s="210"/>
      <c r="L325" s="211"/>
      <c r="M325" s="212" t="s">
        <v>1</v>
      </c>
      <c r="N325" s="213" t="s">
        <v>38</v>
      </c>
      <c r="O325" s="72"/>
      <c r="P325" s="199">
        <f t="shared" si="51"/>
        <v>0</v>
      </c>
      <c r="Q325" s="199">
        <v>0</v>
      </c>
      <c r="R325" s="199">
        <f t="shared" si="52"/>
        <v>0</v>
      </c>
      <c r="S325" s="199">
        <v>0</v>
      </c>
      <c r="T325" s="200">
        <f t="shared" si="53"/>
        <v>0</v>
      </c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R325" s="201" t="s">
        <v>139</v>
      </c>
      <c r="AT325" s="201" t="s">
        <v>166</v>
      </c>
      <c r="AU325" s="201" t="s">
        <v>130</v>
      </c>
      <c r="AY325" s="14" t="s">
        <v>123</v>
      </c>
      <c r="BE325" s="202">
        <f t="shared" si="54"/>
        <v>0</v>
      </c>
      <c r="BF325" s="202">
        <f t="shared" si="55"/>
        <v>0</v>
      </c>
      <c r="BG325" s="202">
        <f t="shared" si="56"/>
        <v>0</v>
      </c>
      <c r="BH325" s="202">
        <f t="shared" si="57"/>
        <v>0</v>
      </c>
      <c r="BI325" s="202">
        <f t="shared" si="58"/>
        <v>0</v>
      </c>
      <c r="BJ325" s="14" t="s">
        <v>130</v>
      </c>
      <c r="BK325" s="202">
        <f t="shared" si="59"/>
        <v>0</v>
      </c>
      <c r="BL325" s="14" t="s">
        <v>129</v>
      </c>
      <c r="BM325" s="201" t="s">
        <v>754</v>
      </c>
    </row>
    <row r="326" spans="1:65" s="2" customFormat="1" ht="24.2" customHeight="1">
      <c r="A326" s="31"/>
      <c r="B326" s="32"/>
      <c r="C326" s="203" t="s">
        <v>452</v>
      </c>
      <c r="D326" s="203" t="s">
        <v>166</v>
      </c>
      <c r="E326" s="204" t="s">
        <v>755</v>
      </c>
      <c r="F326" s="205" t="s">
        <v>756</v>
      </c>
      <c r="G326" s="206" t="s">
        <v>753</v>
      </c>
      <c r="H326" s="207">
        <v>4</v>
      </c>
      <c r="I326" s="208"/>
      <c r="J326" s="209">
        <f t="shared" si="50"/>
        <v>0</v>
      </c>
      <c r="K326" s="210"/>
      <c r="L326" s="211"/>
      <c r="M326" s="212" t="s">
        <v>1</v>
      </c>
      <c r="N326" s="213" t="s">
        <v>38</v>
      </c>
      <c r="O326" s="72"/>
      <c r="P326" s="199">
        <f t="shared" si="51"/>
        <v>0</v>
      </c>
      <c r="Q326" s="199">
        <v>0</v>
      </c>
      <c r="R326" s="199">
        <f t="shared" si="52"/>
        <v>0</v>
      </c>
      <c r="S326" s="199">
        <v>0</v>
      </c>
      <c r="T326" s="200">
        <f t="shared" si="53"/>
        <v>0</v>
      </c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R326" s="201" t="s">
        <v>139</v>
      </c>
      <c r="AT326" s="201" t="s">
        <v>166</v>
      </c>
      <c r="AU326" s="201" t="s">
        <v>130</v>
      </c>
      <c r="AY326" s="14" t="s">
        <v>123</v>
      </c>
      <c r="BE326" s="202">
        <f t="shared" si="54"/>
        <v>0</v>
      </c>
      <c r="BF326" s="202">
        <f t="shared" si="55"/>
        <v>0</v>
      </c>
      <c r="BG326" s="202">
        <f t="shared" si="56"/>
        <v>0</v>
      </c>
      <c r="BH326" s="202">
        <f t="shared" si="57"/>
        <v>0</v>
      </c>
      <c r="BI326" s="202">
        <f t="shared" si="58"/>
        <v>0</v>
      </c>
      <c r="BJ326" s="14" t="s">
        <v>130</v>
      </c>
      <c r="BK326" s="202">
        <f t="shared" si="59"/>
        <v>0</v>
      </c>
      <c r="BL326" s="14" t="s">
        <v>129</v>
      </c>
      <c r="BM326" s="201" t="s">
        <v>757</v>
      </c>
    </row>
    <row r="327" spans="1:65" s="2" customFormat="1" ht="24.2" customHeight="1">
      <c r="A327" s="31"/>
      <c r="B327" s="32"/>
      <c r="C327" s="203" t="s">
        <v>758</v>
      </c>
      <c r="D327" s="203" t="s">
        <v>166</v>
      </c>
      <c r="E327" s="204" t="s">
        <v>759</v>
      </c>
      <c r="F327" s="205" t="s">
        <v>760</v>
      </c>
      <c r="G327" s="206" t="s">
        <v>228</v>
      </c>
      <c r="H327" s="207">
        <v>7</v>
      </c>
      <c r="I327" s="208"/>
      <c r="J327" s="209">
        <f t="shared" si="50"/>
        <v>0</v>
      </c>
      <c r="K327" s="210"/>
      <c r="L327" s="211"/>
      <c r="M327" s="212" t="s">
        <v>1</v>
      </c>
      <c r="N327" s="213" t="s">
        <v>38</v>
      </c>
      <c r="O327" s="72"/>
      <c r="P327" s="199">
        <f t="shared" si="51"/>
        <v>0</v>
      </c>
      <c r="Q327" s="199">
        <v>0</v>
      </c>
      <c r="R327" s="199">
        <f t="shared" si="52"/>
        <v>0</v>
      </c>
      <c r="S327" s="199">
        <v>0</v>
      </c>
      <c r="T327" s="200">
        <f t="shared" si="53"/>
        <v>0</v>
      </c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R327" s="201" t="s">
        <v>139</v>
      </c>
      <c r="AT327" s="201" t="s">
        <v>166</v>
      </c>
      <c r="AU327" s="201" t="s">
        <v>130</v>
      </c>
      <c r="AY327" s="14" t="s">
        <v>123</v>
      </c>
      <c r="BE327" s="202">
        <f t="shared" si="54"/>
        <v>0</v>
      </c>
      <c r="BF327" s="202">
        <f t="shared" si="55"/>
        <v>0</v>
      </c>
      <c r="BG327" s="202">
        <f t="shared" si="56"/>
        <v>0</v>
      </c>
      <c r="BH327" s="202">
        <f t="shared" si="57"/>
        <v>0</v>
      </c>
      <c r="BI327" s="202">
        <f t="shared" si="58"/>
        <v>0</v>
      </c>
      <c r="BJ327" s="14" t="s">
        <v>130</v>
      </c>
      <c r="BK327" s="202">
        <f t="shared" si="59"/>
        <v>0</v>
      </c>
      <c r="BL327" s="14" t="s">
        <v>129</v>
      </c>
      <c r="BM327" s="201" t="s">
        <v>761</v>
      </c>
    </row>
    <row r="328" spans="1:65" s="2" customFormat="1" ht="16.5" customHeight="1">
      <c r="A328" s="31"/>
      <c r="B328" s="32"/>
      <c r="C328" s="203" t="s">
        <v>456</v>
      </c>
      <c r="D328" s="203" t="s">
        <v>166</v>
      </c>
      <c r="E328" s="204" t="s">
        <v>762</v>
      </c>
      <c r="F328" s="205" t="s">
        <v>763</v>
      </c>
      <c r="G328" s="206" t="s">
        <v>228</v>
      </c>
      <c r="H328" s="207">
        <v>7</v>
      </c>
      <c r="I328" s="208"/>
      <c r="J328" s="209">
        <f t="shared" si="50"/>
        <v>0</v>
      </c>
      <c r="K328" s="210"/>
      <c r="L328" s="211"/>
      <c r="M328" s="212" t="s">
        <v>1</v>
      </c>
      <c r="N328" s="213" t="s">
        <v>38</v>
      </c>
      <c r="O328" s="72"/>
      <c r="P328" s="199">
        <f t="shared" si="51"/>
        <v>0</v>
      </c>
      <c r="Q328" s="199">
        <v>0</v>
      </c>
      <c r="R328" s="199">
        <f t="shared" si="52"/>
        <v>0</v>
      </c>
      <c r="S328" s="199">
        <v>0</v>
      </c>
      <c r="T328" s="200">
        <f t="shared" si="53"/>
        <v>0</v>
      </c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R328" s="201" t="s">
        <v>139</v>
      </c>
      <c r="AT328" s="201" t="s">
        <v>166</v>
      </c>
      <c r="AU328" s="201" t="s">
        <v>130</v>
      </c>
      <c r="AY328" s="14" t="s">
        <v>123</v>
      </c>
      <c r="BE328" s="202">
        <f t="shared" si="54"/>
        <v>0</v>
      </c>
      <c r="BF328" s="202">
        <f t="shared" si="55"/>
        <v>0</v>
      </c>
      <c r="BG328" s="202">
        <f t="shared" si="56"/>
        <v>0</v>
      </c>
      <c r="BH328" s="202">
        <f t="shared" si="57"/>
        <v>0</v>
      </c>
      <c r="BI328" s="202">
        <f t="shared" si="58"/>
        <v>0</v>
      </c>
      <c r="BJ328" s="14" t="s">
        <v>130</v>
      </c>
      <c r="BK328" s="202">
        <f t="shared" si="59"/>
        <v>0</v>
      </c>
      <c r="BL328" s="14" t="s">
        <v>129</v>
      </c>
      <c r="BM328" s="201" t="s">
        <v>764</v>
      </c>
    </row>
    <row r="329" spans="1:65" s="2" customFormat="1" ht="16.5" customHeight="1">
      <c r="A329" s="31"/>
      <c r="B329" s="32"/>
      <c r="C329" s="203" t="s">
        <v>765</v>
      </c>
      <c r="D329" s="203" t="s">
        <v>166</v>
      </c>
      <c r="E329" s="204" t="s">
        <v>766</v>
      </c>
      <c r="F329" s="205" t="s">
        <v>767</v>
      </c>
      <c r="G329" s="206" t="s">
        <v>228</v>
      </c>
      <c r="H329" s="207">
        <v>7</v>
      </c>
      <c r="I329" s="208"/>
      <c r="J329" s="209">
        <f t="shared" si="50"/>
        <v>0</v>
      </c>
      <c r="K329" s="210"/>
      <c r="L329" s="211"/>
      <c r="M329" s="212" t="s">
        <v>1</v>
      </c>
      <c r="N329" s="213" t="s">
        <v>38</v>
      </c>
      <c r="O329" s="72"/>
      <c r="P329" s="199">
        <f t="shared" si="51"/>
        <v>0</v>
      </c>
      <c r="Q329" s="199">
        <v>0</v>
      </c>
      <c r="R329" s="199">
        <f t="shared" si="52"/>
        <v>0</v>
      </c>
      <c r="S329" s="199">
        <v>0</v>
      </c>
      <c r="T329" s="200">
        <f t="shared" si="53"/>
        <v>0</v>
      </c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R329" s="201" t="s">
        <v>139</v>
      </c>
      <c r="AT329" s="201" t="s">
        <v>166</v>
      </c>
      <c r="AU329" s="201" t="s">
        <v>130</v>
      </c>
      <c r="AY329" s="14" t="s">
        <v>123</v>
      </c>
      <c r="BE329" s="202">
        <f t="shared" si="54"/>
        <v>0</v>
      </c>
      <c r="BF329" s="202">
        <f t="shared" si="55"/>
        <v>0</v>
      </c>
      <c r="BG329" s="202">
        <f t="shared" si="56"/>
        <v>0</v>
      </c>
      <c r="BH329" s="202">
        <f t="shared" si="57"/>
        <v>0</v>
      </c>
      <c r="BI329" s="202">
        <f t="shared" si="58"/>
        <v>0</v>
      </c>
      <c r="BJ329" s="14" t="s">
        <v>130</v>
      </c>
      <c r="BK329" s="202">
        <f t="shared" si="59"/>
        <v>0</v>
      </c>
      <c r="BL329" s="14" t="s">
        <v>129</v>
      </c>
      <c r="BM329" s="201" t="s">
        <v>768</v>
      </c>
    </row>
    <row r="330" spans="1:65" s="2" customFormat="1" ht="24.2" customHeight="1">
      <c r="A330" s="31"/>
      <c r="B330" s="32"/>
      <c r="C330" s="203" t="s">
        <v>460</v>
      </c>
      <c r="D330" s="203" t="s">
        <v>166</v>
      </c>
      <c r="E330" s="204" t="s">
        <v>769</v>
      </c>
      <c r="F330" s="205" t="s">
        <v>770</v>
      </c>
      <c r="G330" s="206" t="s">
        <v>228</v>
      </c>
      <c r="H330" s="207">
        <v>7</v>
      </c>
      <c r="I330" s="208"/>
      <c r="J330" s="209">
        <f t="shared" ref="J330:J361" si="60">ROUND(I330*H330,2)</f>
        <v>0</v>
      </c>
      <c r="K330" s="210"/>
      <c r="L330" s="211"/>
      <c r="M330" s="212" t="s">
        <v>1</v>
      </c>
      <c r="N330" s="213" t="s">
        <v>38</v>
      </c>
      <c r="O330" s="72"/>
      <c r="P330" s="199">
        <f t="shared" ref="P330:P361" si="61">O330*H330</f>
        <v>0</v>
      </c>
      <c r="Q330" s="199">
        <v>0</v>
      </c>
      <c r="R330" s="199">
        <f t="shared" ref="R330:R361" si="62">Q330*H330</f>
        <v>0</v>
      </c>
      <c r="S330" s="199">
        <v>0</v>
      </c>
      <c r="T330" s="200">
        <f t="shared" ref="T330:T361" si="63">S330*H330</f>
        <v>0</v>
      </c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R330" s="201" t="s">
        <v>139</v>
      </c>
      <c r="AT330" s="201" t="s">
        <v>166</v>
      </c>
      <c r="AU330" s="201" t="s">
        <v>130</v>
      </c>
      <c r="AY330" s="14" t="s">
        <v>123</v>
      </c>
      <c r="BE330" s="202">
        <f t="shared" ref="BE330:BE342" si="64">IF(N330="základná",J330,0)</f>
        <v>0</v>
      </c>
      <c r="BF330" s="202">
        <f t="shared" ref="BF330:BF342" si="65">IF(N330="znížená",J330,0)</f>
        <v>0</v>
      </c>
      <c r="BG330" s="202">
        <f t="shared" ref="BG330:BG342" si="66">IF(N330="zákl. prenesená",J330,0)</f>
        <v>0</v>
      </c>
      <c r="BH330" s="202">
        <f t="shared" ref="BH330:BH342" si="67">IF(N330="zníž. prenesená",J330,0)</f>
        <v>0</v>
      </c>
      <c r="BI330" s="202">
        <f t="shared" ref="BI330:BI342" si="68">IF(N330="nulová",J330,0)</f>
        <v>0</v>
      </c>
      <c r="BJ330" s="14" t="s">
        <v>130</v>
      </c>
      <c r="BK330" s="202">
        <f t="shared" ref="BK330:BK342" si="69">ROUND(I330*H330,2)</f>
        <v>0</v>
      </c>
      <c r="BL330" s="14" t="s">
        <v>129</v>
      </c>
      <c r="BM330" s="201" t="s">
        <v>771</v>
      </c>
    </row>
    <row r="331" spans="1:65" s="2" customFormat="1" ht="24.2" customHeight="1">
      <c r="A331" s="31"/>
      <c r="B331" s="32"/>
      <c r="C331" s="203" t="s">
        <v>772</v>
      </c>
      <c r="D331" s="203" t="s">
        <v>166</v>
      </c>
      <c r="E331" s="204" t="s">
        <v>773</v>
      </c>
      <c r="F331" s="205" t="s">
        <v>774</v>
      </c>
      <c r="G331" s="206" t="s">
        <v>146</v>
      </c>
      <c r="H331" s="207">
        <v>7</v>
      </c>
      <c r="I331" s="208"/>
      <c r="J331" s="209">
        <f t="shared" si="60"/>
        <v>0</v>
      </c>
      <c r="K331" s="210"/>
      <c r="L331" s="211"/>
      <c r="M331" s="212" t="s">
        <v>1</v>
      </c>
      <c r="N331" s="213" t="s">
        <v>38</v>
      </c>
      <c r="O331" s="72"/>
      <c r="P331" s="199">
        <f t="shared" si="61"/>
        <v>0</v>
      </c>
      <c r="Q331" s="199">
        <v>0</v>
      </c>
      <c r="R331" s="199">
        <f t="shared" si="62"/>
        <v>0</v>
      </c>
      <c r="S331" s="199">
        <v>0</v>
      </c>
      <c r="T331" s="200">
        <f t="shared" si="63"/>
        <v>0</v>
      </c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R331" s="201" t="s">
        <v>139</v>
      </c>
      <c r="AT331" s="201" t="s">
        <v>166</v>
      </c>
      <c r="AU331" s="201" t="s">
        <v>130</v>
      </c>
      <c r="AY331" s="14" t="s">
        <v>123</v>
      </c>
      <c r="BE331" s="202">
        <f t="shared" si="64"/>
        <v>0</v>
      </c>
      <c r="BF331" s="202">
        <f t="shared" si="65"/>
        <v>0</v>
      </c>
      <c r="BG331" s="202">
        <f t="shared" si="66"/>
        <v>0</v>
      </c>
      <c r="BH331" s="202">
        <f t="shared" si="67"/>
        <v>0</v>
      </c>
      <c r="BI331" s="202">
        <f t="shared" si="68"/>
        <v>0</v>
      </c>
      <c r="BJ331" s="14" t="s">
        <v>130</v>
      </c>
      <c r="BK331" s="202">
        <f t="shared" si="69"/>
        <v>0</v>
      </c>
      <c r="BL331" s="14" t="s">
        <v>129</v>
      </c>
      <c r="BM331" s="201" t="s">
        <v>775</v>
      </c>
    </row>
    <row r="332" spans="1:65" s="2" customFormat="1" ht="21.75" customHeight="1">
      <c r="A332" s="31"/>
      <c r="B332" s="32"/>
      <c r="C332" s="203" t="s">
        <v>463</v>
      </c>
      <c r="D332" s="203" t="s">
        <v>166</v>
      </c>
      <c r="E332" s="204" t="s">
        <v>776</v>
      </c>
      <c r="F332" s="205" t="s">
        <v>777</v>
      </c>
      <c r="G332" s="206" t="s">
        <v>228</v>
      </c>
      <c r="H332" s="207">
        <v>7</v>
      </c>
      <c r="I332" s="208"/>
      <c r="J332" s="209">
        <f t="shared" si="60"/>
        <v>0</v>
      </c>
      <c r="K332" s="210"/>
      <c r="L332" s="211"/>
      <c r="M332" s="212" t="s">
        <v>1</v>
      </c>
      <c r="N332" s="213" t="s">
        <v>38</v>
      </c>
      <c r="O332" s="72"/>
      <c r="P332" s="199">
        <f t="shared" si="61"/>
        <v>0</v>
      </c>
      <c r="Q332" s="199">
        <v>0</v>
      </c>
      <c r="R332" s="199">
        <f t="shared" si="62"/>
        <v>0</v>
      </c>
      <c r="S332" s="199">
        <v>0</v>
      </c>
      <c r="T332" s="200">
        <f t="shared" si="63"/>
        <v>0</v>
      </c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R332" s="201" t="s">
        <v>139</v>
      </c>
      <c r="AT332" s="201" t="s">
        <v>166</v>
      </c>
      <c r="AU332" s="201" t="s">
        <v>130</v>
      </c>
      <c r="AY332" s="14" t="s">
        <v>123</v>
      </c>
      <c r="BE332" s="202">
        <f t="shared" si="64"/>
        <v>0</v>
      </c>
      <c r="BF332" s="202">
        <f t="shared" si="65"/>
        <v>0</v>
      </c>
      <c r="BG332" s="202">
        <f t="shared" si="66"/>
        <v>0</v>
      </c>
      <c r="BH332" s="202">
        <f t="shared" si="67"/>
        <v>0</v>
      </c>
      <c r="BI332" s="202">
        <f t="shared" si="68"/>
        <v>0</v>
      </c>
      <c r="BJ332" s="14" t="s">
        <v>130</v>
      </c>
      <c r="BK332" s="202">
        <f t="shared" si="69"/>
        <v>0</v>
      </c>
      <c r="BL332" s="14" t="s">
        <v>129</v>
      </c>
      <c r="BM332" s="201" t="s">
        <v>778</v>
      </c>
    </row>
    <row r="333" spans="1:65" s="2" customFormat="1" ht="21.75" customHeight="1">
      <c r="A333" s="31"/>
      <c r="B333" s="32"/>
      <c r="C333" s="203" t="s">
        <v>779</v>
      </c>
      <c r="D333" s="203" t="s">
        <v>166</v>
      </c>
      <c r="E333" s="204" t="s">
        <v>780</v>
      </c>
      <c r="F333" s="205" t="s">
        <v>781</v>
      </c>
      <c r="G333" s="206" t="s">
        <v>146</v>
      </c>
      <c r="H333" s="207">
        <v>20</v>
      </c>
      <c r="I333" s="208"/>
      <c r="J333" s="209">
        <f t="shared" si="60"/>
        <v>0</v>
      </c>
      <c r="K333" s="210"/>
      <c r="L333" s="211"/>
      <c r="M333" s="212" t="s">
        <v>1</v>
      </c>
      <c r="N333" s="213" t="s">
        <v>38</v>
      </c>
      <c r="O333" s="72"/>
      <c r="P333" s="199">
        <f t="shared" si="61"/>
        <v>0</v>
      </c>
      <c r="Q333" s="199">
        <v>0</v>
      </c>
      <c r="R333" s="199">
        <f t="shared" si="62"/>
        <v>0</v>
      </c>
      <c r="S333" s="199">
        <v>0</v>
      </c>
      <c r="T333" s="200">
        <f t="shared" si="63"/>
        <v>0</v>
      </c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R333" s="201" t="s">
        <v>139</v>
      </c>
      <c r="AT333" s="201" t="s">
        <v>166</v>
      </c>
      <c r="AU333" s="201" t="s">
        <v>130</v>
      </c>
      <c r="AY333" s="14" t="s">
        <v>123</v>
      </c>
      <c r="BE333" s="202">
        <f t="shared" si="64"/>
        <v>0</v>
      </c>
      <c r="BF333" s="202">
        <f t="shared" si="65"/>
        <v>0</v>
      </c>
      <c r="BG333" s="202">
        <f t="shared" si="66"/>
        <v>0</v>
      </c>
      <c r="BH333" s="202">
        <f t="shared" si="67"/>
        <v>0</v>
      </c>
      <c r="BI333" s="202">
        <f t="shared" si="68"/>
        <v>0</v>
      </c>
      <c r="BJ333" s="14" t="s">
        <v>130</v>
      </c>
      <c r="BK333" s="202">
        <f t="shared" si="69"/>
        <v>0</v>
      </c>
      <c r="BL333" s="14" t="s">
        <v>129</v>
      </c>
      <c r="BM333" s="201" t="s">
        <v>782</v>
      </c>
    </row>
    <row r="334" spans="1:65" s="2" customFormat="1" ht="24.2" customHeight="1">
      <c r="A334" s="31"/>
      <c r="B334" s="32"/>
      <c r="C334" s="203" t="s">
        <v>467</v>
      </c>
      <c r="D334" s="203" t="s">
        <v>166</v>
      </c>
      <c r="E334" s="204" t="s">
        <v>783</v>
      </c>
      <c r="F334" s="205" t="s">
        <v>784</v>
      </c>
      <c r="G334" s="206" t="s">
        <v>223</v>
      </c>
      <c r="H334" s="207">
        <v>4.5</v>
      </c>
      <c r="I334" s="208"/>
      <c r="J334" s="209">
        <f t="shared" si="60"/>
        <v>0</v>
      </c>
      <c r="K334" s="210"/>
      <c r="L334" s="211"/>
      <c r="M334" s="212" t="s">
        <v>1</v>
      </c>
      <c r="N334" s="213" t="s">
        <v>38</v>
      </c>
      <c r="O334" s="72"/>
      <c r="P334" s="199">
        <f t="shared" si="61"/>
        <v>0</v>
      </c>
      <c r="Q334" s="199">
        <v>0</v>
      </c>
      <c r="R334" s="199">
        <f t="shared" si="62"/>
        <v>0</v>
      </c>
      <c r="S334" s="199">
        <v>0</v>
      </c>
      <c r="T334" s="200">
        <f t="shared" si="63"/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201" t="s">
        <v>139</v>
      </c>
      <c r="AT334" s="201" t="s">
        <v>166</v>
      </c>
      <c r="AU334" s="201" t="s">
        <v>130</v>
      </c>
      <c r="AY334" s="14" t="s">
        <v>123</v>
      </c>
      <c r="BE334" s="202">
        <f t="shared" si="64"/>
        <v>0</v>
      </c>
      <c r="BF334" s="202">
        <f t="shared" si="65"/>
        <v>0</v>
      </c>
      <c r="BG334" s="202">
        <f t="shared" si="66"/>
        <v>0</v>
      </c>
      <c r="BH334" s="202">
        <f t="shared" si="67"/>
        <v>0</v>
      </c>
      <c r="BI334" s="202">
        <f t="shared" si="68"/>
        <v>0</v>
      </c>
      <c r="BJ334" s="14" t="s">
        <v>130</v>
      </c>
      <c r="BK334" s="202">
        <f t="shared" si="69"/>
        <v>0</v>
      </c>
      <c r="BL334" s="14" t="s">
        <v>129</v>
      </c>
      <c r="BM334" s="201" t="s">
        <v>785</v>
      </c>
    </row>
    <row r="335" spans="1:65" s="2" customFormat="1" ht="24.2" customHeight="1">
      <c r="A335" s="31"/>
      <c r="B335" s="32"/>
      <c r="C335" s="203" t="s">
        <v>786</v>
      </c>
      <c r="D335" s="203" t="s">
        <v>166</v>
      </c>
      <c r="E335" s="204" t="s">
        <v>787</v>
      </c>
      <c r="F335" s="205" t="s">
        <v>788</v>
      </c>
      <c r="G335" s="206" t="s">
        <v>228</v>
      </c>
      <c r="H335" s="207">
        <v>2</v>
      </c>
      <c r="I335" s="208"/>
      <c r="J335" s="209">
        <f t="shared" si="60"/>
        <v>0</v>
      </c>
      <c r="K335" s="210"/>
      <c r="L335" s="211"/>
      <c r="M335" s="212" t="s">
        <v>1</v>
      </c>
      <c r="N335" s="213" t="s">
        <v>38</v>
      </c>
      <c r="O335" s="72"/>
      <c r="P335" s="199">
        <f t="shared" si="61"/>
        <v>0</v>
      </c>
      <c r="Q335" s="199">
        <v>0</v>
      </c>
      <c r="R335" s="199">
        <f t="shared" si="62"/>
        <v>0</v>
      </c>
      <c r="S335" s="199">
        <v>0</v>
      </c>
      <c r="T335" s="200">
        <f t="shared" si="63"/>
        <v>0</v>
      </c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R335" s="201" t="s">
        <v>139</v>
      </c>
      <c r="AT335" s="201" t="s">
        <v>166</v>
      </c>
      <c r="AU335" s="201" t="s">
        <v>130</v>
      </c>
      <c r="AY335" s="14" t="s">
        <v>123</v>
      </c>
      <c r="BE335" s="202">
        <f t="shared" si="64"/>
        <v>0</v>
      </c>
      <c r="BF335" s="202">
        <f t="shared" si="65"/>
        <v>0</v>
      </c>
      <c r="BG335" s="202">
        <f t="shared" si="66"/>
        <v>0</v>
      </c>
      <c r="BH335" s="202">
        <f t="shared" si="67"/>
        <v>0</v>
      </c>
      <c r="BI335" s="202">
        <f t="shared" si="68"/>
        <v>0</v>
      </c>
      <c r="BJ335" s="14" t="s">
        <v>130</v>
      </c>
      <c r="BK335" s="202">
        <f t="shared" si="69"/>
        <v>0</v>
      </c>
      <c r="BL335" s="14" t="s">
        <v>129</v>
      </c>
      <c r="BM335" s="201" t="s">
        <v>789</v>
      </c>
    </row>
    <row r="336" spans="1:65" s="2" customFormat="1" ht="33" customHeight="1">
      <c r="A336" s="31"/>
      <c r="B336" s="32"/>
      <c r="C336" s="203" t="s">
        <v>470</v>
      </c>
      <c r="D336" s="203" t="s">
        <v>166</v>
      </c>
      <c r="E336" s="204" t="s">
        <v>790</v>
      </c>
      <c r="F336" s="205" t="s">
        <v>791</v>
      </c>
      <c r="G336" s="206" t="s">
        <v>228</v>
      </c>
      <c r="H336" s="207">
        <v>2</v>
      </c>
      <c r="I336" s="208"/>
      <c r="J336" s="209">
        <f t="shared" si="60"/>
        <v>0</v>
      </c>
      <c r="K336" s="210"/>
      <c r="L336" s="211"/>
      <c r="M336" s="212" t="s">
        <v>1</v>
      </c>
      <c r="N336" s="213" t="s">
        <v>38</v>
      </c>
      <c r="O336" s="72"/>
      <c r="P336" s="199">
        <f t="shared" si="61"/>
        <v>0</v>
      </c>
      <c r="Q336" s="199">
        <v>0</v>
      </c>
      <c r="R336" s="199">
        <f t="shared" si="62"/>
        <v>0</v>
      </c>
      <c r="S336" s="199">
        <v>0</v>
      </c>
      <c r="T336" s="200">
        <f t="shared" si="63"/>
        <v>0</v>
      </c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R336" s="201" t="s">
        <v>139</v>
      </c>
      <c r="AT336" s="201" t="s">
        <v>166</v>
      </c>
      <c r="AU336" s="201" t="s">
        <v>130</v>
      </c>
      <c r="AY336" s="14" t="s">
        <v>123</v>
      </c>
      <c r="BE336" s="202">
        <f t="shared" si="64"/>
        <v>0</v>
      </c>
      <c r="BF336" s="202">
        <f t="shared" si="65"/>
        <v>0</v>
      </c>
      <c r="BG336" s="202">
        <f t="shared" si="66"/>
        <v>0</v>
      </c>
      <c r="BH336" s="202">
        <f t="shared" si="67"/>
        <v>0</v>
      </c>
      <c r="BI336" s="202">
        <f t="shared" si="68"/>
        <v>0</v>
      </c>
      <c r="BJ336" s="14" t="s">
        <v>130</v>
      </c>
      <c r="BK336" s="202">
        <f t="shared" si="69"/>
        <v>0</v>
      </c>
      <c r="BL336" s="14" t="s">
        <v>129</v>
      </c>
      <c r="BM336" s="201" t="s">
        <v>792</v>
      </c>
    </row>
    <row r="337" spans="1:65" s="2" customFormat="1" ht="24.2" customHeight="1">
      <c r="A337" s="31"/>
      <c r="B337" s="32"/>
      <c r="C337" s="203" t="s">
        <v>793</v>
      </c>
      <c r="D337" s="203" t="s">
        <v>166</v>
      </c>
      <c r="E337" s="204" t="s">
        <v>794</v>
      </c>
      <c r="F337" s="205" t="s">
        <v>795</v>
      </c>
      <c r="G337" s="206" t="s">
        <v>228</v>
      </c>
      <c r="H337" s="207">
        <v>2</v>
      </c>
      <c r="I337" s="208"/>
      <c r="J337" s="209">
        <f t="shared" si="60"/>
        <v>0</v>
      </c>
      <c r="K337" s="210"/>
      <c r="L337" s="211"/>
      <c r="M337" s="212" t="s">
        <v>1</v>
      </c>
      <c r="N337" s="213" t="s">
        <v>38</v>
      </c>
      <c r="O337" s="72"/>
      <c r="P337" s="199">
        <f t="shared" si="61"/>
        <v>0</v>
      </c>
      <c r="Q337" s="199">
        <v>0</v>
      </c>
      <c r="R337" s="199">
        <f t="shared" si="62"/>
        <v>0</v>
      </c>
      <c r="S337" s="199">
        <v>0</v>
      </c>
      <c r="T337" s="200">
        <f t="shared" si="63"/>
        <v>0</v>
      </c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R337" s="201" t="s">
        <v>139</v>
      </c>
      <c r="AT337" s="201" t="s">
        <v>166</v>
      </c>
      <c r="AU337" s="201" t="s">
        <v>130</v>
      </c>
      <c r="AY337" s="14" t="s">
        <v>123</v>
      </c>
      <c r="BE337" s="202">
        <f t="shared" si="64"/>
        <v>0</v>
      </c>
      <c r="BF337" s="202">
        <f t="shared" si="65"/>
        <v>0</v>
      </c>
      <c r="BG337" s="202">
        <f t="shared" si="66"/>
        <v>0</v>
      </c>
      <c r="BH337" s="202">
        <f t="shared" si="67"/>
        <v>0</v>
      </c>
      <c r="BI337" s="202">
        <f t="shared" si="68"/>
        <v>0</v>
      </c>
      <c r="BJ337" s="14" t="s">
        <v>130</v>
      </c>
      <c r="BK337" s="202">
        <f t="shared" si="69"/>
        <v>0</v>
      </c>
      <c r="BL337" s="14" t="s">
        <v>129</v>
      </c>
      <c r="BM337" s="201" t="s">
        <v>796</v>
      </c>
    </row>
    <row r="338" spans="1:65" s="2" customFormat="1" ht="37.9" customHeight="1">
      <c r="A338" s="31"/>
      <c r="B338" s="32"/>
      <c r="C338" s="203" t="s">
        <v>474</v>
      </c>
      <c r="D338" s="203" t="s">
        <v>166</v>
      </c>
      <c r="E338" s="204" t="s">
        <v>797</v>
      </c>
      <c r="F338" s="205" t="s">
        <v>798</v>
      </c>
      <c r="G338" s="206" t="s">
        <v>146</v>
      </c>
      <c r="H338" s="207">
        <v>20</v>
      </c>
      <c r="I338" s="208"/>
      <c r="J338" s="209">
        <f t="shared" si="60"/>
        <v>0</v>
      </c>
      <c r="K338" s="210"/>
      <c r="L338" s="211"/>
      <c r="M338" s="212" t="s">
        <v>1</v>
      </c>
      <c r="N338" s="213" t="s">
        <v>38</v>
      </c>
      <c r="O338" s="72"/>
      <c r="P338" s="199">
        <f t="shared" si="61"/>
        <v>0</v>
      </c>
      <c r="Q338" s="199">
        <v>0</v>
      </c>
      <c r="R338" s="199">
        <f t="shared" si="62"/>
        <v>0</v>
      </c>
      <c r="S338" s="199">
        <v>0</v>
      </c>
      <c r="T338" s="200">
        <f t="shared" si="63"/>
        <v>0</v>
      </c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R338" s="201" t="s">
        <v>139</v>
      </c>
      <c r="AT338" s="201" t="s">
        <v>166</v>
      </c>
      <c r="AU338" s="201" t="s">
        <v>130</v>
      </c>
      <c r="AY338" s="14" t="s">
        <v>123</v>
      </c>
      <c r="BE338" s="202">
        <f t="shared" si="64"/>
        <v>0</v>
      </c>
      <c r="BF338" s="202">
        <f t="shared" si="65"/>
        <v>0</v>
      </c>
      <c r="BG338" s="202">
        <f t="shared" si="66"/>
        <v>0</v>
      </c>
      <c r="BH338" s="202">
        <f t="shared" si="67"/>
        <v>0</v>
      </c>
      <c r="BI338" s="202">
        <f t="shared" si="68"/>
        <v>0</v>
      </c>
      <c r="BJ338" s="14" t="s">
        <v>130</v>
      </c>
      <c r="BK338" s="202">
        <f t="shared" si="69"/>
        <v>0</v>
      </c>
      <c r="BL338" s="14" t="s">
        <v>129</v>
      </c>
      <c r="BM338" s="201" t="s">
        <v>799</v>
      </c>
    </row>
    <row r="339" spans="1:65" s="2" customFormat="1" ht="33" customHeight="1">
      <c r="A339" s="31"/>
      <c r="B339" s="32"/>
      <c r="C339" s="203" t="s">
        <v>800</v>
      </c>
      <c r="D339" s="203" t="s">
        <v>166</v>
      </c>
      <c r="E339" s="204" t="s">
        <v>801</v>
      </c>
      <c r="F339" s="205" t="s">
        <v>802</v>
      </c>
      <c r="G339" s="206" t="s">
        <v>146</v>
      </c>
      <c r="H339" s="207">
        <v>216</v>
      </c>
      <c r="I339" s="208"/>
      <c r="J339" s="209">
        <f t="shared" si="60"/>
        <v>0</v>
      </c>
      <c r="K339" s="210"/>
      <c r="L339" s="211"/>
      <c r="M339" s="212" t="s">
        <v>1</v>
      </c>
      <c r="N339" s="213" t="s">
        <v>38</v>
      </c>
      <c r="O339" s="72"/>
      <c r="P339" s="199">
        <f t="shared" si="61"/>
        <v>0</v>
      </c>
      <c r="Q339" s="199">
        <v>0</v>
      </c>
      <c r="R339" s="199">
        <f t="shared" si="62"/>
        <v>0</v>
      </c>
      <c r="S339" s="199">
        <v>0</v>
      </c>
      <c r="T339" s="200">
        <f t="shared" si="63"/>
        <v>0</v>
      </c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R339" s="201" t="s">
        <v>139</v>
      </c>
      <c r="AT339" s="201" t="s">
        <v>166</v>
      </c>
      <c r="AU339" s="201" t="s">
        <v>130</v>
      </c>
      <c r="AY339" s="14" t="s">
        <v>123</v>
      </c>
      <c r="BE339" s="202">
        <f t="shared" si="64"/>
        <v>0</v>
      </c>
      <c r="BF339" s="202">
        <f t="shared" si="65"/>
        <v>0</v>
      </c>
      <c r="BG339" s="202">
        <f t="shared" si="66"/>
        <v>0</v>
      </c>
      <c r="BH339" s="202">
        <f t="shared" si="67"/>
        <v>0</v>
      </c>
      <c r="BI339" s="202">
        <f t="shared" si="68"/>
        <v>0</v>
      </c>
      <c r="BJ339" s="14" t="s">
        <v>130</v>
      </c>
      <c r="BK339" s="202">
        <f t="shared" si="69"/>
        <v>0</v>
      </c>
      <c r="BL339" s="14" t="s">
        <v>129</v>
      </c>
      <c r="BM339" s="201" t="s">
        <v>803</v>
      </c>
    </row>
    <row r="340" spans="1:65" s="2" customFormat="1" ht="24.2" customHeight="1">
      <c r="A340" s="31"/>
      <c r="B340" s="32"/>
      <c r="C340" s="203" t="s">
        <v>477</v>
      </c>
      <c r="D340" s="203" t="s">
        <v>166</v>
      </c>
      <c r="E340" s="204" t="s">
        <v>804</v>
      </c>
      <c r="F340" s="205" t="s">
        <v>805</v>
      </c>
      <c r="G340" s="206" t="s">
        <v>146</v>
      </c>
      <c r="H340" s="207">
        <v>216</v>
      </c>
      <c r="I340" s="208"/>
      <c r="J340" s="209">
        <f t="shared" si="60"/>
        <v>0</v>
      </c>
      <c r="K340" s="210"/>
      <c r="L340" s="211"/>
      <c r="M340" s="212" t="s">
        <v>1</v>
      </c>
      <c r="N340" s="213" t="s">
        <v>38</v>
      </c>
      <c r="O340" s="72"/>
      <c r="P340" s="199">
        <f t="shared" si="61"/>
        <v>0</v>
      </c>
      <c r="Q340" s="199">
        <v>0</v>
      </c>
      <c r="R340" s="199">
        <f t="shared" si="62"/>
        <v>0</v>
      </c>
      <c r="S340" s="199">
        <v>0</v>
      </c>
      <c r="T340" s="200">
        <f t="shared" si="63"/>
        <v>0</v>
      </c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R340" s="201" t="s">
        <v>139</v>
      </c>
      <c r="AT340" s="201" t="s">
        <v>166</v>
      </c>
      <c r="AU340" s="201" t="s">
        <v>130</v>
      </c>
      <c r="AY340" s="14" t="s">
        <v>123</v>
      </c>
      <c r="BE340" s="202">
        <f t="shared" si="64"/>
        <v>0</v>
      </c>
      <c r="BF340" s="202">
        <f t="shared" si="65"/>
        <v>0</v>
      </c>
      <c r="BG340" s="202">
        <f t="shared" si="66"/>
        <v>0</v>
      </c>
      <c r="BH340" s="202">
        <f t="shared" si="67"/>
        <v>0</v>
      </c>
      <c r="BI340" s="202">
        <f t="shared" si="68"/>
        <v>0</v>
      </c>
      <c r="BJ340" s="14" t="s">
        <v>130</v>
      </c>
      <c r="BK340" s="202">
        <f t="shared" si="69"/>
        <v>0</v>
      </c>
      <c r="BL340" s="14" t="s">
        <v>129</v>
      </c>
      <c r="BM340" s="201" t="s">
        <v>806</v>
      </c>
    </row>
    <row r="341" spans="1:65" s="2" customFormat="1" ht="16.5" customHeight="1">
      <c r="A341" s="31"/>
      <c r="B341" s="32"/>
      <c r="C341" s="203" t="s">
        <v>807</v>
      </c>
      <c r="D341" s="203" t="s">
        <v>166</v>
      </c>
      <c r="E341" s="204" t="s">
        <v>808</v>
      </c>
      <c r="F341" s="205" t="s">
        <v>809</v>
      </c>
      <c r="G341" s="206" t="s">
        <v>146</v>
      </c>
      <c r="H341" s="207">
        <v>216</v>
      </c>
      <c r="I341" s="208"/>
      <c r="J341" s="209">
        <f t="shared" si="60"/>
        <v>0</v>
      </c>
      <c r="K341" s="210"/>
      <c r="L341" s="211"/>
      <c r="M341" s="212" t="s">
        <v>1</v>
      </c>
      <c r="N341" s="213" t="s">
        <v>38</v>
      </c>
      <c r="O341" s="72"/>
      <c r="P341" s="199">
        <f t="shared" si="61"/>
        <v>0</v>
      </c>
      <c r="Q341" s="199">
        <v>0</v>
      </c>
      <c r="R341" s="199">
        <f t="shared" si="62"/>
        <v>0</v>
      </c>
      <c r="S341" s="199">
        <v>0</v>
      </c>
      <c r="T341" s="200">
        <f t="shared" si="63"/>
        <v>0</v>
      </c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R341" s="201" t="s">
        <v>139</v>
      </c>
      <c r="AT341" s="201" t="s">
        <v>166</v>
      </c>
      <c r="AU341" s="201" t="s">
        <v>130</v>
      </c>
      <c r="AY341" s="14" t="s">
        <v>123</v>
      </c>
      <c r="BE341" s="202">
        <f t="shared" si="64"/>
        <v>0</v>
      </c>
      <c r="BF341" s="202">
        <f t="shared" si="65"/>
        <v>0</v>
      </c>
      <c r="BG341" s="202">
        <f t="shared" si="66"/>
        <v>0</v>
      </c>
      <c r="BH341" s="202">
        <f t="shared" si="67"/>
        <v>0</v>
      </c>
      <c r="BI341" s="202">
        <f t="shared" si="68"/>
        <v>0</v>
      </c>
      <c r="BJ341" s="14" t="s">
        <v>130</v>
      </c>
      <c r="BK341" s="202">
        <f t="shared" si="69"/>
        <v>0</v>
      </c>
      <c r="BL341" s="14" t="s">
        <v>129</v>
      </c>
      <c r="BM341" s="201" t="s">
        <v>810</v>
      </c>
    </row>
    <row r="342" spans="1:65" s="2" customFormat="1" ht="33" customHeight="1">
      <c r="A342" s="31"/>
      <c r="B342" s="32"/>
      <c r="C342" s="203" t="s">
        <v>481</v>
      </c>
      <c r="D342" s="203" t="s">
        <v>166</v>
      </c>
      <c r="E342" s="204" t="s">
        <v>811</v>
      </c>
      <c r="F342" s="205" t="s">
        <v>812</v>
      </c>
      <c r="G342" s="206" t="s">
        <v>128</v>
      </c>
      <c r="H342" s="207">
        <v>216</v>
      </c>
      <c r="I342" s="208"/>
      <c r="J342" s="209">
        <f t="shared" si="60"/>
        <v>0</v>
      </c>
      <c r="K342" s="210"/>
      <c r="L342" s="211"/>
      <c r="M342" s="212" t="s">
        <v>1</v>
      </c>
      <c r="N342" s="213" t="s">
        <v>38</v>
      </c>
      <c r="O342" s="72"/>
      <c r="P342" s="199">
        <f t="shared" si="61"/>
        <v>0</v>
      </c>
      <c r="Q342" s="199">
        <v>0</v>
      </c>
      <c r="R342" s="199">
        <f t="shared" si="62"/>
        <v>0</v>
      </c>
      <c r="S342" s="199">
        <v>0</v>
      </c>
      <c r="T342" s="200">
        <f t="shared" si="63"/>
        <v>0</v>
      </c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R342" s="201" t="s">
        <v>139</v>
      </c>
      <c r="AT342" s="201" t="s">
        <v>166</v>
      </c>
      <c r="AU342" s="201" t="s">
        <v>130</v>
      </c>
      <c r="AY342" s="14" t="s">
        <v>123</v>
      </c>
      <c r="BE342" s="202">
        <f t="shared" si="64"/>
        <v>0</v>
      </c>
      <c r="BF342" s="202">
        <f t="shared" si="65"/>
        <v>0</v>
      </c>
      <c r="BG342" s="202">
        <f t="shared" si="66"/>
        <v>0</v>
      </c>
      <c r="BH342" s="202">
        <f t="shared" si="67"/>
        <v>0</v>
      </c>
      <c r="BI342" s="202">
        <f t="shared" si="68"/>
        <v>0</v>
      </c>
      <c r="BJ342" s="14" t="s">
        <v>130</v>
      </c>
      <c r="BK342" s="202">
        <f t="shared" si="69"/>
        <v>0</v>
      </c>
      <c r="BL342" s="14" t="s">
        <v>129</v>
      </c>
      <c r="BM342" s="201" t="s">
        <v>813</v>
      </c>
    </row>
    <row r="343" spans="1:65" s="12" customFormat="1" ht="22.9" customHeight="1">
      <c r="B343" s="174"/>
      <c r="C343" s="175"/>
      <c r="D343" s="176" t="s">
        <v>71</v>
      </c>
      <c r="E343" s="187" t="s">
        <v>814</v>
      </c>
      <c r="F343" s="187" t="s">
        <v>815</v>
      </c>
      <c r="G343" s="175"/>
      <c r="H343" s="175"/>
      <c r="I343" s="178"/>
      <c r="J343" s="188">
        <f>BK343</f>
        <v>0</v>
      </c>
      <c r="K343" s="175"/>
      <c r="L343" s="179"/>
      <c r="M343" s="180"/>
      <c r="N343" s="181"/>
      <c r="O343" s="181"/>
      <c r="P343" s="182">
        <f>SUM(P344:P360)</f>
        <v>0</v>
      </c>
      <c r="Q343" s="181"/>
      <c r="R343" s="182">
        <f>SUM(R344:R360)</f>
        <v>0</v>
      </c>
      <c r="S343" s="181"/>
      <c r="T343" s="183">
        <f>SUM(T344:T360)</f>
        <v>0</v>
      </c>
      <c r="AR343" s="184" t="s">
        <v>79</v>
      </c>
      <c r="AT343" s="185" t="s">
        <v>71</v>
      </c>
      <c r="AU343" s="185" t="s">
        <v>79</v>
      </c>
      <c r="AY343" s="184" t="s">
        <v>123</v>
      </c>
      <c r="BK343" s="186">
        <f>SUM(BK344:BK360)</f>
        <v>0</v>
      </c>
    </row>
    <row r="344" spans="1:65" s="2" customFormat="1" ht="44.25" customHeight="1">
      <c r="A344" s="31"/>
      <c r="B344" s="32"/>
      <c r="C344" s="203" t="s">
        <v>816</v>
      </c>
      <c r="D344" s="203" t="s">
        <v>166</v>
      </c>
      <c r="E344" s="204" t="s">
        <v>817</v>
      </c>
      <c r="F344" s="205" t="s">
        <v>818</v>
      </c>
      <c r="G344" s="206" t="s">
        <v>549</v>
      </c>
      <c r="H344" s="207">
        <v>17</v>
      </c>
      <c r="I344" s="208"/>
      <c r="J344" s="209">
        <f t="shared" ref="J344:J360" si="70">ROUND(I344*H344,2)</f>
        <v>0</v>
      </c>
      <c r="K344" s="210"/>
      <c r="L344" s="211"/>
      <c r="M344" s="212" t="s">
        <v>1</v>
      </c>
      <c r="N344" s="213" t="s">
        <v>38</v>
      </c>
      <c r="O344" s="72"/>
      <c r="P344" s="199">
        <f t="shared" ref="P344:P360" si="71">O344*H344</f>
        <v>0</v>
      </c>
      <c r="Q344" s="199">
        <v>0</v>
      </c>
      <c r="R344" s="199">
        <f t="shared" ref="R344:R360" si="72">Q344*H344</f>
        <v>0</v>
      </c>
      <c r="S344" s="199">
        <v>0</v>
      </c>
      <c r="T344" s="200">
        <f t="shared" ref="T344:T360" si="73">S344*H344</f>
        <v>0</v>
      </c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R344" s="201" t="s">
        <v>139</v>
      </c>
      <c r="AT344" s="201" t="s">
        <v>166</v>
      </c>
      <c r="AU344" s="201" t="s">
        <v>130</v>
      </c>
      <c r="AY344" s="14" t="s">
        <v>123</v>
      </c>
      <c r="BE344" s="202">
        <f t="shared" ref="BE344:BE360" si="74">IF(N344="základná",J344,0)</f>
        <v>0</v>
      </c>
      <c r="BF344" s="202">
        <f t="shared" ref="BF344:BF360" si="75">IF(N344="znížená",J344,0)</f>
        <v>0</v>
      </c>
      <c r="BG344" s="202">
        <f t="shared" ref="BG344:BG360" si="76">IF(N344="zákl. prenesená",J344,0)</f>
        <v>0</v>
      </c>
      <c r="BH344" s="202">
        <f t="shared" ref="BH344:BH360" si="77">IF(N344="zníž. prenesená",J344,0)</f>
        <v>0</v>
      </c>
      <c r="BI344" s="202">
        <f t="shared" ref="BI344:BI360" si="78">IF(N344="nulová",J344,0)</f>
        <v>0</v>
      </c>
      <c r="BJ344" s="14" t="s">
        <v>130</v>
      </c>
      <c r="BK344" s="202">
        <f t="shared" ref="BK344:BK360" si="79">ROUND(I344*H344,2)</f>
        <v>0</v>
      </c>
      <c r="BL344" s="14" t="s">
        <v>129</v>
      </c>
      <c r="BM344" s="201" t="s">
        <v>819</v>
      </c>
    </row>
    <row r="345" spans="1:65" s="2" customFormat="1" ht="24.2" customHeight="1">
      <c r="A345" s="31"/>
      <c r="B345" s="32"/>
      <c r="C345" s="203" t="s">
        <v>484</v>
      </c>
      <c r="D345" s="203" t="s">
        <v>166</v>
      </c>
      <c r="E345" s="204" t="s">
        <v>552</v>
      </c>
      <c r="F345" s="205" t="s">
        <v>553</v>
      </c>
      <c r="G345" s="206" t="s">
        <v>549</v>
      </c>
      <c r="H345" s="207">
        <v>25</v>
      </c>
      <c r="I345" s="208"/>
      <c r="J345" s="209">
        <f t="shared" si="70"/>
        <v>0</v>
      </c>
      <c r="K345" s="210"/>
      <c r="L345" s="211"/>
      <c r="M345" s="212" t="s">
        <v>1</v>
      </c>
      <c r="N345" s="213" t="s">
        <v>38</v>
      </c>
      <c r="O345" s="72"/>
      <c r="P345" s="199">
        <f t="shared" si="71"/>
        <v>0</v>
      </c>
      <c r="Q345" s="199">
        <v>0</v>
      </c>
      <c r="R345" s="199">
        <f t="shared" si="72"/>
        <v>0</v>
      </c>
      <c r="S345" s="199">
        <v>0</v>
      </c>
      <c r="T345" s="200">
        <f t="shared" si="73"/>
        <v>0</v>
      </c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R345" s="201" t="s">
        <v>139</v>
      </c>
      <c r="AT345" s="201" t="s">
        <v>166</v>
      </c>
      <c r="AU345" s="201" t="s">
        <v>130</v>
      </c>
      <c r="AY345" s="14" t="s">
        <v>123</v>
      </c>
      <c r="BE345" s="202">
        <f t="shared" si="74"/>
        <v>0</v>
      </c>
      <c r="BF345" s="202">
        <f t="shared" si="75"/>
        <v>0</v>
      </c>
      <c r="BG345" s="202">
        <f t="shared" si="76"/>
        <v>0</v>
      </c>
      <c r="BH345" s="202">
        <f t="shared" si="77"/>
        <v>0</v>
      </c>
      <c r="BI345" s="202">
        <f t="shared" si="78"/>
        <v>0</v>
      </c>
      <c r="BJ345" s="14" t="s">
        <v>130</v>
      </c>
      <c r="BK345" s="202">
        <f t="shared" si="79"/>
        <v>0</v>
      </c>
      <c r="BL345" s="14" t="s">
        <v>129</v>
      </c>
      <c r="BM345" s="201" t="s">
        <v>820</v>
      </c>
    </row>
    <row r="346" spans="1:65" s="2" customFormat="1" ht="44.25" customHeight="1">
      <c r="A346" s="31"/>
      <c r="B346" s="32"/>
      <c r="C346" s="203" t="s">
        <v>821</v>
      </c>
      <c r="D346" s="203" t="s">
        <v>166</v>
      </c>
      <c r="E346" s="204" t="s">
        <v>555</v>
      </c>
      <c r="F346" s="205" t="s">
        <v>556</v>
      </c>
      <c r="G346" s="206" t="s">
        <v>549</v>
      </c>
      <c r="H346" s="207">
        <v>24</v>
      </c>
      <c r="I346" s="208"/>
      <c r="J346" s="209">
        <f t="shared" si="70"/>
        <v>0</v>
      </c>
      <c r="K346" s="210"/>
      <c r="L346" s="211"/>
      <c r="M346" s="212" t="s">
        <v>1</v>
      </c>
      <c r="N346" s="213" t="s">
        <v>38</v>
      </c>
      <c r="O346" s="72"/>
      <c r="P346" s="199">
        <f t="shared" si="71"/>
        <v>0</v>
      </c>
      <c r="Q346" s="199">
        <v>0</v>
      </c>
      <c r="R346" s="199">
        <f t="shared" si="72"/>
        <v>0</v>
      </c>
      <c r="S346" s="199">
        <v>0</v>
      </c>
      <c r="T346" s="200">
        <f t="shared" si="73"/>
        <v>0</v>
      </c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R346" s="201" t="s">
        <v>139</v>
      </c>
      <c r="AT346" s="201" t="s">
        <v>166</v>
      </c>
      <c r="AU346" s="201" t="s">
        <v>130</v>
      </c>
      <c r="AY346" s="14" t="s">
        <v>123</v>
      </c>
      <c r="BE346" s="202">
        <f t="shared" si="74"/>
        <v>0</v>
      </c>
      <c r="BF346" s="202">
        <f t="shared" si="75"/>
        <v>0</v>
      </c>
      <c r="BG346" s="202">
        <f t="shared" si="76"/>
        <v>0</v>
      </c>
      <c r="BH346" s="202">
        <f t="shared" si="77"/>
        <v>0</v>
      </c>
      <c r="BI346" s="202">
        <f t="shared" si="78"/>
        <v>0</v>
      </c>
      <c r="BJ346" s="14" t="s">
        <v>130</v>
      </c>
      <c r="BK346" s="202">
        <f t="shared" si="79"/>
        <v>0</v>
      </c>
      <c r="BL346" s="14" t="s">
        <v>129</v>
      </c>
      <c r="BM346" s="201" t="s">
        <v>822</v>
      </c>
    </row>
    <row r="347" spans="1:65" s="2" customFormat="1" ht="24.2" customHeight="1">
      <c r="A347" s="31"/>
      <c r="B347" s="32"/>
      <c r="C347" s="203" t="s">
        <v>488</v>
      </c>
      <c r="D347" s="203" t="s">
        <v>166</v>
      </c>
      <c r="E347" s="204" t="s">
        <v>823</v>
      </c>
      <c r="F347" s="205" t="s">
        <v>824</v>
      </c>
      <c r="G347" s="206" t="s">
        <v>549</v>
      </c>
      <c r="H347" s="207">
        <v>24</v>
      </c>
      <c r="I347" s="208"/>
      <c r="J347" s="209">
        <f t="shared" si="70"/>
        <v>0</v>
      </c>
      <c r="K347" s="210"/>
      <c r="L347" s="211"/>
      <c r="M347" s="212" t="s">
        <v>1</v>
      </c>
      <c r="N347" s="213" t="s">
        <v>38</v>
      </c>
      <c r="O347" s="72"/>
      <c r="P347" s="199">
        <f t="shared" si="71"/>
        <v>0</v>
      </c>
      <c r="Q347" s="199">
        <v>0</v>
      </c>
      <c r="R347" s="199">
        <f t="shared" si="72"/>
        <v>0</v>
      </c>
      <c r="S347" s="199">
        <v>0</v>
      </c>
      <c r="T347" s="200">
        <f t="shared" si="73"/>
        <v>0</v>
      </c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R347" s="201" t="s">
        <v>139</v>
      </c>
      <c r="AT347" s="201" t="s">
        <v>166</v>
      </c>
      <c r="AU347" s="201" t="s">
        <v>130</v>
      </c>
      <c r="AY347" s="14" t="s">
        <v>123</v>
      </c>
      <c r="BE347" s="202">
        <f t="shared" si="74"/>
        <v>0</v>
      </c>
      <c r="BF347" s="202">
        <f t="shared" si="75"/>
        <v>0</v>
      </c>
      <c r="BG347" s="202">
        <f t="shared" si="76"/>
        <v>0</v>
      </c>
      <c r="BH347" s="202">
        <f t="shared" si="77"/>
        <v>0</v>
      </c>
      <c r="BI347" s="202">
        <f t="shared" si="78"/>
        <v>0</v>
      </c>
      <c r="BJ347" s="14" t="s">
        <v>130</v>
      </c>
      <c r="BK347" s="202">
        <f t="shared" si="79"/>
        <v>0</v>
      </c>
      <c r="BL347" s="14" t="s">
        <v>129</v>
      </c>
      <c r="BM347" s="201" t="s">
        <v>825</v>
      </c>
    </row>
    <row r="348" spans="1:65" s="2" customFormat="1" ht="24.2" customHeight="1">
      <c r="A348" s="31"/>
      <c r="B348" s="32"/>
      <c r="C348" s="203" t="s">
        <v>826</v>
      </c>
      <c r="D348" s="203" t="s">
        <v>166</v>
      </c>
      <c r="E348" s="204" t="s">
        <v>827</v>
      </c>
      <c r="F348" s="205" t="s">
        <v>828</v>
      </c>
      <c r="G348" s="206" t="s">
        <v>146</v>
      </c>
      <c r="H348" s="207">
        <v>180</v>
      </c>
      <c r="I348" s="208"/>
      <c r="J348" s="209">
        <f t="shared" si="70"/>
        <v>0</v>
      </c>
      <c r="K348" s="210"/>
      <c r="L348" s="211"/>
      <c r="M348" s="212" t="s">
        <v>1</v>
      </c>
      <c r="N348" s="213" t="s">
        <v>38</v>
      </c>
      <c r="O348" s="72"/>
      <c r="P348" s="199">
        <f t="shared" si="71"/>
        <v>0</v>
      </c>
      <c r="Q348" s="199">
        <v>0</v>
      </c>
      <c r="R348" s="199">
        <f t="shared" si="72"/>
        <v>0</v>
      </c>
      <c r="S348" s="199">
        <v>0</v>
      </c>
      <c r="T348" s="200">
        <f t="shared" si="73"/>
        <v>0</v>
      </c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R348" s="201" t="s">
        <v>139</v>
      </c>
      <c r="AT348" s="201" t="s">
        <v>166</v>
      </c>
      <c r="AU348" s="201" t="s">
        <v>130</v>
      </c>
      <c r="AY348" s="14" t="s">
        <v>123</v>
      </c>
      <c r="BE348" s="202">
        <f t="shared" si="74"/>
        <v>0</v>
      </c>
      <c r="BF348" s="202">
        <f t="shared" si="75"/>
        <v>0</v>
      </c>
      <c r="BG348" s="202">
        <f t="shared" si="76"/>
        <v>0</v>
      </c>
      <c r="BH348" s="202">
        <f t="shared" si="77"/>
        <v>0</v>
      </c>
      <c r="BI348" s="202">
        <f t="shared" si="78"/>
        <v>0</v>
      </c>
      <c r="BJ348" s="14" t="s">
        <v>130</v>
      </c>
      <c r="BK348" s="202">
        <f t="shared" si="79"/>
        <v>0</v>
      </c>
      <c r="BL348" s="14" t="s">
        <v>129</v>
      </c>
      <c r="BM348" s="201" t="s">
        <v>829</v>
      </c>
    </row>
    <row r="349" spans="1:65" s="2" customFormat="1" ht="24.2" customHeight="1">
      <c r="A349" s="31"/>
      <c r="B349" s="32"/>
      <c r="C349" s="203" t="s">
        <v>491</v>
      </c>
      <c r="D349" s="203" t="s">
        <v>166</v>
      </c>
      <c r="E349" s="204" t="s">
        <v>830</v>
      </c>
      <c r="F349" s="205" t="s">
        <v>831</v>
      </c>
      <c r="G349" s="206" t="s">
        <v>228</v>
      </c>
      <c r="H349" s="207">
        <v>360</v>
      </c>
      <c r="I349" s="208"/>
      <c r="J349" s="209">
        <f t="shared" si="70"/>
        <v>0</v>
      </c>
      <c r="K349" s="210"/>
      <c r="L349" s="211"/>
      <c r="M349" s="212" t="s">
        <v>1</v>
      </c>
      <c r="N349" s="213" t="s">
        <v>38</v>
      </c>
      <c r="O349" s="72"/>
      <c r="P349" s="199">
        <f t="shared" si="71"/>
        <v>0</v>
      </c>
      <c r="Q349" s="199">
        <v>0</v>
      </c>
      <c r="R349" s="199">
        <f t="shared" si="72"/>
        <v>0</v>
      </c>
      <c r="S349" s="199">
        <v>0</v>
      </c>
      <c r="T349" s="200">
        <f t="shared" si="73"/>
        <v>0</v>
      </c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R349" s="201" t="s">
        <v>139</v>
      </c>
      <c r="AT349" s="201" t="s">
        <v>166</v>
      </c>
      <c r="AU349" s="201" t="s">
        <v>130</v>
      </c>
      <c r="AY349" s="14" t="s">
        <v>123</v>
      </c>
      <c r="BE349" s="202">
        <f t="shared" si="74"/>
        <v>0</v>
      </c>
      <c r="BF349" s="202">
        <f t="shared" si="75"/>
        <v>0</v>
      </c>
      <c r="BG349" s="202">
        <f t="shared" si="76"/>
        <v>0</v>
      </c>
      <c r="BH349" s="202">
        <f t="shared" si="77"/>
        <v>0</v>
      </c>
      <c r="BI349" s="202">
        <f t="shared" si="78"/>
        <v>0</v>
      </c>
      <c r="BJ349" s="14" t="s">
        <v>130</v>
      </c>
      <c r="BK349" s="202">
        <f t="shared" si="79"/>
        <v>0</v>
      </c>
      <c r="BL349" s="14" t="s">
        <v>129</v>
      </c>
      <c r="BM349" s="201" t="s">
        <v>832</v>
      </c>
    </row>
    <row r="350" spans="1:65" s="2" customFormat="1" ht="24.2" customHeight="1">
      <c r="A350" s="31"/>
      <c r="B350" s="32"/>
      <c r="C350" s="203" t="s">
        <v>833</v>
      </c>
      <c r="D350" s="203" t="s">
        <v>166</v>
      </c>
      <c r="E350" s="204" t="s">
        <v>834</v>
      </c>
      <c r="F350" s="205" t="s">
        <v>567</v>
      </c>
      <c r="G350" s="206" t="s">
        <v>146</v>
      </c>
      <c r="H350" s="207">
        <v>360</v>
      </c>
      <c r="I350" s="208"/>
      <c r="J350" s="209">
        <f t="shared" si="70"/>
        <v>0</v>
      </c>
      <c r="K350" s="210"/>
      <c r="L350" s="211"/>
      <c r="M350" s="212" t="s">
        <v>1</v>
      </c>
      <c r="N350" s="213" t="s">
        <v>38</v>
      </c>
      <c r="O350" s="72"/>
      <c r="P350" s="199">
        <f t="shared" si="71"/>
        <v>0</v>
      </c>
      <c r="Q350" s="199">
        <v>0</v>
      </c>
      <c r="R350" s="199">
        <f t="shared" si="72"/>
        <v>0</v>
      </c>
      <c r="S350" s="199">
        <v>0</v>
      </c>
      <c r="T350" s="200">
        <f t="shared" si="73"/>
        <v>0</v>
      </c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R350" s="201" t="s">
        <v>139</v>
      </c>
      <c r="AT350" s="201" t="s">
        <v>166</v>
      </c>
      <c r="AU350" s="201" t="s">
        <v>130</v>
      </c>
      <c r="AY350" s="14" t="s">
        <v>123</v>
      </c>
      <c r="BE350" s="202">
        <f t="shared" si="74"/>
        <v>0</v>
      </c>
      <c r="BF350" s="202">
        <f t="shared" si="75"/>
        <v>0</v>
      </c>
      <c r="BG350" s="202">
        <f t="shared" si="76"/>
        <v>0</v>
      </c>
      <c r="BH350" s="202">
        <f t="shared" si="77"/>
        <v>0</v>
      </c>
      <c r="BI350" s="202">
        <f t="shared" si="78"/>
        <v>0</v>
      </c>
      <c r="BJ350" s="14" t="s">
        <v>130</v>
      </c>
      <c r="BK350" s="202">
        <f t="shared" si="79"/>
        <v>0</v>
      </c>
      <c r="BL350" s="14" t="s">
        <v>129</v>
      </c>
      <c r="BM350" s="201" t="s">
        <v>835</v>
      </c>
    </row>
    <row r="351" spans="1:65" s="2" customFormat="1" ht="33" customHeight="1">
      <c r="A351" s="31"/>
      <c r="B351" s="32"/>
      <c r="C351" s="203" t="s">
        <v>494</v>
      </c>
      <c r="D351" s="203" t="s">
        <v>166</v>
      </c>
      <c r="E351" s="204" t="s">
        <v>801</v>
      </c>
      <c r="F351" s="205" t="s">
        <v>802</v>
      </c>
      <c r="G351" s="206" t="s">
        <v>146</v>
      </c>
      <c r="H351" s="207">
        <v>360</v>
      </c>
      <c r="I351" s="208"/>
      <c r="J351" s="209">
        <f t="shared" si="70"/>
        <v>0</v>
      </c>
      <c r="K351" s="210"/>
      <c r="L351" s="211"/>
      <c r="M351" s="212" t="s">
        <v>1</v>
      </c>
      <c r="N351" s="213" t="s">
        <v>38</v>
      </c>
      <c r="O351" s="72"/>
      <c r="P351" s="199">
        <f t="shared" si="71"/>
        <v>0</v>
      </c>
      <c r="Q351" s="199">
        <v>0</v>
      </c>
      <c r="R351" s="199">
        <f t="shared" si="72"/>
        <v>0</v>
      </c>
      <c r="S351" s="199">
        <v>0</v>
      </c>
      <c r="T351" s="200">
        <f t="shared" si="73"/>
        <v>0</v>
      </c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R351" s="201" t="s">
        <v>139</v>
      </c>
      <c r="AT351" s="201" t="s">
        <v>166</v>
      </c>
      <c r="AU351" s="201" t="s">
        <v>130</v>
      </c>
      <c r="AY351" s="14" t="s">
        <v>123</v>
      </c>
      <c r="BE351" s="202">
        <f t="shared" si="74"/>
        <v>0</v>
      </c>
      <c r="BF351" s="202">
        <f t="shared" si="75"/>
        <v>0</v>
      </c>
      <c r="BG351" s="202">
        <f t="shared" si="76"/>
        <v>0</v>
      </c>
      <c r="BH351" s="202">
        <f t="shared" si="77"/>
        <v>0</v>
      </c>
      <c r="BI351" s="202">
        <f t="shared" si="78"/>
        <v>0</v>
      </c>
      <c r="BJ351" s="14" t="s">
        <v>130</v>
      </c>
      <c r="BK351" s="202">
        <f t="shared" si="79"/>
        <v>0</v>
      </c>
      <c r="BL351" s="14" t="s">
        <v>129</v>
      </c>
      <c r="BM351" s="201" t="s">
        <v>836</v>
      </c>
    </row>
    <row r="352" spans="1:65" s="2" customFormat="1" ht="16.5" customHeight="1">
      <c r="A352" s="31"/>
      <c r="B352" s="32"/>
      <c r="C352" s="203" t="s">
        <v>837</v>
      </c>
      <c r="D352" s="203" t="s">
        <v>166</v>
      </c>
      <c r="E352" s="204" t="s">
        <v>838</v>
      </c>
      <c r="F352" s="205" t="s">
        <v>839</v>
      </c>
      <c r="G352" s="206" t="s">
        <v>300</v>
      </c>
      <c r="H352" s="207">
        <v>1.31</v>
      </c>
      <c r="I352" s="208"/>
      <c r="J352" s="209">
        <f t="shared" si="70"/>
        <v>0</v>
      </c>
      <c r="K352" s="210"/>
      <c r="L352" s="211"/>
      <c r="M352" s="212" t="s">
        <v>1</v>
      </c>
      <c r="N352" s="213" t="s">
        <v>38</v>
      </c>
      <c r="O352" s="72"/>
      <c r="P352" s="199">
        <f t="shared" si="71"/>
        <v>0</v>
      </c>
      <c r="Q352" s="199">
        <v>0</v>
      </c>
      <c r="R352" s="199">
        <f t="shared" si="72"/>
        <v>0</v>
      </c>
      <c r="S352" s="199">
        <v>0</v>
      </c>
      <c r="T352" s="200">
        <f t="shared" si="73"/>
        <v>0</v>
      </c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R352" s="201" t="s">
        <v>139</v>
      </c>
      <c r="AT352" s="201" t="s">
        <v>166</v>
      </c>
      <c r="AU352" s="201" t="s">
        <v>130</v>
      </c>
      <c r="AY352" s="14" t="s">
        <v>123</v>
      </c>
      <c r="BE352" s="202">
        <f t="shared" si="74"/>
        <v>0</v>
      </c>
      <c r="BF352" s="202">
        <f t="shared" si="75"/>
        <v>0</v>
      </c>
      <c r="BG352" s="202">
        <f t="shared" si="76"/>
        <v>0</v>
      </c>
      <c r="BH352" s="202">
        <f t="shared" si="77"/>
        <v>0</v>
      </c>
      <c r="BI352" s="202">
        <f t="shared" si="78"/>
        <v>0</v>
      </c>
      <c r="BJ352" s="14" t="s">
        <v>130</v>
      </c>
      <c r="BK352" s="202">
        <f t="shared" si="79"/>
        <v>0</v>
      </c>
      <c r="BL352" s="14" t="s">
        <v>129</v>
      </c>
      <c r="BM352" s="201" t="s">
        <v>840</v>
      </c>
    </row>
    <row r="353" spans="1:65" s="2" customFormat="1" ht="33" customHeight="1">
      <c r="A353" s="31"/>
      <c r="B353" s="32"/>
      <c r="C353" s="203" t="s">
        <v>497</v>
      </c>
      <c r="D353" s="203" t="s">
        <v>166</v>
      </c>
      <c r="E353" s="204" t="s">
        <v>841</v>
      </c>
      <c r="F353" s="205" t="s">
        <v>842</v>
      </c>
      <c r="G353" s="206" t="s">
        <v>146</v>
      </c>
      <c r="H353" s="207">
        <v>180</v>
      </c>
      <c r="I353" s="208"/>
      <c r="J353" s="209">
        <f t="shared" si="70"/>
        <v>0</v>
      </c>
      <c r="K353" s="210"/>
      <c r="L353" s="211"/>
      <c r="M353" s="212" t="s">
        <v>1</v>
      </c>
      <c r="N353" s="213" t="s">
        <v>38</v>
      </c>
      <c r="O353" s="72"/>
      <c r="P353" s="199">
        <f t="shared" si="71"/>
        <v>0</v>
      </c>
      <c r="Q353" s="199">
        <v>0</v>
      </c>
      <c r="R353" s="199">
        <f t="shared" si="72"/>
        <v>0</v>
      </c>
      <c r="S353" s="199">
        <v>0</v>
      </c>
      <c r="T353" s="200">
        <f t="shared" si="73"/>
        <v>0</v>
      </c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R353" s="201" t="s">
        <v>139</v>
      </c>
      <c r="AT353" s="201" t="s">
        <v>166</v>
      </c>
      <c r="AU353" s="201" t="s">
        <v>130</v>
      </c>
      <c r="AY353" s="14" t="s">
        <v>123</v>
      </c>
      <c r="BE353" s="202">
        <f t="shared" si="74"/>
        <v>0</v>
      </c>
      <c r="BF353" s="202">
        <f t="shared" si="75"/>
        <v>0</v>
      </c>
      <c r="BG353" s="202">
        <f t="shared" si="76"/>
        <v>0</v>
      </c>
      <c r="BH353" s="202">
        <f t="shared" si="77"/>
        <v>0</v>
      </c>
      <c r="BI353" s="202">
        <f t="shared" si="78"/>
        <v>0</v>
      </c>
      <c r="BJ353" s="14" t="s">
        <v>130</v>
      </c>
      <c r="BK353" s="202">
        <f t="shared" si="79"/>
        <v>0</v>
      </c>
      <c r="BL353" s="14" t="s">
        <v>129</v>
      </c>
      <c r="BM353" s="201" t="s">
        <v>843</v>
      </c>
    </row>
    <row r="354" spans="1:65" s="2" customFormat="1" ht="24.2" customHeight="1">
      <c r="A354" s="31"/>
      <c r="B354" s="32"/>
      <c r="C354" s="203" t="s">
        <v>844</v>
      </c>
      <c r="D354" s="203" t="s">
        <v>166</v>
      </c>
      <c r="E354" s="204" t="s">
        <v>804</v>
      </c>
      <c r="F354" s="205" t="s">
        <v>805</v>
      </c>
      <c r="G354" s="206" t="s">
        <v>146</v>
      </c>
      <c r="H354" s="207">
        <v>180</v>
      </c>
      <c r="I354" s="208"/>
      <c r="J354" s="209">
        <f t="shared" si="70"/>
        <v>0</v>
      </c>
      <c r="K354" s="210"/>
      <c r="L354" s="211"/>
      <c r="M354" s="212" t="s">
        <v>1</v>
      </c>
      <c r="N354" s="213" t="s">
        <v>38</v>
      </c>
      <c r="O354" s="72"/>
      <c r="P354" s="199">
        <f t="shared" si="71"/>
        <v>0</v>
      </c>
      <c r="Q354" s="199">
        <v>0</v>
      </c>
      <c r="R354" s="199">
        <f t="shared" si="72"/>
        <v>0</v>
      </c>
      <c r="S354" s="199">
        <v>0</v>
      </c>
      <c r="T354" s="200">
        <f t="shared" si="73"/>
        <v>0</v>
      </c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R354" s="201" t="s">
        <v>139</v>
      </c>
      <c r="AT354" s="201" t="s">
        <v>166</v>
      </c>
      <c r="AU354" s="201" t="s">
        <v>130</v>
      </c>
      <c r="AY354" s="14" t="s">
        <v>123</v>
      </c>
      <c r="BE354" s="202">
        <f t="shared" si="74"/>
        <v>0</v>
      </c>
      <c r="BF354" s="202">
        <f t="shared" si="75"/>
        <v>0</v>
      </c>
      <c r="BG354" s="202">
        <f t="shared" si="76"/>
        <v>0</v>
      </c>
      <c r="BH354" s="202">
        <f t="shared" si="77"/>
        <v>0</v>
      </c>
      <c r="BI354" s="202">
        <f t="shared" si="78"/>
        <v>0</v>
      </c>
      <c r="BJ354" s="14" t="s">
        <v>130</v>
      </c>
      <c r="BK354" s="202">
        <f t="shared" si="79"/>
        <v>0</v>
      </c>
      <c r="BL354" s="14" t="s">
        <v>129</v>
      </c>
      <c r="BM354" s="201" t="s">
        <v>845</v>
      </c>
    </row>
    <row r="355" spans="1:65" s="2" customFormat="1" ht="16.5" customHeight="1">
      <c r="A355" s="31"/>
      <c r="B355" s="32"/>
      <c r="C355" s="203" t="s">
        <v>501</v>
      </c>
      <c r="D355" s="203" t="s">
        <v>166</v>
      </c>
      <c r="E355" s="204" t="s">
        <v>808</v>
      </c>
      <c r="F355" s="205" t="s">
        <v>809</v>
      </c>
      <c r="G355" s="206" t="s">
        <v>146</v>
      </c>
      <c r="H355" s="207">
        <v>180</v>
      </c>
      <c r="I355" s="208"/>
      <c r="J355" s="209">
        <f t="shared" si="70"/>
        <v>0</v>
      </c>
      <c r="K355" s="210"/>
      <c r="L355" s="211"/>
      <c r="M355" s="212" t="s">
        <v>1</v>
      </c>
      <c r="N355" s="213" t="s">
        <v>38</v>
      </c>
      <c r="O355" s="72"/>
      <c r="P355" s="199">
        <f t="shared" si="71"/>
        <v>0</v>
      </c>
      <c r="Q355" s="199">
        <v>0</v>
      </c>
      <c r="R355" s="199">
        <f t="shared" si="72"/>
        <v>0</v>
      </c>
      <c r="S355" s="199">
        <v>0</v>
      </c>
      <c r="T355" s="200">
        <f t="shared" si="73"/>
        <v>0</v>
      </c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R355" s="201" t="s">
        <v>139</v>
      </c>
      <c r="AT355" s="201" t="s">
        <v>166</v>
      </c>
      <c r="AU355" s="201" t="s">
        <v>130</v>
      </c>
      <c r="AY355" s="14" t="s">
        <v>123</v>
      </c>
      <c r="BE355" s="202">
        <f t="shared" si="74"/>
        <v>0</v>
      </c>
      <c r="BF355" s="202">
        <f t="shared" si="75"/>
        <v>0</v>
      </c>
      <c r="BG355" s="202">
        <f t="shared" si="76"/>
        <v>0</v>
      </c>
      <c r="BH355" s="202">
        <f t="shared" si="77"/>
        <v>0</v>
      </c>
      <c r="BI355" s="202">
        <f t="shared" si="78"/>
        <v>0</v>
      </c>
      <c r="BJ355" s="14" t="s">
        <v>130</v>
      </c>
      <c r="BK355" s="202">
        <f t="shared" si="79"/>
        <v>0</v>
      </c>
      <c r="BL355" s="14" t="s">
        <v>129</v>
      </c>
      <c r="BM355" s="201" t="s">
        <v>846</v>
      </c>
    </row>
    <row r="356" spans="1:65" s="2" customFormat="1" ht="33" customHeight="1">
      <c r="A356" s="31"/>
      <c r="B356" s="32"/>
      <c r="C356" s="203" t="s">
        <v>847</v>
      </c>
      <c r="D356" s="203" t="s">
        <v>166</v>
      </c>
      <c r="E356" s="204" t="s">
        <v>848</v>
      </c>
      <c r="F356" s="205" t="s">
        <v>849</v>
      </c>
      <c r="G356" s="206" t="s">
        <v>146</v>
      </c>
      <c r="H356" s="207">
        <v>180</v>
      </c>
      <c r="I356" s="208"/>
      <c r="J356" s="209">
        <f t="shared" si="70"/>
        <v>0</v>
      </c>
      <c r="K356" s="210"/>
      <c r="L356" s="211"/>
      <c r="M356" s="212" t="s">
        <v>1</v>
      </c>
      <c r="N356" s="213" t="s">
        <v>38</v>
      </c>
      <c r="O356" s="72"/>
      <c r="P356" s="199">
        <f t="shared" si="71"/>
        <v>0</v>
      </c>
      <c r="Q356" s="199">
        <v>0</v>
      </c>
      <c r="R356" s="199">
        <f t="shared" si="72"/>
        <v>0</v>
      </c>
      <c r="S356" s="199">
        <v>0</v>
      </c>
      <c r="T356" s="200">
        <f t="shared" si="73"/>
        <v>0</v>
      </c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R356" s="201" t="s">
        <v>139</v>
      </c>
      <c r="AT356" s="201" t="s">
        <v>166</v>
      </c>
      <c r="AU356" s="201" t="s">
        <v>130</v>
      </c>
      <c r="AY356" s="14" t="s">
        <v>123</v>
      </c>
      <c r="BE356" s="202">
        <f t="shared" si="74"/>
        <v>0</v>
      </c>
      <c r="BF356" s="202">
        <f t="shared" si="75"/>
        <v>0</v>
      </c>
      <c r="BG356" s="202">
        <f t="shared" si="76"/>
        <v>0</v>
      </c>
      <c r="BH356" s="202">
        <f t="shared" si="77"/>
        <v>0</v>
      </c>
      <c r="BI356" s="202">
        <f t="shared" si="78"/>
        <v>0</v>
      </c>
      <c r="BJ356" s="14" t="s">
        <v>130</v>
      </c>
      <c r="BK356" s="202">
        <f t="shared" si="79"/>
        <v>0</v>
      </c>
      <c r="BL356" s="14" t="s">
        <v>129</v>
      </c>
      <c r="BM356" s="201" t="s">
        <v>850</v>
      </c>
    </row>
    <row r="357" spans="1:65" s="2" customFormat="1" ht="33" customHeight="1">
      <c r="A357" s="31"/>
      <c r="B357" s="32"/>
      <c r="C357" s="203" t="s">
        <v>504</v>
      </c>
      <c r="D357" s="203" t="s">
        <v>166</v>
      </c>
      <c r="E357" s="204" t="s">
        <v>851</v>
      </c>
      <c r="F357" s="205" t="s">
        <v>574</v>
      </c>
      <c r="G357" s="206" t="s">
        <v>146</v>
      </c>
      <c r="H357" s="207">
        <v>180</v>
      </c>
      <c r="I357" s="208"/>
      <c r="J357" s="209">
        <f t="shared" si="70"/>
        <v>0</v>
      </c>
      <c r="K357" s="210"/>
      <c r="L357" s="211"/>
      <c r="M357" s="212" t="s">
        <v>1</v>
      </c>
      <c r="N357" s="213" t="s">
        <v>38</v>
      </c>
      <c r="O357" s="72"/>
      <c r="P357" s="199">
        <f t="shared" si="71"/>
        <v>0</v>
      </c>
      <c r="Q357" s="199">
        <v>0</v>
      </c>
      <c r="R357" s="199">
        <f t="shared" si="72"/>
        <v>0</v>
      </c>
      <c r="S357" s="199">
        <v>0</v>
      </c>
      <c r="T357" s="200">
        <f t="shared" si="73"/>
        <v>0</v>
      </c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R357" s="201" t="s">
        <v>139</v>
      </c>
      <c r="AT357" s="201" t="s">
        <v>166</v>
      </c>
      <c r="AU357" s="201" t="s">
        <v>130</v>
      </c>
      <c r="AY357" s="14" t="s">
        <v>123</v>
      </c>
      <c r="BE357" s="202">
        <f t="shared" si="74"/>
        <v>0</v>
      </c>
      <c r="BF357" s="202">
        <f t="shared" si="75"/>
        <v>0</v>
      </c>
      <c r="BG357" s="202">
        <f t="shared" si="76"/>
        <v>0</v>
      </c>
      <c r="BH357" s="202">
        <f t="shared" si="77"/>
        <v>0</v>
      </c>
      <c r="BI357" s="202">
        <f t="shared" si="78"/>
        <v>0</v>
      </c>
      <c r="BJ357" s="14" t="s">
        <v>130</v>
      </c>
      <c r="BK357" s="202">
        <f t="shared" si="79"/>
        <v>0</v>
      </c>
      <c r="BL357" s="14" t="s">
        <v>129</v>
      </c>
      <c r="BM357" s="201" t="s">
        <v>852</v>
      </c>
    </row>
    <row r="358" spans="1:65" s="2" customFormat="1" ht="24.2" customHeight="1">
      <c r="A358" s="31"/>
      <c r="B358" s="32"/>
      <c r="C358" s="203" t="s">
        <v>853</v>
      </c>
      <c r="D358" s="203" t="s">
        <v>166</v>
      </c>
      <c r="E358" s="204" t="s">
        <v>854</v>
      </c>
      <c r="F358" s="205" t="s">
        <v>855</v>
      </c>
      <c r="G358" s="206" t="s">
        <v>223</v>
      </c>
      <c r="H358" s="207">
        <v>12.6</v>
      </c>
      <c r="I358" s="208"/>
      <c r="J358" s="209">
        <f t="shared" si="70"/>
        <v>0</v>
      </c>
      <c r="K358" s="210"/>
      <c r="L358" s="211"/>
      <c r="M358" s="212" t="s">
        <v>1</v>
      </c>
      <c r="N358" s="213" t="s">
        <v>38</v>
      </c>
      <c r="O358" s="72"/>
      <c r="P358" s="199">
        <f t="shared" si="71"/>
        <v>0</v>
      </c>
      <c r="Q358" s="199">
        <v>0</v>
      </c>
      <c r="R358" s="199">
        <f t="shared" si="72"/>
        <v>0</v>
      </c>
      <c r="S358" s="199">
        <v>0</v>
      </c>
      <c r="T358" s="200">
        <f t="shared" si="73"/>
        <v>0</v>
      </c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R358" s="201" t="s">
        <v>139</v>
      </c>
      <c r="AT358" s="201" t="s">
        <v>166</v>
      </c>
      <c r="AU358" s="201" t="s">
        <v>130</v>
      </c>
      <c r="AY358" s="14" t="s">
        <v>123</v>
      </c>
      <c r="BE358" s="202">
        <f t="shared" si="74"/>
        <v>0</v>
      </c>
      <c r="BF358" s="202">
        <f t="shared" si="75"/>
        <v>0</v>
      </c>
      <c r="BG358" s="202">
        <f t="shared" si="76"/>
        <v>0</v>
      </c>
      <c r="BH358" s="202">
        <f t="shared" si="77"/>
        <v>0</v>
      </c>
      <c r="BI358" s="202">
        <f t="shared" si="78"/>
        <v>0</v>
      </c>
      <c r="BJ358" s="14" t="s">
        <v>130</v>
      </c>
      <c r="BK358" s="202">
        <f t="shared" si="79"/>
        <v>0</v>
      </c>
      <c r="BL358" s="14" t="s">
        <v>129</v>
      </c>
      <c r="BM358" s="201" t="s">
        <v>856</v>
      </c>
    </row>
    <row r="359" spans="1:65" s="2" customFormat="1" ht="24.2" customHeight="1">
      <c r="A359" s="31"/>
      <c r="B359" s="32"/>
      <c r="C359" s="203" t="s">
        <v>508</v>
      </c>
      <c r="D359" s="203" t="s">
        <v>166</v>
      </c>
      <c r="E359" s="204" t="s">
        <v>857</v>
      </c>
      <c r="F359" s="205" t="s">
        <v>858</v>
      </c>
      <c r="G359" s="206" t="s">
        <v>223</v>
      </c>
      <c r="H359" s="207">
        <v>126</v>
      </c>
      <c r="I359" s="208"/>
      <c r="J359" s="209">
        <f t="shared" si="70"/>
        <v>0</v>
      </c>
      <c r="K359" s="210"/>
      <c r="L359" s="211"/>
      <c r="M359" s="212" t="s">
        <v>1</v>
      </c>
      <c r="N359" s="213" t="s">
        <v>38</v>
      </c>
      <c r="O359" s="72"/>
      <c r="P359" s="199">
        <f t="shared" si="71"/>
        <v>0</v>
      </c>
      <c r="Q359" s="199">
        <v>0</v>
      </c>
      <c r="R359" s="199">
        <f t="shared" si="72"/>
        <v>0</v>
      </c>
      <c r="S359" s="199">
        <v>0</v>
      </c>
      <c r="T359" s="200">
        <f t="shared" si="73"/>
        <v>0</v>
      </c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R359" s="201" t="s">
        <v>139</v>
      </c>
      <c r="AT359" s="201" t="s">
        <v>166</v>
      </c>
      <c r="AU359" s="201" t="s">
        <v>130</v>
      </c>
      <c r="AY359" s="14" t="s">
        <v>123</v>
      </c>
      <c r="BE359" s="202">
        <f t="shared" si="74"/>
        <v>0</v>
      </c>
      <c r="BF359" s="202">
        <f t="shared" si="75"/>
        <v>0</v>
      </c>
      <c r="BG359" s="202">
        <f t="shared" si="76"/>
        <v>0</v>
      </c>
      <c r="BH359" s="202">
        <f t="shared" si="77"/>
        <v>0</v>
      </c>
      <c r="BI359" s="202">
        <f t="shared" si="78"/>
        <v>0</v>
      </c>
      <c r="BJ359" s="14" t="s">
        <v>130</v>
      </c>
      <c r="BK359" s="202">
        <f t="shared" si="79"/>
        <v>0</v>
      </c>
      <c r="BL359" s="14" t="s">
        <v>129</v>
      </c>
      <c r="BM359" s="201" t="s">
        <v>859</v>
      </c>
    </row>
    <row r="360" spans="1:65" s="2" customFormat="1" ht="33" customHeight="1">
      <c r="A360" s="31"/>
      <c r="B360" s="32"/>
      <c r="C360" s="203" t="s">
        <v>860</v>
      </c>
      <c r="D360" s="203" t="s">
        <v>166</v>
      </c>
      <c r="E360" s="204" t="s">
        <v>811</v>
      </c>
      <c r="F360" s="205" t="s">
        <v>812</v>
      </c>
      <c r="G360" s="206" t="s">
        <v>128</v>
      </c>
      <c r="H360" s="207">
        <v>126</v>
      </c>
      <c r="I360" s="208"/>
      <c r="J360" s="209">
        <f t="shared" si="70"/>
        <v>0</v>
      </c>
      <c r="K360" s="210"/>
      <c r="L360" s="211"/>
      <c r="M360" s="212" t="s">
        <v>1</v>
      </c>
      <c r="N360" s="213" t="s">
        <v>38</v>
      </c>
      <c r="O360" s="72"/>
      <c r="P360" s="199">
        <f t="shared" si="71"/>
        <v>0</v>
      </c>
      <c r="Q360" s="199">
        <v>0</v>
      </c>
      <c r="R360" s="199">
        <f t="shared" si="72"/>
        <v>0</v>
      </c>
      <c r="S360" s="199">
        <v>0</v>
      </c>
      <c r="T360" s="200">
        <f t="shared" si="73"/>
        <v>0</v>
      </c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R360" s="201" t="s">
        <v>139</v>
      </c>
      <c r="AT360" s="201" t="s">
        <v>166</v>
      </c>
      <c r="AU360" s="201" t="s">
        <v>130</v>
      </c>
      <c r="AY360" s="14" t="s">
        <v>123</v>
      </c>
      <c r="BE360" s="202">
        <f t="shared" si="74"/>
        <v>0</v>
      </c>
      <c r="BF360" s="202">
        <f t="shared" si="75"/>
        <v>0</v>
      </c>
      <c r="BG360" s="202">
        <f t="shared" si="76"/>
        <v>0</v>
      </c>
      <c r="BH360" s="202">
        <f t="shared" si="77"/>
        <v>0</v>
      </c>
      <c r="BI360" s="202">
        <f t="shared" si="78"/>
        <v>0</v>
      </c>
      <c r="BJ360" s="14" t="s">
        <v>130</v>
      </c>
      <c r="BK360" s="202">
        <f t="shared" si="79"/>
        <v>0</v>
      </c>
      <c r="BL360" s="14" t="s">
        <v>129</v>
      </c>
      <c r="BM360" s="201" t="s">
        <v>861</v>
      </c>
    </row>
    <row r="361" spans="1:65" s="12" customFormat="1" ht="22.9" customHeight="1">
      <c r="B361" s="174"/>
      <c r="C361" s="175"/>
      <c r="D361" s="176" t="s">
        <v>71</v>
      </c>
      <c r="E361" s="187" t="s">
        <v>71</v>
      </c>
      <c r="F361" s="187" t="s">
        <v>862</v>
      </c>
      <c r="G361" s="175"/>
      <c r="H361" s="175"/>
      <c r="I361" s="178"/>
      <c r="J361" s="188">
        <f>BK361</f>
        <v>0</v>
      </c>
      <c r="K361" s="175"/>
      <c r="L361" s="179"/>
      <c r="M361" s="180"/>
      <c r="N361" s="181"/>
      <c r="O361" s="181"/>
      <c r="P361" s="182">
        <f>SUM(P362:P378)</f>
        <v>0</v>
      </c>
      <c r="Q361" s="181"/>
      <c r="R361" s="182">
        <f>SUM(R362:R378)</f>
        <v>0</v>
      </c>
      <c r="S361" s="181"/>
      <c r="T361" s="183">
        <f>SUM(T362:T378)</f>
        <v>0</v>
      </c>
      <c r="AR361" s="184" t="s">
        <v>79</v>
      </c>
      <c r="AT361" s="185" t="s">
        <v>71</v>
      </c>
      <c r="AU361" s="185" t="s">
        <v>79</v>
      </c>
      <c r="AY361" s="184" t="s">
        <v>123</v>
      </c>
      <c r="BK361" s="186">
        <f>SUM(BK362:BK378)</f>
        <v>0</v>
      </c>
    </row>
    <row r="362" spans="1:65" s="2" customFormat="1" ht="33" customHeight="1">
      <c r="A362" s="31"/>
      <c r="B362" s="32"/>
      <c r="C362" s="203" t="s">
        <v>511</v>
      </c>
      <c r="D362" s="203" t="s">
        <v>166</v>
      </c>
      <c r="E362" s="204" t="s">
        <v>547</v>
      </c>
      <c r="F362" s="205" t="s">
        <v>548</v>
      </c>
      <c r="G362" s="206" t="s">
        <v>549</v>
      </c>
      <c r="H362" s="207">
        <v>17</v>
      </c>
      <c r="I362" s="208"/>
      <c r="J362" s="209">
        <f t="shared" ref="J362:J378" si="80">ROUND(I362*H362,2)</f>
        <v>0</v>
      </c>
      <c r="K362" s="210"/>
      <c r="L362" s="211"/>
      <c r="M362" s="212" t="s">
        <v>1</v>
      </c>
      <c r="N362" s="213" t="s">
        <v>38</v>
      </c>
      <c r="O362" s="72"/>
      <c r="P362" s="199">
        <f t="shared" ref="P362:P378" si="81">O362*H362</f>
        <v>0</v>
      </c>
      <c r="Q362" s="199">
        <v>0</v>
      </c>
      <c r="R362" s="199">
        <f t="shared" ref="R362:R378" si="82">Q362*H362</f>
        <v>0</v>
      </c>
      <c r="S362" s="199">
        <v>0</v>
      </c>
      <c r="T362" s="200">
        <f t="shared" ref="T362:T378" si="83">S362*H362</f>
        <v>0</v>
      </c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R362" s="201" t="s">
        <v>139</v>
      </c>
      <c r="AT362" s="201" t="s">
        <v>166</v>
      </c>
      <c r="AU362" s="201" t="s">
        <v>130</v>
      </c>
      <c r="AY362" s="14" t="s">
        <v>123</v>
      </c>
      <c r="BE362" s="202">
        <f t="shared" ref="BE362:BE378" si="84">IF(N362="základná",J362,0)</f>
        <v>0</v>
      </c>
      <c r="BF362" s="202">
        <f t="shared" ref="BF362:BF378" si="85">IF(N362="znížená",J362,0)</f>
        <v>0</v>
      </c>
      <c r="BG362" s="202">
        <f t="shared" ref="BG362:BG378" si="86">IF(N362="zákl. prenesená",J362,0)</f>
        <v>0</v>
      </c>
      <c r="BH362" s="202">
        <f t="shared" ref="BH362:BH378" si="87">IF(N362="zníž. prenesená",J362,0)</f>
        <v>0</v>
      </c>
      <c r="BI362" s="202">
        <f t="shared" ref="BI362:BI378" si="88">IF(N362="nulová",J362,0)</f>
        <v>0</v>
      </c>
      <c r="BJ362" s="14" t="s">
        <v>130</v>
      </c>
      <c r="BK362" s="202">
        <f t="shared" ref="BK362:BK378" si="89">ROUND(I362*H362,2)</f>
        <v>0</v>
      </c>
      <c r="BL362" s="14" t="s">
        <v>129</v>
      </c>
      <c r="BM362" s="201" t="s">
        <v>863</v>
      </c>
    </row>
    <row r="363" spans="1:65" s="2" customFormat="1" ht="24.2" customHeight="1">
      <c r="A363" s="31"/>
      <c r="B363" s="32"/>
      <c r="C363" s="203" t="s">
        <v>864</v>
      </c>
      <c r="D363" s="203" t="s">
        <v>166</v>
      </c>
      <c r="E363" s="204" t="s">
        <v>552</v>
      </c>
      <c r="F363" s="205" t="s">
        <v>553</v>
      </c>
      <c r="G363" s="206" t="s">
        <v>549</v>
      </c>
      <c r="H363" s="207">
        <v>25</v>
      </c>
      <c r="I363" s="208"/>
      <c r="J363" s="209">
        <f t="shared" si="80"/>
        <v>0</v>
      </c>
      <c r="K363" s="210"/>
      <c r="L363" s="211"/>
      <c r="M363" s="212" t="s">
        <v>1</v>
      </c>
      <c r="N363" s="213" t="s">
        <v>38</v>
      </c>
      <c r="O363" s="72"/>
      <c r="P363" s="199">
        <f t="shared" si="81"/>
        <v>0</v>
      </c>
      <c r="Q363" s="199">
        <v>0</v>
      </c>
      <c r="R363" s="199">
        <f t="shared" si="82"/>
        <v>0</v>
      </c>
      <c r="S363" s="199">
        <v>0</v>
      </c>
      <c r="T363" s="200">
        <f t="shared" si="83"/>
        <v>0</v>
      </c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R363" s="201" t="s">
        <v>139</v>
      </c>
      <c r="AT363" s="201" t="s">
        <v>166</v>
      </c>
      <c r="AU363" s="201" t="s">
        <v>130</v>
      </c>
      <c r="AY363" s="14" t="s">
        <v>123</v>
      </c>
      <c r="BE363" s="202">
        <f t="shared" si="84"/>
        <v>0</v>
      </c>
      <c r="BF363" s="202">
        <f t="shared" si="85"/>
        <v>0</v>
      </c>
      <c r="BG363" s="202">
        <f t="shared" si="86"/>
        <v>0</v>
      </c>
      <c r="BH363" s="202">
        <f t="shared" si="87"/>
        <v>0</v>
      </c>
      <c r="BI363" s="202">
        <f t="shared" si="88"/>
        <v>0</v>
      </c>
      <c r="BJ363" s="14" t="s">
        <v>130</v>
      </c>
      <c r="BK363" s="202">
        <f t="shared" si="89"/>
        <v>0</v>
      </c>
      <c r="BL363" s="14" t="s">
        <v>129</v>
      </c>
      <c r="BM363" s="201" t="s">
        <v>865</v>
      </c>
    </row>
    <row r="364" spans="1:65" s="2" customFormat="1" ht="44.25" customHeight="1">
      <c r="A364" s="31"/>
      <c r="B364" s="32"/>
      <c r="C364" s="203" t="s">
        <v>515</v>
      </c>
      <c r="D364" s="203" t="s">
        <v>166</v>
      </c>
      <c r="E364" s="204" t="s">
        <v>555</v>
      </c>
      <c r="F364" s="205" t="s">
        <v>556</v>
      </c>
      <c r="G364" s="206" t="s">
        <v>549</v>
      </c>
      <c r="H364" s="207">
        <v>24</v>
      </c>
      <c r="I364" s="208"/>
      <c r="J364" s="209">
        <f t="shared" si="80"/>
        <v>0</v>
      </c>
      <c r="K364" s="210"/>
      <c r="L364" s="211"/>
      <c r="M364" s="212" t="s">
        <v>1</v>
      </c>
      <c r="N364" s="213" t="s">
        <v>38</v>
      </c>
      <c r="O364" s="72"/>
      <c r="P364" s="199">
        <f t="shared" si="81"/>
        <v>0</v>
      </c>
      <c r="Q364" s="199">
        <v>0</v>
      </c>
      <c r="R364" s="199">
        <f t="shared" si="82"/>
        <v>0</v>
      </c>
      <c r="S364" s="199">
        <v>0</v>
      </c>
      <c r="T364" s="200">
        <f t="shared" si="83"/>
        <v>0</v>
      </c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R364" s="201" t="s">
        <v>139</v>
      </c>
      <c r="AT364" s="201" t="s">
        <v>166</v>
      </c>
      <c r="AU364" s="201" t="s">
        <v>130</v>
      </c>
      <c r="AY364" s="14" t="s">
        <v>123</v>
      </c>
      <c r="BE364" s="202">
        <f t="shared" si="84"/>
        <v>0</v>
      </c>
      <c r="BF364" s="202">
        <f t="shared" si="85"/>
        <v>0</v>
      </c>
      <c r="BG364" s="202">
        <f t="shared" si="86"/>
        <v>0</v>
      </c>
      <c r="BH364" s="202">
        <f t="shared" si="87"/>
        <v>0</v>
      </c>
      <c r="BI364" s="202">
        <f t="shared" si="88"/>
        <v>0</v>
      </c>
      <c r="BJ364" s="14" t="s">
        <v>130</v>
      </c>
      <c r="BK364" s="202">
        <f t="shared" si="89"/>
        <v>0</v>
      </c>
      <c r="BL364" s="14" t="s">
        <v>129</v>
      </c>
      <c r="BM364" s="201" t="s">
        <v>866</v>
      </c>
    </row>
    <row r="365" spans="1:65" s="2" customFormat="1" ht="24.2" customHeight="1">
      <c r="A365" s="31"/>
      <c r="B365" s="32"/>
      <c r="C365" s="203" t="s">
        <v>867</v>
      </c>
      <c r="D365" s="203" t="s">
        <v>166</v>
      </c>
      <c r="E365" s="204" t="s">
        <v>823</v>
      </c>
      <c r="F365" s="205" t="s">
        <v>824</v>
      </c>
      <c r="G365" s="206" t="s">
        <v>549</v>
      </c>
      <c r="H365" s="207">
        <v>24</v>
      </c>
      <c r="I365" s="208"/>
      <c r="J365" s="209">
        <f t="shared" si="80"/>
        <v>0</v>
      </c>
      <c r="K365" s="210"/>
      <c r="L365" s="211"/>
      <c r="M365" s="212" t="s">
        <v>1</v>
      </c>
      <c r="N365" s="213" t="s">
        <v>38</v>
      </c>
      <c r="O365" s="72"/>
      <c r="P365" s="199">
        <f t="shared" si="81"/>
        <v>0</v>
      </c>
      <c r="Q365" s="199">
        <v>0</v>
      </c>
      <c r="R365" s="199">
        <f t="shared" si="82"/>
        <v>0</v>
      </c>
      <c r="S365" s="199">
        <v>0</v>
      </c>
      <c r="T365" s="200">
        <f t="shared" si="83"/>
        <v>0</v>
      </c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R365" s="201" t="s">
        <v>139</v>
      </c>
      <c r="AT365" s="201" t="s">
        <v>166</v>
      </c>
      <c r="AU365" s="201" t="s">
        <v>130</v>
      </c>
      <c r="AY365" s="14" t="s">
        <v>123</v>
      </c>
      <c r="BE365" s="202">
        <f t="shared" si="84"/>
        <v>0</v>
      </c>
      <c r="BF365" s="202">
        <f t="shared" si="85"/>
        <v>0</v>
      </c>
      <c r="BG365" s="202">
        <f t="shared" si="86"/>
        <v>0</v>
      </c>
      <c r="BH365" s="202">
        <f t="shared" si="87"/>
        <v>0</v>
      </c>
      <c r="BI365" s="202">
        <f t="shared" si="88"/>
        <v>0</v>
      </c>
      <c r="BJ365" s="14" t="s">
        <v>130</v>
      </c>
      <c r="BK365" s="202">
        <f t="shared" si="89"/>
        <v>0</v>
      </c>
      <c r="BL365" s="14" t="s">
        <v>129</v>
      </c>
      <c r="BM365" s="201" t="s">
        <v>868</v>
      </c>
    </row>
    <row r="366" spans="1:65" s="2" customFormat="1" ht="24.2" customHeight="1">
      <c r="A366" s="31"/>
      <c r="B366" s="32"/>
      <c r="C366" s="203" t="s">
        <v>518</v>
      </c>
      <c r="D366" s="203" t="s">
        <v>166</v>
      </c>
      <c r="E366" s="204" t="s">
        <v>827</v>
      </c>
      <c r="F366" s="205" t="s">
        <v>828</v>
      </c>
      <c r="G366" s="206" t="s">
        <v>146</v>
      </c>
      <c r="H366" s="207">
        <v>150</v>
      </c>
      <c r="I366" s="208"/>
      <c r="J366" s="209">
        <f t="shared" si="80"/>
        <v>0</v>
      </c>
      <c r="K366" s="210"/>
      <c r="L366" s="211"/>
      <c r="M366" s="212" t="s">
        <v>1</v>
      </c>
      <c r="N366" s="213" t="s">
        <v>38</v>
      </c>
      <c r="O366" s="72"/>
      <c r="P366" s="199">
        <f t="shared" si="81"/>
        <v>0</v>
      </c>
      <c r="Q366" s="199">
        <v>0</v>
      </c>
      <c r="R366" s="199">
        <f t="shared" si="82"/>
        <v>0</v>
      </c>
      <c r="S366" s="199">
        <v>0</v>
      </c>
      <c r="T366" s="200">
        <f t="shared" si="83"/>
        <v>0</v>
      </c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R366" s="201" t="s">
        <v>139</v>
      </c>
      <c r="AT366" s="201" t="s">
        <v>166</v>
      </c>
      <c r="AU366" s="201" t="s">
        <v>130</v>
      </c>
      <c r="AY366" s="14" t="s">
        <v>123</v>
      </c>
      <c r="BE366" s="202">
        <f t="shared" si="84"/>
        <v>0</v>
      </c>
      <c r="BF366" s="202">
        <f t="shared" si="85"/>
        <v>0</v>
      </c>
      <c r="BG366" s="202">
        <f t="shared" si="86"/>
        <v>0</v>
      </c>
      <c r="BH366" s="202">
        <f t="shared" si="87"/>
        <v>0</v>
      </c>
      <c r="BI366" s="202">
        <f t="shared" si="88"/>
        <v>0</v>
      </c>
      <c r="BJ366" s="14" t="s">
        <v>130</v>
      </c>
      <c r="BK366" s="202">
        <f t="shared" si="89"/>
        <v>0</v>
      </c>
      <c r="BL366" s="14" t="s">
        <v>129</v>
      </c>
      <c r="BM366" s="201" t="s">
        <v>869</v>
      </c>
    </row>
    <row r="367" spans="1:65" s="2" customFormat="1" ht="24.2" customHeight="1">
      <c r="A367" s="31"/>
      <c r="B367" s="32"/>
      <c r="C367" s="203" t="s">
        <v>870</v>
      </c>
      <c r="D367" s="203" t="s">
        <v>166</v>
      </c>
      <c r="E367" s="204" t="s">
        <v>830</v>
      </c>
      <c r="F367" s="205" t="s">
        <v>831</v>
      </c>
      <c r="G367" s="206" t="s">
        <v>228</v>
      </c>
      <c r="H367" s="207">
        <v>300</v>
      </c>
      <c r="I367" s="208"/>
      <c r="J367" s="209">
        <f t="shared" si="80"/>
        <v>0</v>
      </c>
      <c r="K367" s="210"/>
      <c r="L367" s="211"/>
      <c r="M367" s="212" t="s">
        <v>1</v>
      </c>
      <c r="N367" s="213" t="s">
        <v>38</v>
      </c>
      <c r="O367" s="72"/>
      <c r="P367" s="199">
        <f t="shared" si="81"/>
        <v>0</v>
      </c>
      <c r="Q367" s="199">
        <v>0</v>
      </c>
      <c r="R367" s="199">
        <f t="shared" si="82"/>
        <v>0</v>
      </c>
      <c r="S367" s="199">
        <v>0</v>
      </c>
      <c r="T367" s="200">
        <f t="shared" si="83"/>
        <v>0</v>
      </c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R367" s="201" t="s">
        <v>139</v>
      </c>
      <c r="AT367" s="201" t="s">
        <v>166</v>
      </c>
      <c r="AU367" s="201" t="s">
        <v>130</v>
      </c>
      <c r="AY367" s="14" t="s">
        <v>123</v>
      </c>
      <c r="BE367" s="202">
        <f t="shared" si="84"/>
        <v>0</v>
      </c>
      <c r="BF367" s="202">
        <f t="shared" si="85"/>
        <v>0</v>
      </c>
      <c r="BG367" s="202">
        <f t="shared" si="86"/>
        <v>0</v>
      </c>
      <c r="BH367" s="202">
        <f t="shared" si="87"/>
        <v>0</v>
      </c>
      <c r="BI367" s="202">
        <f t="shared" si="88"/>
        <v>0</v>
      </c>
      <c r="BJ367" s="14" t="s">
        <v>130</v>
      </c>
      <c r="BK367" s="202">
        <f t="shared" si="89"/>
        <v>0</v>
      </c>
      <c r="BL367" s="14" t="s">
        <v>129</v>
      </c>
      <c r="BM367" s="201" t="s">
        <v>871</v>
      </c>
    </row>
    <row r="368" spans="1:65" s="2" customFormat="1" ht="24.2" customHeight="1">
      <c r="A368" s="31"/>
      <c r="B368" s="32"/>
      <c r="C368" s="203" t="s">
        <v>522</v>
      </c>
      <c r="D368" s="203" t="s">
        <v>166</v>
      </c>
      <c r="E368" s="204" t="s">
        <v>872</v>
      </c>
      <c r="F368" s="205" t="s">
        <v>567</v>
      </c>
      <c r="G368" s="206" t="s">
        <v>146</v>
      </c>
      <c r="H368" s="207">
        <v>300</v>
      </c>
      <c r="I368" s="208"/>
      <c r="J368" s="209">
        <f t="shared" si="80"/>
        <v>0</v>
      </c>
      <c r="K368" s="210"/>
      <c r="L368" s="211"/>
      <c r="M368" s="212" t="s">
        <v>1</v>
      </c>
      <c r="N368" s="213" t="s">
        <v>38</v>
      </c>
      <c r="O368" s="72"/>
      <c r="P368" s="199">
        <f t="shared" si="81"/>
        <v>0</v>
      </c>
      <c r="Q368" s="199">
        <v>0</v>
      </c>
      <c r="R368" s="199">
        <f t="shared" si="82"/>
        <v>0</v>
      </c>
      <c r="S368" s="199">
        <v>0</v>
      </c>
      <c r="T368" s="200">
        <f t="shared" si="83"/>
        <v>0</v>
      </c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R368" s="201" t="s">
        <v>139</v>
      </c>
      <c r="AT368" s="201" t="s">
        <v>166</v>
      </c>
      <c r="AU368" s="201" t="s">
        <v>130</v>
      </c>
      <c r="AY368" s="14" t="s">
        <v>123</v>
      </c>
      <c r="BE368" s="202">
        <f t="shared" si="84"/>
        <v>0</v>
      </c>
      <c r="BF368" s="202">
        <f t="shared" si="85"/>
        <v>0</v>
      </c>
      <c r="BG368" s="202">
        <f t="shared" si="86"/>
        <v>0</v>
      </c>
      <c r="BH368" s="202">
        <f t="shared" si="87"/>
        <v>0</v>
      </c>
      <c r="BI368" s="202">
        <f t="shared" si="88"/>
        <v>0</v>
      </c>
      <c r="BJ368" s="14" t="s">
        <v>130</v>
      </c>
      <c r="BK368" s="202">
        <f t="shared" si="89"/>
        <v>0</v>
      </c>
      <c r="BL368" s="14" t="s">
        <v>129</v>
      </c>
      <c r="BM368" s="201" t="s">
        <v>873</v>
      </c>
    </row>
    <row r="369" spans="1:65" s="2" customFormat="1" ht="33" customHeight="1">
      <c r="A369" s="31"/>
      <c r="B369" s="32"/>
      <c r="C369" s="203" t="s">
        <v>874</v>
      </c>
      <c r="D369" s="203" t="s">
        <v>166</v>
      </c>
      <c r="E369" s="204" t="s">
        <v>801</v>
      </c>
      <c r="F369" s="205" t="s">
        <v>802</v>
      </c>
      <c r="G369" s="206" t="s">
        <v>146</v>
      </c>
      <c r="H369" s="207">
        <v>300</v>
      </c>
      <c r="I369" s="208"/>
      <c r="J369" s="209">
        <f t="shared" si="80"/>
        <v>0</v>
      </c>
      <c r="K369" s="210"/>
      <c r="L369" s="211"/>
      <c r="M369" s="212" t="s">
        <v>1</v>
      </c>
      <c r="N369" s="213" t="s">
        <v>38</v>
      </c>
      <c r="O369" s="72"/>
      <c r="P369" s="199">
        <f t="shared" si="81"/>
        <v>0</v>
      </c>
      <c r="Q369" s="199">
        <v>0</v>
      </c>
      <c r="R369" s="199">
        <f t="shared" si="82"/>
        <v>0</v>
      </c>
      <c r="S369" s="199">
        <v>0</v>
      </c>
      <c r="T369" s="200">
        <f t="shared" si="83"/>
        <v>0</v>
      </c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R369" s="201" t="s">
        <v>139</v>
      </c>
      <c r="AT369" s="201" t="s">
        <v>166</v>
      </c>
      <c r="AU369" s="201" t="s">
        <v>130</v>
      </c>
      <c r="AY369" s="14" t="s">
        <v>123</v>
      </c>
      <c r="BE369" s="202">
        <f t="shared" si="84"/>
        <v>0</v>
      </c>
      <c r="BF369" s="202">
        <f t="shared" si="85"/>
        <v>0</v>
      </c>
      <c r="BG369" s="202">
        <f t="shared" si="86"/>
        <v>0</v>
      </c>
      <c r="BH369" s="202">
        <f t="shared" si="87"/>
        <v>0</v>
      </c>
      <c r="BI369" s="202">
        <f t="shared" si="88"/>
        <v>0</v>
      </c>
      <c r="BJ369" s="14" t="s">
        <v>130</v>
      </c>
      <c r="BK369" s="202">
        <f t="shared" si="89"/>
        <v>0</v>
      </c>
      <c r="BL369" s="14" t="s">
        <v>129</v>
      </c>
      <c r="BM369" s="201" t="s">
        <v>875</v>
      </c>
    </row>
    <row r="370" spans="1:65" s="2" customFormat="1" ht="24.2" customHeight="1">
      <c r="A370" s="31"/>
      <c r="B370" s="32"/>
      <c r="C370" s="203" t="s">
        <v>525</v>
      </c>
      <c r="D370" s="203" t="s">
        <v>166</v>
      </c>
      <c r="E370" s="204" t="s">
        <v>876</v>
      </c>
      <c r="F370" s="205" t="s">
        <v>839</v>
      </c>
      <c r="G370" s="206" t="s">
        <v>300</v>
      </c>
      <c r="H370" s="207">
        <v>1.0920000000000001</v>
      </c>
      <c r="I370" s="208"/>
      <c r="J370" s="209">
        <f t="shared" si="80"/>
        <v>0</v>
      </c>
      <c r="K370" s="210"/>
      <c r="L370" s="211"/>
      <c r="M370" s="212" t="s">
        <v>1</v>
      </c>
      <c r="N370" s="213" t="s">
        <v>38</v>
      </c>
      <c r="O370" s="72"/>
      <c r="P370" s="199">
        <f t="shared" si="81"/>
        <v>0</v>
      </c>
      <c r="Q370" s="199">
        <v>0</v>
      </c>
      <c r="R370" s="199">
        <f t="shared" si="82"/>
        <v>0</v>
      </c>
      <c r="S370" s="199">
        <v>0</v>
      </c>
      <c r="T370" s="200">
        <f t="shared" si="83"/>
        <v>0</v>
      </c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R370" s="201" t="s">
        <v>139</v>
      </c>
      <c r="AT370" s="201" t="s">
        <v>166</v>
      </c>
      <c r="AU370" s="201" t="s">
        <v>130</v>
      </c>
      <c r="AY370" s="14" t="s">
        <v>123</v>
      </c>
      <c r="BE370" s="202">
        <f t="shared" si="84"/>
        <v>0</v>
      </c>
      <c r="BF370" s="202">
        <f t="shared" si="85"/>
        <v>0</v>
      </c>
      <c r="BG370" s="202">
        <f t="shared" si="86"/>
        <v>0</v>
      </c>
      <c r="BH370" s="202">
        <f t="shared" si="87"/>
        <v>0</v>
      </c>
      <c r="BI370" s="202">
        <f t="shared" si="88"/>
        <v>0</v>
      </c>
      <c r="BJ370" s="14" t="s">
        <v>130</v>
      </c>
      <c r="BK370" s="202">
        <f t="shared" si="89"/>
        <v>0</v>
      </c>
      <c r="BL370" s="14" t="s">
        <v>129</v>
      </c>
      <c r="BM370" s="201" t="s">
        <v>877</v>
      </c>
    </row>
    <row r="371" spans="1:65" s="2" customFormat="1" ht="33" customHeight="1">
      <c r="A371" s="31"/>
      <c r="B371" s="32"/>
      <c r="C371" s="203" t="s">
        <v>878</v>
      </c>
      <c r="D371" s="203" t="s">
        <v>166</v>
      </c>
      <c r="E371" s="204" t="s">
        <v>841</v>
      </c>
      <c r="F371" s="205" t="s">
        <v>842</v>
      </c>
      <c r="G371" s="206" t="s">
        <v>146</v>
      </c>
      <c r="H371" s="207">
        <v>150</v>
      </c>
      <c r="I371" s="208"/>
      <c r="J371" s="209">
        <f t="shared" si="80"/>
        <v>0</v>
      </c>
      <c r="K371" s="210"/>
      <c r="L371" s="211"/>
      <c r="M371" s="212" t="s">
        <v>1</v>
      </c>
      <c r="N371" s="213" t="s">
        <v>38</v>
      </c>
      <c r="O371" s="72"/>
      <c r="P371" s="199">
        <f t="shared" si="81"/>
        <v>0</v>
      </c>
      <c r="Q371" s="199">
        <v>0</v>
      </c>
      <c r="R371" s="199">
        <f t="shared" si="82"/>
        <v>0</v>
      </c>
      <c r="S371" s="199">
        <v>0</v>
      </c>
      <c r="T371" s="200">
        <f t="shared" si="83"/>
        <v>0</v>
      </c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R371" s="201" t="s">
        <v>139</v>
      </c>
      <c r="AT371" s="201" t="s">
        <v>166</v>
      </c>
      <c r="AU371" s="201" t="s">
        <v>130</v>
      </c>
      <c r="AY371" s="14" t="s">
        <v>123</v>
      </c>
      <c r="BE371" s="202">
        <f t="shared" si="84"/>
        <v>0</v>
      </c>
      <c r="BF371" s="202">
        <f t="shared" si="85"/>
        <v>0</v>
      </c>
      <c r="BG371" s="202">
        <f t="shared" si="86"/>
        <v>0</v>
      </c>
      <c r="BH371" s="202">
        <f t="shared" si="87"/>
        <v>0</v>
      </c>
      <c r="BI371" s="202">
        <f t="shared" si="88"/>
        <v>0</v>
      </c>
      <c r="BJ371" s="14" t="s">
        <v>130</v>
      </c>
      <c r="BK371" s="202">
        <f t="shared" si="89"/>
        <v>0</v>
      </c>
      <c r="BL371" s="14" t="s">
        <v>129</v>
      </c>
      <c r="BM371" s="201" t="s">
        <v>879</v>
      </c>
    </row>
    <row r="372" spans="1:65" s="2" customFormat="1" ht="24.2" customHeight="1">
      <c r="A372" s="31"/>
      <c r="B372" s="32"/>
      <c r="C372" s="203" t="s">
        <v>529</v>
      </c>
      <c r="D372" s="203" t="s">
        <v>166</v>
      </c>
      <c r="E372" s="204" t="s">
        <v>804</v>
      </c>
      <c r="F372" s="205" t="s">
        <v>805</v>
      </c>
      <c r="G372" s="206" t="s">
        <v>146</v>
      </c>
      <c r="H372" s="207">
        <v>150</v>
      </c>
      <c r="I372" s="208"/>
      <c r="J372" s="209">
        <f t="shared" si="80"/>
        <v>0</v>
      </c>
      <c r="K372" s="210"/>
      <c r="L372" s="211"/>
      <c r="M372" s="212" t="s">
        <v>1</v>
      </c>
      <c r="N372" s="213" t="s">
        <v>38</v>
      </c>
      <c r="O372" s="72"/>
      <c r="P372" s="199">
        <f t="shared" si="81"/>
        <v>0</v>
      </c>
      <c r="Q372" s="199">
        <v>0</v>
      </c>
      <c r="R372" s="199">
        <f t="shared" si="82"/>
        <v>0</v>
      </c>
      <c r="S372" s="199">
        <v>0</v>
      </c>
      <c r="T372" s="200">
        <f t="shared" si="83"/>
        <v>0</v>
      </c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R372" s="201" t="s">
        <v>139</v>
      </c>
      <c r="AT372" s="201" t="s">
        <v>166</v>
      </c>
      <c r="AU372" s="201" t="s">
        <v>130</v>
      </c>
      <c r="AY372" s="14" t="s">
        <v>123</v>
      </c>
      <c r="BE372" s="202">
        <f t="shared" si="84"/>
        <v>0</v>
      </c>
      <c r="BF372" s="202">
        <f t="shared" si="85"/>
        <v>0</v>
      </c>
      <c r="BG372" s="202">
        <f t="shared" si="86"/>
        <v>0</v>
      </c>
      <c r="BH372" s="202">
        <f t="shared" si="87"/>
        <v>0</v>
      </c>
      <c r="BI372" s="202">
        <f t="shared" si="88"/>
        <v>0</v>
      </c>
      <c r="BJ372" s="14" t="s">
        <v>130</v>
      </c>
      <c r="BK372" s="202">
        <f t="shared" si="89"/>
        <v>0</v>
      </c>
      <c r="BL372" s="14" t="s">
        <v>129</v>
      </c>
      <c r="BM372" s="201" t="s">
        <v>880</v>
      </c>
    </row>
    <row r="373" spans="1:65" s="2" customFormat="1" ht="16.5" customHeight="1">
      <c r="A373" s="31"/>
      <c r="B373" s="32"/>
      <c r="C373" s="203" t="s">
        <v>881</v>
      </c>
      <c r="D373" s="203" t="s">
        <v>166</v>
      </c>
      <c r="E373" s="204" t="s">
        <v>808</v>
      </c>
      <c r="F373" s="205" t="s">
        <v>809</v>
      </c>
      <c r="G373" s="206" t="s">
        <v>146</v>
      </c>
      <c r="H373" s="207">
        <v>150</v>
      </c>
      <c r="I373" s="208"/>
      <c r="J373" s="209">
        <f t="shared" si="80"/>
        <v>0</v>
      </c>
      <c r="K373" s="210"/>
      <c r="L373" s="211"/>
      <c r="M373" s="212" t="s">
        <v>1</v>
      </c>
      <c r="N373" s="213" t="s">
        <v>38</v>
      </c>
      <c r="O373" s="72"/>
      <c r="P373" s="199">
        <f t="shared" si="81"/>
        <v>0</v>
      </c>
      <c r="Q373" s="199">
        <v>0</v>
      </c>
      <c r="R373" s="199">
        <f t="shared" si="82"/>
        <v>0</v>
      </c>
      <c r="S373" s="199">
        <v>0</v>
      </c>
      <c r="T373" s="200">
        <f t="shared" si="83"/>
        <v>0</v>
      </c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R373" s="201" t="s">
        <v>139</v>
      </c>
      <c r="AT373" s="201" t="s">
        <v>166</v>
      </c>
      <c r="AU373" s="201" t="s">
        <v>130</v>
      </c>
      <c r="AY373" s="14" t="s">
        <v>123</v>
      </c>
      <c r="BE373" s="202">
        <f t="shared" si="84"/>
        <v>0</v>
      </c>
      <c r="BF373" s="202">
        <f t="shared" si="85"/>
        <v>0</v>
      </c>
      <c r="BG373" s="202">
        <f t="shared" si="86"/>
        <v>0</v>
      </c>
      <c r="BH373" s="202">
        <f t="shared" si="87"/>
        <v>0</v>
      </c>
      <c r="BI373" s="202">
        <f t="shared" si="88"/>
        <v>0</v>
      </c>
      <c r="BJ373" s="14" t="s">
        <v>130</v>
      </c>
      <c r="BK373" s="202">
        <f t="shared" si="89"/>
        <v>0</v>
      </c>
      <c r="BL373" s="14" t="s">
        <v>129</v>
      </c>
      <c r="BM373" s="201" t="s">
        <v>882</v>
      </c>
    </row>
    <row r="374" spans="1:65" s="2" customFormat="1" ht="33" customHeight="1">
      <c r="A374" s="31"/>
      <c r="B374" s="32"/>
      <c r="C374" s="203" t="s">
        <v>532</v>
      </c>
      <c r="D374" s="203" t="s">
        <v>166</v>
      </c>
      <c r="E374" s="204" t="s">
        <v>848</v>
      </c>
      <c r="F374" s="205" t="s">
        <v>849</v>
      </c>
      <c r="G374" s="206" t="s">
        <v>146</v>
      </c>
      <c r="H374" s="207">
        <v>150</v>
      </c>
      <c r="I374" s="208"/>
      <c r="J374" s="209">
        <f t="shared" si="80"/>
        <v>0</v>
      </c>
      <c r="K374" s="210"/>
      <c r="L374" s="211"/>
      <c r="M374" s="212" t="s">
        <v>1</v>
      </c>
      <c r="N374" s="213" t="s">
        <v>38</v>
      </c>
      <c r="O374" s="72"/>
      <c r="P374" s="199">
        <f t="shared" si="81"/>
        <v>0</v>
      </c>
      <c r="Q374" s="199">
        <v>0</v>
      </c>
      <c r="R374" s="199">
        <f t="shared" si="82"/>
        <v>0</v>
      </c>
      <c r="S374" s="199">
        <v>0</v>
      </c>
      <c r="T374" s="200">
        <f t="shared" si="83"/>
        <v>0</v>
      </c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R374" s="201" t="s">
        <v>139</v>
      </c>
      <c r="AT374" s="201" t="s">
        <v>166</v>
      </c>
      <c r="AU374" s="201" t="s">
        <v>130</v>
      </c>
      <c r="AY374" s="14" t="s">
        <v>123</v>
      </c>
      <c r="BE374" s="202">
        <f t="shared" si="84"/>
        <v>0</v>
      </c>
      <c r="BF374" s="202">
        <f t="shared" si="85"/>
        <v>0</v>
      </c>
      <c r="BG374" s="202">
        <f t="shared" si="86"/>
        <v>0</v>
      </c>
      <c r="BH374" s="202">
        <f t="shared" si="87"/>
        <v>0</v>
      </c>
      <c r="BI374" s="202">
        <f t="shared" si="88"/>
        <v>0</v>
      </c>
      <c r="BJ374" s="14" t="s">
        <v>130</v>
      </c>
      <c r="BK374" s="202">
        <f t="shared" si="89"/>
        <v>0</v>
      </c>
      <c r="BL374" s="14" t="s">
        <v>129</v>
      </c>
      <c r="BM374" s="201" t="s">
        <v>883</v>
      </c>
    </row>
    <row r="375" spans="1:65" s="2" customFormat="1" ht="33" customHeight="1">
      <c r="A375" s="31"/>
      <c r="B375" s="32"/>
      <c r="C375" s="203" t="s">
        <v>884</v>
      </c>
      <c r="D375" s="203" t="s">
        <v>166</v>
      </c>
      <c r="E375" s="204" t="s">
        <v>885</v>
      </c>
      <c r="F375" s="205" t="s">
        <v>574</v>
      </c>
      <c r="G375" s="206" t="s">
        <v>146</v>
      </c>
      <c r="H375" s="207">
        <v>150</v>
      </c>
      <c r="I375" s="208"/>
      <c r="J375" s="209">
        <f t="shared" si="80"/>
        <v>0</v>
      </c>
      <c r="K375" s="210"/>
      <c r="L375" s="211"/>
      <c r="M375" s="212" t="s">
        <v>1</v>
      </c>
      <c r="N375" s="213" t="s">
        <v>38</v>
      </c>
      <c r="O375" s="72"/>
      <c r="P375" s="199">
        <f t="shared" si="81"/>
        <v>0</v>
      </c>
      <c r="Q375" s="199">
        <v>0</v>
      </c>
      <c r="R375" s="199">
        <f t="shared" si="82"/>
        <v>0</v>
      </c>
      <c r="S375" s="199">
        <v>0</v>
      </c>
      <c r="T375" s="200">
        <f t="shared" si="83"/>
        <v>0</v>
      </c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R375" s="201" t="s">
        <v>139</v>
      </c>
      <c r="AT375" s="201" t="s">
        <v>166</v>
      </c>
      <c r="AU375" s="201" t="s">
        <v>130</v>
      </c>
      <c r="AY375" s="14" t="s">
        <v>123</v>
      </c>
      <c r="BE375" s="202">
        <f t="shared" si="84"/>
        <v>0</v>
      </c>
      <c r="BF375" s="202">
        <f t="shared" si="85"/>
        <v>0</v>
      </c>
      <c r="BG375" s="202">
        <f t="shared" si="86"/>
        <v>0</v>
      </c>
      <c r="BH375" s="202">
        <f t="shared" si="87"/>
        <v>0</v>
      </c>
      <c r="BI375" s="202">
        <f t="shared" si="88"/>
        <v>0</v>
      </c>
      <c r="BJ375" s="14" t="s">
        <v>130</v>
      </c>
      <c r="BK375" s="202">
        <f t="shared" si="89"/>
        <v>0</v>
      </c>
      <c r="BL375" s="14" t="s">
        <v>129</v>
      </c>
      <c r="BM375" s="201" t="s">
        <v>886</v>
      </c>
    </row>
    <row r="376" spans="1:65" s="2" customFormat="1" ht="24.2" customHeight="1">
      <c r="A376" s="31"/>
      <c r="B376" s="32"/>
      <c r="C376" s="203" t="s">
        <v>536</v>
      </c>
      <c r="D376" s="203" t="s">
        <v>166</v>
      </c>
      <c r="E376" s="204" t="s">
        <v>854</v>
      </c>
      <c r="F376" s="205" t="s">
        <v>855</v>
      </c>
      <c r="G376" s="206" t="s">
        <v>223</v>
      </c>
      <c r="H376" s="207">
        <v>10.5</v>
      </c>
      <c r="I376" s="208"/>
      <c r="J376" s="209">
        <f t="shared" si="80"/>
        <v>0</v>
      </c>
      <c r="K376" s="210"/>
      <c r="L376" s="211"/>
      <c r="M376" s="212" t="s">
        <v>1</v>
      </c>
      <c r="N376" s="213" t="s">
        <v>38</v>
      </c>
      <c r="O376" s="72"/>
      <c r="P376" s="199">
        <f t="shared" si="81"/>
        <v>0</v>
      </c>
      <c r="Q376" s="199">
        <v>0</v>
      </c>
      <c r="R376" s="199">
        <f t="shared" si="82"/>
        <v>0</v>
      </c>
      <c r="S376" s="199">
        <v>0</v>
      </c>
      <c r="T376" s="200">
        <f t="shared" si="83"/>
        <v>0</v>
      </c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R376" s="201" t="s">
        <v>139</v>
      </c>
      <c r="AT376" s="201" t="s">
        <v>166</v>
      </c>
      <c r="AU376" s="201" t="s">
        <v>130</v>
      </c>
      <c r="AY376" s="14" t="s">
        <v>123</v>
      </c>
      <c r="BE376" s="202">
        <f t="shared" si="84"/>
        <v>0</v>
      </c>
      <c r="BF376" s="202">
        <f t="shared" si="85"/>
        <v>0</v>
      </c>
      <c r="BG376" s="202">
        <f t="shared" si="86"/>
        <v>0</v>
      </c>
      <c r="BH376" s="202">
        <f t="shared" si="87"/>
        <v>0</v>
      </c>
      <c r="BI376" s="202">
        <f t="shared" si="88"/>
        <v>0</v>
      </c>
      <c r="BJ376" s="14" t="s">
        <v>130</v>
      </c>
      <c r="BK376" s="202">
        <f t="shared" si="89"/>
        <v>0</v>
      </c>
      <c r="BL376" s="14" t="s">
        <v>129</v>
      </c>
      <c r="BM376" s="201" t="s">
        <v>887</v>
      </c>
    </row>
    <row r="377" spans="1:65" s="2" customFormat="1" ht="24.2" customHeight="1">
      <c r="A377" s="31"/>
      <c r="B377" s="32"/>
      <c r="C377" s="203" t="s">
        <v>888</v>
      </c>
      <c r="D377" s="203" t="s">
        <v>166</v>
      </c>
      <c r="E377" s="204" t="s">
        <v>857</v>
      </c>
      <c r="F377" s="205" t="s">
        <v>858</v>
      </c>
      <c r="G377" s="206" t="s">
        <v>223</v>
      </c>
      <c r="H377" s="207">
        <v>105</v>
      </c>
      <c r="I377" s="208"/>
      <c r="J377" s="209">
        <f t="shared" si="80"/>
        <v>0</v>
      </c>
      <c r="K377" s="210"/>
      <c r="L377" s="211"/>
      <c r="M377" s="212" t="s">
        <v>1</v>
      </c>
      <c r="N377" s="213" t="s">
        <v>38</v>
      </c>
      <c r="O377" s="72"/>
      <c r="P377" s="199">
        <f t="shared" si="81"/>
        <v>0</v>
      </c>
      <c r="Q377" s="199">
        <v>0</v>
      </c>
      <c r="R377" s="199">
        <f t="shared" si="82"/>
        <v>0</v>
      </c>
      <c r="S377" s="199">
        <v>0</v>
      </c>
      <c r="T377" s="200">
        <f t="shared" si="83"/>
        <v>0</v>
      </c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R377" s="201" t="s">
        <v>139</v>
      </c>
      <c r="AT377" s="201" t="s">
        <v>166</v>
      </c>
      <c r="AU377" s="201" t="s">
        <v>130</v>
      </c>
      <c r="AY377" s="14" t="s">
        <v>123</v>
      </c>
      <c r="BE377" s="202">
        <f t="shared" si="84"/>
        <v>0</v>
      </c>
      <c r="BF377" s="202">
        <f t="shared" si="85"/>
        <v>0</v>
      </c>
      <c r="BG377" s="202">
        <f t="shared" si="86"/>
        <v>0</v>
      </c>
      <c r="BH377" s="202">
        <f t="shared" si="87"/>
        <v>0</v>
      </c>
      <c r="BI377" s="202">
        <f t="shared" si="88"/>
        <v>0</v>
      </c>
      <c r="BJ377" s="14" t="s">
        <v>130</v>
      </c>
      <c r="BK377" s="202">
        <f t="shared" si="89"/>
        <v>0</v>
      </c>
      <c r="BL377" s="14" t="s">
        <v>129</v>
      </c>
      <c r="BM377" s="201" t="s">
        <v>889</v>
      </c>
    </row>
    <row r="378" spans="1:65" s="2" customFormat="1" ht="33" customHeight="1">
      <c r="A378" s="31"/>
      <c r="B378" s="32"/>
      <c r="C378" s="203" t="s">
        <v>539</v>
      </c>
      <c r="D378" s="203" t="s">
        <v>166</v>
      </c>
      <c r="E378" s="204" t="s">
        <v>811</v>
      </c>
      <c r="F378" s="205" t="s">
        <v>812</v>
      </c>
      <c r="G378" s="206" t="s">
        <v>128</v>
      </c>
      <c r="H378" s="207">
        <v>105</v>
      </c>
      <c r="I378" s="208"/>
      <c r="J378" s="209">
        <f t="shared" si="80"/>
        <v>0</v>
      </c>
      <c r="K378" s="210"/>
      <c r="L378" s="211"/>
      <c r="M378" s="212" t="s">
        <v>1</v>
      </c>
      <c r="N378" s="213" t="s">
        <v>38</v>
      </c>
      <c r="O378" s="72"/>
      <c r="P378" s="199">
        <f t="shared" si="81"/>
        <v>0</v>
      </c>
      <c r="Q378" s="199">
        <v>0</v>
      </c>
      <c r="R378" s="199">
        <f t="shared" si="82"/>
        <v>0</v>
      </c>
      <c r="S378" s="199">
        <v>0</v>
      </c>
      <c r="T378" s="200">
        <f t="shared" si="83"/>
        <v>0</v>
      </c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R378" s="201" t="s">
        <v>139</v>
      </c>
      <c r="AT378" s="201" t="s">
        <v>166</v>
      </c>
      <c r="AU378" s="201" t="s">
        <v>130</v>
      </c>
      <c r="AY378" s="14" t="s">
        <v>123</v>
      </c>
      <c r="BE378" s="202">
        <f t="shared" si="84"/>
        <v>0</v>
      </c>
      <c r="BF378" s="202">
        <f t="shared" si="85"/>
        <v>0</v>
      </c>
      <c r="BG378" s="202">
        <f t="shared" si="86"/>
        <v>0</v>
      </c>
      <c r="BH378" s="202">
        <f t="shared" si="87"/>
        <v>0</v>
      </c>
      <c r="BI378" s="202">
        <f t="shared" si="88"/>
        <v>0</v>
      </c>
      <c r="BJ378" s="14" t="s">
        <v>130</v>
      </c>
      <c r="BK378" s="202">
        <f t="shared" si="89"/>
        <v>0</v>
      </c>
      <c r="BL378" s="14" t="s">
        <v>129</v>
      </c>
      <c r="BM378" s="201" t="s">
        <v>890</v>
      </c>
    </row>
    <row r="379" spans="1:65" s="12" customFormat="1" ht="22.9" customHeight="1">
      <c r="B379" s="174"/>
      <c r="C379" s="175"/>
      <c r="D379" s="176" t="s">
        <v>71</v>
      </c>
      <c r="E379" s="187" t="s">
        <v>891</v>
      </c>
      <c r="F379" s="187" t="s">
        <v>892</v>
      </c>
      <c r="G379" s="175"/>
      <c r="H379" s="175"/>
      <c r="I379" s="178"/>
      <c r="J379" s="188">
        <f>BK379</f>
        <v>0</v>
      </c>
      <c r="K379" s="175"/>
      <c r="L379" s="179"/>
      <c r="M379" s="180"/>
      <c r="N379" s="181"/>
      <c r="O379" s="181"/>
      <c r="P379" s="182">
        <f>SUM(P380:P427)</f>
        <v>0</v>
      </c>
      <c r="Q379" s="181"/>
      <c r="R379" s="182">
        <f>SUM(R380:R427)</f>
        <v>1.0555925000000002</v>
      </c>
      <c r="S379" s="181"/>
      <c r="T379" s="183">
        <f>SUM(T380:T427)</f>
        <v>0</v>
      </c>
      <c r="AR379" s="184" t="s">
        <v>129</v>
      </c>
      <c r="AT379" s="185" t="s">
        <v>71</v>
      </c>
      <c r="AU379" s="185" t="s">
        <v>79</v>
      </c>
      <c r="AY379" s="184" t="s">
        <v>123</v>
      </c>
      <c r="BK379" s="186">
        <f>SUM(BK380:BK427)</f>
        <v>0</v>
      </c>
    </row>
    <row r="380" spans="1:65" s="2" customFormat="1" ht="33" customHeight="1">
      <c r="A380" s="31"/>
      <c r="B380" s="32"/>
      <c r="C380" s="203" t="s">
        <v>893</v>
      </c>
      <c r="D380" s="203" t="s">
        <v>166</v>
      </c>
      <c r="E380" s="204" t="s">
        <v>894</v>
      </c>
      <c r="F380" s="205" t="s">
        <v>895</v>
      </c>
      <c r="G380" s="206" t="s">
        <v>128</v>
      </c>
      <c r="H380" s="207">
        <v>12.25</v>
      </c>
      <c r="I380" s="208"/>
      <c r="J380" s="209">
        <f t="shared" ref="J380:J427" si="90">ROUND(I380*H380,2)</f>
        <v>0</v>
      </c>
      <c r="K380" s="210"/>
      <c r="L380" s="211"/>
      <c r="M380" s="212" t="s">
        <v>1</v>
      </c>
      <c r="N380" s="213" t="s">
        <v>38</v>
      </c>
      <c r="O380" s="72"/>
      <c r="P380" s="199">
        <f t="shared" ref="P380:P427" si="91">O380*H380</f>
        <v>0</v>
      </c>
      <c r="Q380" s="199">
        <v>0</v>
      </c>
      <c r="R380" s="199">
        <f t="shared" ref="R380:R427" si="92">Q380*H380</f>
        <v>0</v>
      </c>
      <c r="S380" s="199">
        <v>0</v>
      </c>
      <c r="T380" s="200">
        <f t="shared" ref="T380:T427" si="93">S380*H380</f>
        <v>0</v>
      </c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R380" s="201" t="s">
        <v>139</v>
      </c>
      <c r="AT380" s="201" t="s">
        <v>166</v>
      </c>
      <c r="AU380" s="201" t="s">
        <v>130</v>
      </c>
      <c r="AY380" s="14" t="s">
        <v>123</v>
      </c>
      <c r="BE380" s="202">
        <f t="shared" ref="BE380:BE427" si="94">IF(N380="základná",J380,0)</f>
        <v>0</v>
      </c>
      <c r="BF380" s="202">
        <f t="shared" ref="BF380:BF427" si="95">IF(N380="znížená",J380,0)</f>
        <v>0</v>
      </c>
      <c r="BG380" s="202">
        <f t="shared" ref="BG380:BG427" si="96">IF(N380="zákl. prenesená",J380,0)</f>
        <v>0</v>
      </c>
      <c r="BH380" s="202">
        <f t="shared" ref="BH380:BH427" si="97">IF(N380="zníž. prenesená",J380,0)</f>
        <v>0</v>
      </c>
      <c r="BI380" s="202">
        <f t="shared" ref="BI380:BI427" si="98">IF(N380="nulová",J380,0)</f>
        <v>0</v>
      </c>
      <c r="BJ380" s="14" t="s">
        <v>130</v>
      </c>
      <c r="BK380" s="202">
        <f t="shared" ref="BK380:BK427" si="99">ROUND(I380*H380,2)</f>
        <v>0</v>
      </c>
      <c r="BL380" s="14" t="s">
        <v>129</v>
      </c>
      <c r="BM380" s="201" t="s">
        <v>896</v>
      </c>
    </row>
    <row r="381" spans="1:65" s="2" customFormat="1" ht="24.2" customHeight="1">
      <c r="A381" s="31"/>
      <c r="B381" s="32"/>
      <c r="C381" s="203" t="s">
        <v>544</v>
      </c>
      <c r="D381" s="203" t="s">
        <v>166</v>
      </c>
      <c r="E381" s="204" t="s">
        <v>897</v>
      </c>
      <c r="F381" s="205" t="s">
        <v>898</v>
      </c>
      <c r="G381" s="206" t="s">
        <v>128</v>
      </c>
      <c r="H381" s="207">
        <v>12.25</v>
      </c>
      <c r="I381" s="208"/>
      <c r="J381" s="209">
        <f t="shared" si="90"/>
        <v>0</v>
      </c>
      <c r="K381" s="210"/>
      <c r="L381" s="211"/>
      <c r="M381" s="212" t="s">
        <v>1</v>
      </c>
      <c r="N381" s="213" t="s">
        <v>38</v>
      </c>
      <c r="O381" s="72"/>
      <c r="P381" s="199">
        <f t="shared" si="91"/>
        <v>0</v>
      </c>
      <c r="Q381" s="199">
        <v>0</v>
      </c>
      <c r="R381" s="199">
        <f t="shared" si="92"/>
        <v>0</v>
      </c>
      <c r="S381" s="199">
        <v>0</v>
      </c>
      <c r="T381" s="200">
        <f t="shared" si="93"/>
        <v>0</v>
      </c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R381" s="201" t="s">
        <v>139</v>
      </c>
      <c r="AT381" s="201" t="s">
        <v>166</v>
      </c>
      <c r="AU381" s="201" t="s">
        <v>130</v>
      </c>
      <c r="AY381" s="14" t="s">
        <v>123</v>
      </c>
      <c r="BE381" s="202">
        <f t="shared" si="94"/>
        <v>0</v>
      </c>
      <c r="BF381" s="202">
        <f t="shared" si="95"/>
        <v>0</v>
      </c>
      <c r="BG381" s="202">
        <f t="shared" si="96"/>
        <v>0</v>
      </c>
      <c r="BH381" s="202">
        <f t="shared" si="97"/>
        <v>0</v>
      </c>
      <c r="BI381" s="202">
        <f t="shared" si="98"/>
        <v>0</v>
      </c>
      <c r="BJ381" s="14" t="s">
        <v>130</v>
      </c>
      <c r="BK381" s="202">
        <f t="shared" si="99"/>
        <v>0</v>
      </c>
      <c r="BL381" s="14" t="s">
        <v>129</v>
      </c>
      <c r="BM381" s="201" t="s">
        <v>899</v>
      </c>
    </row>
    <row r="382" spans="1:65" s="2" customFormat="1" ht="33" customHeight="1">
      <c r="A382" s="31"/>
      <c r="B382" s="32"/>
      <c r="C382" s="203" t="s">
        <v>900</v>
      </c>
      <c r="D382" s="203" t="s">
        <v>166</v>
      </c>
      <c r="E382" s="204" t="s">
        <v>901</v>
      </c>
      <c r="F382" s="205" t="s">
        <v>902</v>
      </c>
      <c r="G382" s="206" t="s">
        <v>128</v>
      </c>
      <c r="H382" s="207">
        <v>8.25</v>
      </c>
      <c r="I382" s="208"/>
      <c r="J382" s="209">
        <f t="shared" si="90"/>
        <v>0</v>
      </c>
      <c r="K382" s="210"/>
      <c r="L382" s="211"/>
      <c r="M382" s="212" t="s">
        <v>1</v>
      </c>
      <c r="N382" s="213" t="s">
        <v>38</v>
      </c>
      <c r="O382" s="72"/>
      <c r="P382" s="199">
        <f t="shared" si="91"/>
        <v>0</v>
      </c>
      <c r="Q382" s="199">
        <v>0</v>
      </c>
      <c r="R382" s="199">
        <f t="shared" si="92"/>
        <v>0</v>
      </c>
      <c r="S382" s="199">
        <v>0</v>
      </c>
      <c r="T382" s="200">
        <f t="shared" si="93"/>
        <v>0</v>
      </c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R382" s="201" t="s">
        <v>139</v>
      </c>
      <c r="AT382" s="201" t="s">
        <v>166</v>
      </c>
      <c r="AU382" s="201" t="s">
        <v>130</v>
      </c>
      <c r="AY382" s="14" t="s">
        <v>123</v>
      </c>
      <c r="BE382" s="202">
        <f t="shared" si="94"/>
        <v>0</v>
      </c>
      <c r="BF382" s="202">
        <f t="shared" si="95"/>
        <v>0</v>
      </c>
      <c r="BG382" s="202">
        <f t="shared" si="96"/>
        <v>0</v>
      </c>
      <c r="BH382" s="202">
        <f t="shared" si="97"/>
        <v>0</v>
      </c>
      <c r="BI382" s="202">
        <f t="shared" si="98"/>
        <v>0</v>
      </c>
      <c r="BJ382" s="14" t="s">
        <v>130</v>
      </c>
      <c r="BK382" s="202">
        <f t="shared" si="99"/>
        <v>0</v>
      </c>
      <c r="BL382" s="14" t="s">
        <v>129</v>
      </c>
      <c r="BM382" s="201" t="s">
        <v>903</v>
      </c>
    </row>
    <row r="383" spans="1:65" s="2" customFormat="1" ht="24.2" customHeight="1">
      <c r="A383" s="31"/>
      <c r="B383" s="32"/>
      <c r="C383" s="203" t="s">
        <v>550</v>
      </c>
      <c r="D383" s="203" t="s">
        <v>166</v>
      </c>
      <c r="E383" s="204" t="s">
        <v>904</v>
      </c>
      <c r="F383" s="205" t="s">
        <v>905</v>
      </c>
      <c r="G383" s="206" t="s">
        <v>128</v>
      </c>
      <c r="H383" s="207">
        <v>4</v>
      </c>
      <c r="I383" s="208"/>
      <c r="J383" s="209">
        <f t="shared" si="90"/>
        <v>0</v>
      </c>
      <c r="K383" s="210"/>
      <c r="L383" s="211"/>
      <c r="M383" s="212" t="s">
        <v>1</v>
      </c>
      <c r="N383" s="213" t="s">
        <v>38</v>
      </c>
      <c r="O383" s="72"/>
      <c r="P383" s="199">
        <f t="shared" si="91"/>
        <v>0</v>
      </c>
      <c r="Q383" s="199">
        <v>0</v>
      </c>
      <c r="R383" s="199">
        <f t="shared" si="92"/>
        <v>0</v>
      </c>
      <c r="S383" s="199">
        <v>0</v>
      </c>
      <c r="T383" s="200">
        <f t="shared" si="93"/>
        <v>0</v>
      </c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R383" s="201" t="s">
        <v>139</v>
      </c>
      <c r="AT383" s="201" t="s">
        <v>166</v>
      </c>
      <c r="AU383" s="201" t="s">
        <v>130</v>
      </c>
      <c r="AY383" s="14" t="s">
        <v>123</v>
      </c>
      <c r="BE383" s="202">
        <f t="shared" si="94"/>
        <v>0</v>
      </c>
      <c r="BF383" s="202">
        <f t="shared" si="95"/>
        <v>0</v>
      </c>
      <c r="BG383" s="202">
        <f t="shared" si="96"/>
        <v>0</v>
      </c>
      <c r="BH383" s="202">
        <f t="shared" si="97"/>
        <v>0</v>
      </c>
      <c r="BI383" s="202">
        <f t="shared" si="98"/>
        <v>0</v>
      </c>
      <c r="BJ383" s="14" t="s">
        <v>130</v>
      </c>
      <c r="BK383" s="202">
        <f t="shared" si="99"/>
        <v>0</v>
      </c>
      <c r="BL383" s="14" t="s">
        <v>129</v>
      </c>
      <c r="BM383" s="201" t="s">
        <v>906</v>
      </c>
    </row>
    <row r="384" spans="1:65" s="2" customFormat="1" ht="37.9" customHeight="1">
      <c r="A384" s="31"/>
      <c r="B384" s="32"/>
      <c r="C384" s="203" t="s">
        <v>907</v>
      </c>
      <c r="D384" s="203" t="s">
        <v>166</v>
      </c>
      <c r="E384" s="204" t="s">
        <v>908</v>
      </c>
      <c r="F384" s="205" t="s">
        <v>909</v>
      </c>
      <c r="G384" s="206" t="s">
        <v>128</v>
      </c>
      <c r="H384" s="207">
        <v>12.25</v>
      </c>
      <c r="I384" s="208"/>
      <c r="J384" s="209">
        <f t="shared" si="90"/>
        <v>0</v>
      </c>
      <c r="K384" s="210"/>
      <c r="L384" s="211"/>
      <c r="M384" s="212" t="s">
        <v>1</v>
      </c>
      <c r="N384" s="213" t="s">
        <v>38</v>
      </c>
      <c r="O384" s="72"/>
      <c r="P384" s="199">
        <f t="shared" si="91"/>
        <v>0</v>
      </c>
      <c r="Q384" s="199">
        <v>0</v>
      </c>
      <c r="R384" s="199">
        <f t="shared" si="92"/>
        <v>0</v>
      </c>
      <c r="S384" s="199">
        <v>0</v>
      </c>
      <c r="T384" s="200">
        <f t="shared" si="93"/>
        <v>0</v>
      </c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R384" s="201" t="s">
        <v>139</v>
      </c>
      <c r="AT384" s="201" t="s">
        <v>166</v>
      </c>
      <c r="AU384" s="201" t="s">
        <v>130</v>
      </c>
      <c r="AY384" s="14" t="s">
        <v>123</v>
      </c>
      <c r="BE384" s="202">
        <f t="shared" si="94"/>
        <v>0</v>
      </c>
      <c r="BF384" s="202">
        <f t="shared" si="95"/>
        <v>0</v>
      </c>
      <c r="BG384" s="202">
        <f t="shared" si="96"/>
        <v>0</v>
      </c>
      <c r="BH384" s="202">
        <f t="shared" si="97"/>
        <v>0</v>
      </c>
      <c r="BI384" s="202">
        <f t="shared" si="98"/>
        <v>0</v>
      </c>
      <c r="BJ384" s="14" t="s">
        <v>130</v>
      </c>
      <c r="BK384" s="202">
        <f t="shared" si="99"/>
        <v>0</v>
      </c>
      <c r="BL384" s="14" t="s">
        <v>129</v>
      </c>
      <c r="BM384" s="201" t="s">
        <v>910</v>
      </c>
    </row>
    <row r="385" spans="1:65" s="2" customFormat="1" ht="33" customHeight="1">
      <c r="A385" s="31"/>
      <c r="B385" s="32"/>
      <c r="C385" s="203" t="s">
        <v>554</v>
      </c>
      <c r="D385" s="203" t="s">
        <v>166</v>
      </c>
      <c r="E385" s="204" t="s">
        <v>911</v>
      </c>
      <c r="F385" s="205" t="s">
        <v>912</v>
      </c>
      <c r="G385" s="206" t="s">
        <v>128</v>
      </c>
      <c r="H385" s="207">
        <v>12.25</v>
      </c>
      <c r="I385" s="208"/>
      <c r="J385" s="209">
        <f t="shared" si="90"/>
        <v>0</v>
      </c>
      <c r="K385" s="210"/>
      <c r="L385" s="211"/>
      <c r="M385" s="212" t="s">
        <v>1</v>
      </c>
      <c r="N385" s="213" t="s">
        <v>38</v>
      </c>
      <c r="O385" s="72"/>
      <c r="P385" s="199">
        <f t="shared" si="91"/>
        <v>0</v>
      </c>
      <c r="Q385" s="199">
        <v>0</v>
      </c>
      <c r="R385" s="199">
        <f t="shared" si="92"/>
        <v>0</v>
      </c>
      <c r="S385" s="199">
        <v>0</v>
      </c>
      <c r="T385" s="200">
        <f t="shared" si="93"/>
        <v>0</v>
      </c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R385" s="201" t="s">
        <v>139</v>
      </c>
      <c r="AT385" s="201" t="s">
        <v>166</v>
      </c>
      <c r="AU385" s="201" t="s">
        <v>130</v>
      </c>
      <c r="AY385" s="14" t="s">
        <v>123</v>
      </c>
      <c r="BE385" s="202">
        <f t="shared" si="94"/>
        <v>0</v>
      </c>
      <c r="BF385" s="202">
        <f t="shared" si="95"/>
        <v>0</v>
      </c>
      <c r="BG385" s="202">
        <f t="shared" si="96"/>
        <v>0</v>
      </c>
      <c r="BH385" s="202">
        <f t="shared" si="97"/>
        <v>0</v>
      </c>
      <c r="BI385" s="202">
        <f t="shared" si="98"/>
        <v>0</v>
      </c>
      <c r="BJ385" s="14" t="s">
        <v>130</v>
      </c>
      <c r="BK385" s="202">
        <f t="shared" si="99"/>
        <v>0</v>
      </c>
      <c r="BL385" s="14" t="s">
        <v>129</v>
      </c>
      <c r="BM385" s="201" t="s">
        <v>913</v>
      </c>
    </row>
    <row r="386" spans="1:65" s="2" customFormat="1" ht="24.2" customHeight="1">
      <c r="A386" s="31"/>
      <c r="B386" s="32"/>
      <c r="C386" s="203" t="s">
        <v>914</v>
      </c>
      <c r="D386" s="203" t="s">
        <v>166</v>
      </c>
      <c r="E386" s="204" t="s">
        <v>915</v>
      </c>
      <c r="F386" s="205" t="s">
        <v>916</v>
      </c>
      <c r="G386" s="206" t="s">
        <v>146</v>
      </c>
      <c r="H386" s="207">
        <v>70</v>
      </c>
      <c r="I386" s="208"/>
      <c r="J386" s="209">
        <f t="shared" si="90"/>
        <v>0</v>
      </c>
      <c r="K386" s="210"/>
      <c r="L386" s="211"/>
      <c r="M386" s="212" t="s">
        <v>1</v>
      </c>
      <c r="N386" s="213" t="s">
        <v>38</v>
      </c>
      <c r="O386" s="72"/>
      <c r="P386" s="199">
        <f t="shared" si="91"/>
        <v>0</v>
      </c>
      <c r="Q386" s="199">
        <v>0</v>
      </c>
      <c r="R386" s="199">
        <f t="shared" si="92"/>
        <v>0</v>
      </c>
      <c r="S386" s="199">
        <v>0</v>
      </c>
      <c r="T386" s="200">
        <f t="shared" si="93"/>
        <v>0</v>
      </c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R386" s="201" t="s">
        <v>139</v>
      </c>
      <c r="AT386" s="201" t="s">
        <v>166</v>
      </c>
      <c r="AU386" s="201" t="s">
        <v>130</v>
      </c>
      <c r="AY386" s="14" t="s">
        <v>123</v>
      </c>
      <c r="BE386" s="202">
        <f t="shared" si="94"/>
        <v>0</v>
      </c>
      <c r="BF386" s="202">
        <f t="shared" si="95"/>
        <v>0</v>
      </c>
      <c r="BG386" s="202">
        <f t="shared" si="96"/>
        <v>0</v>
      </c>
      <c r="BH386" s="202">
        <f t="shared" si="97"/>
        <v>0</v>
      </c>
      <c r="BI386" s="202">
        <f t="shared" si="98"/>
        <v>0</v>
      </c>
      <c r="BJ386" s="14" t="s">
        <v>130</v>
      </c>
      <c r="BK386" s="202">
        <f t="shared" si="99"/>
        <v>0</v>
      </c>
      <c r="BL386" s="14" t="s">
        <v>129</v>
      </c>
      <c r="BM386" s="201" t="s">
        <v>917</v>
      </c>
    </row>
    <row r="387" spans="1:65" s="2" customFormat="1" ht="24.2" customHeight="1">
      <c r="A387" s="31"/>
      <c r="B387" s="32"/>
      <c r="C387" s="203" t="s">
        <v>557</v>
      </c>
      <c r="D387" s="203" t="s">
        <v>166</v>
      </c>
      <c r="E387" s="204" t="s">
        <v>918</v>
      </c>
      <c r="F387" s="205" t="s">
        <v>919</v>
      </c>
      <c r="G387" s="206" t="s">
        <v>228</v>
      </c>
      <c r="H387" s="207">
        <v>1</v>
      </c>
      <c r="I387" s="208"/>
      <c r="J387" s="209">
        <f t="shared" si="90"/>
        <v>0</v>
      </c>
      <c r="K387" s="210"/>
      <c r="L387" s="211"/>
      <c r="M387" s="212" t="s">
        <v>1</v>
      </c>
      <c r="N387" s="213" t="s">
        <v>38</v>
      </c>
      <c r="O387" s="72"/>
      <c r="P387" s="199">
        <f t="shared" si="91"/>
        <v>0</v>
      </c>
      <c r="Q387" s="199">
        <v>0</v>
      </c>
      <c r="R387" s="199">
        <f t="shared" si="92"/>
        <v>0</v>
      </c>
      <c r="S387" s="199">
        <v>0</v>
      </c>
      <c r="T387" s="200">
        <f t="shared" si="93"/>
        <v>0</v>
      </c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R387" s="201" t="s">
        <v>139</v>
      </c>
      <c r="AT387" s="201" t="s">
        <v>166</v>
      </c>
      <c r="AU387" s="201" t="s">
        <v>130</v>
      </c>
      <c r="AY387" s="14" t="s">
        <v>123</v>
      </c>
      <c r="BE387" s="202">
        <f t="shared" si="94"/>
        <v>0</v>
      </c>
      <c r="BF387" s="202">
        <f t="shared" si="95"/>
        <v>0</v>
      </c>
      <c r="BG387" s="202">
        <f t="shared" si="96"/>
        <v>0</v>
      </c>
      <c r="BH387" s="202">
        <f t="shared" si="97"/>
        <v>0</v>
      </c>
      <c r="BI387" s="202">
        <f t="shared" si="98"/>
        <v>0</v>
      </c>
      <c r="BJ387" s="14" t="s">
        <v>130</v>
      </c>
      <c r="BK387" s="202">
        <f t="shared" si="99"/>
        <v>0</v>
      </c>
      <c r="BL387" s="14" t="s">
        <v>129</v>
      </c>
      <c r="BM387" s="201" t="s">
        <v>920</v>
      </c>
    </row>
    <row r="388" spans="1:65" s="2" customFormat="1" ht="33" customHeight="1">
      <c r="A388" s="31"/>
      <c r="B388" s="32"/>
      <c r="C388" s="203" t="s">
        <v>921</v>
      </c>
      <c r="D388" s="203" t="s">
        <v>166</v>
      </c>
      <c r="E388" s="204" t="s">
        <v>922</v>
      </c>
      <c r="F388" s="205" t="s">
        <v>923</v>
      </c>
      <c r="G388" s="206" t="s">
        <v>228</v>
      </c>
      <c r="H388" s="207">
        <v>2</v>
      </c>
      <c r="I388" s="208"/>
      <c r="J388" s="209">
        <f t="shared" si="90"/>
        <v>0</v>
      </c>
      <c r="K388" s="210"/>
      <c r="L388" s="211"/>
      <c r="M388" s="212" t="s">
        <v>1</v>
      </c>
      <c r="N388" s="213" t="s">
        <v>38</v>
      </c>
      <c r="O388" s="72"/>
      <c r="P388" s="199">
        <f t="shared" si="91"/>
        <v>0</v>
      </c>
      <c r="Q388" s="199">
        <v>0</v>
      </c>
      <c r="R388" s="199">
        <f t="shared" si="92"/>
        <v>0</v>
      </c>
      <c r="S388" s="199">
        <v>0</v>
      </c>
      <c r="T388" s="200">
        <f t="shared" si="93"/>
        <v>0</v>
      </c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R388" s="201" t="s">
        <v>139</v>
      </c>
      <c r="AT388" s="201" t="s">
        <v>166</v>
      </c>
      <c r="AU388" s="201" t="s">
        <v>130</v>
      </c>
      <c r="AY388" s="14" t="s">
        <v>123</v>
      </c>
      <c r="BE388" s="202">
        <f t="shared" si="94"/>
        <v>0</v>
      </c>
      <c r="BF388" s="202">
        <f t="shared" si="95"/>
        <v>0</v>
      </c>
      <c r="BG388" s="202">
        <f t="shared" si="96"/>
        <v>0</v>
      </c>
      <c r="BH388" s="202">
        <f t="shared" si="97"/>
        <v>0</v>
      </c>
      <c r="BI388" s="202">
        <f t="shared" si="98"/>
        <v>0</v>
      </c>
      <c r="BJ388" s="14" t="s">
        <v>130</v>
      </c>
      <c r="BK388" s="202">
        <f t="shared" si="99"/>
        <v>0</v>
      </c>
      <c r="BL388" s="14" t="s">
        <v>129</v>
      </c>
      <c r="BM388" s="201" t="s">
        <v>924</v>
      </c>
    </row>
    <row r="389" spans="1:65" s="2" customFormat="1" ht="24.2" customHeight="1">
      <c r="A389" s="31"/>
      <c r="B389" s="32"/>
      <c r="C389" s="203" t="s">
        <v>561</v>
      </c>
      <c r="D389" s="203" t="s">
        <v>166</v>
      </c>
      <c r="E389" s="204" t="s">
        <v>925</v>
      </c>
      <c r="F389" s="205" t="s">
        <v>926</v>
      </c>
      <c r="G389" s="206" t="s">
        <v>927</v>
      </c>
      <c r="H389" s="207">
        <v>60</v>
      </c>
      <c r="I389" s="208"/>
      <c r="J389" s="209">
        <f t="shared" si="90"/>
        <v>0</v>
      </c>
      <c r="K389" s="210"/>
      <c r="L389" s="211"/>
      <c r="M389" s="212" t="s">
        <v>1</v>
      </c>
      <c r="N389" s="213" t="s">
        <v>38</v>
      </c>
      <c r="O389" s="72"/>
      <c r="P389" s="199">
        <f t="shared" si="91"/>
        <v>0</v>
      </c>
      <c r="Q389" s="199">
        <v>0</v>
      </c>
      <c r="R389" s="199">
        <f t="shared" si="92"/>
        <v>0</v>
      </c>
      <c r="S389" s="199">
        <v>0</v>
      </c>
      <c r="T389" s="200">
        <f t="shared" si="93"/>
        <v>0</v>
      </c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R389" s="201" t="s">
        <v>139</v>
      </c>
      <c r="AT389" s="201" t="s">
        <v>166</v>
      </c>
      <c r="AU389" s="201" t="s">
        <v>130</v>
      </c>
      <c r="AY389" s="14" t="s">
        <v>123</v>
      </c>
      <c r="BE389" s="202">
        <f t="shared" si="94"/>
        <v>0</v>
      </c>
      <c r="BF389" s="202">
        <f t="shared" si="95"/>
        <v>0</v>
      </c>
      <c r="BG389" s="202">
        <f t="shared" si="96"/>
        <v>0</v>
      </c>
      <c r="BH389" s="202">
        <f t="shared" si="97"/>
        <v>0</v>
      </c>
      <c r="BI389" s="202">
        <f t="shared" si="98"/>
        <v>0</v>
      </c>
      <c r="BJ389" s="14" t="s">
        <v>130</v>
      </c>
      <c r="BK389" s="202">
        <f t="shared" si="99"/>
        <v>0</v>
      </c>
      <c r="BL389" s="14" t="s">
        <v>129</v>
      </c>
      <c r="BM389" s="201" t="s">
        <v>928</v>
      </c>
    </row>
    <row r="390" spans="1:65" s="2" customFormat="1" ht="24.2" customHeight="1">
      <c r="A390" s="31"/>
      <c r="B390" s="32"/>
      <c r="C390" s="203" t="s">
        <v>929</v>
      </c>
      <c r="D390" s="203" t="s">
        <v>166</v>
      </c>
      <c r="E390" s="204" t="s">
        <v>930</v>
      </c>
      <c r="F390" s="205" t="s">
        <v>931</v>
      </c>
      <c r="G390" s="206" t="s">
        <v>146</v>
      </c>
      <c r="H390" s="207">
        <v>4</v>
      </c>
      <c r="I390" s="208"/>
      <c r="J390" s="209">
        <f t="shared" si="90"/>
        <v>0</v>
      </c>
      <c r="K390" s="210"/>
      <c r="L390" s="211"/>
      <c r="M390" s="212" t="s">
        <v>1</v>
      </c>
      <c r="N390" s="213" t="s">
        <v>38</v>
      </c>
      <c r="O390" s="72"/>
      <c r="P390" s="199">
        <f t="shared" si="91"/>
        <v>0</v>
      </c>
      <c r="Q390" s="199">
        <v>0</v>
      </c>
      <c r="R390" s="199">
        <f t="shared" si="92"/>
        <v>0</v>
      </c>
      <c r="S390" s="199">
        <v>0</v>
      </c>
      <c r="T390" s="200">
        <f t="shared" si="93"/>
        <v>0</v>
      </c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R390" s="201" t="s">
        <v>139</v>
      </c>
      <c r="AT390" s="201" t="s">
        <v>166</v>
      </c>
      <c r="AU390" s="201" t="s">
        <v>130</v>
      </c>
      <c r="AY390" s="14" t="s">
        <v>123</v>
      </c>
      <c r="BE390" s="202">
        <f t="shared" si="94"/>
        <v>0</v>
      </c>
      <c r="BF390" s="202">
        <f t="shared" si="95"/>
        <v>0</v>
      </c>
      <c r="BG390" s="202">
        <f t="shared" si="96"/>
        <v>0</v>
      </c>
      <c r="BH390" s="202">
        <f t="shared" si="97"/>
        <v>0</v>
      </c>
      <c r="BI390" s="202">
        <f t="shared" si="98"/>
        <v>0</v>
      </c>
      <c r="BJ390" s="14" t="s">
        <v>130</v>
      </c>
      <c r="BK390" s="202">
        <f t="shared" si="99"/>
        <v>0</v>
      </c>
      <c r="BL390" s="14" t="s">
        <v>129</v>
      </c>
      <c r="BM390" s="201" t="s">
        <v>932</v>
      </c>
    </row>
    <row r="391" spans="1:65" s="2" customFormat="1" ht="24.2" customHeight="1">
      <c r="A391" s="31"/>
      <c r="B391" s="32"/>
      <c r="C391" s="203" t="s">
        <v>564</v>
      </c>
      <c r="D391" s="203" t="s">
        <v>166</v>
      </c>
      <c r="E391" s="204" t="s">
        <v>933</v>
      </c>
      <c r="F391" s="205" t="s">
        <v>934</v>
      </c>
      <c r="G391" s="206" t="s">
        <v>146</v>
      </c>
      <c r="H391" s="207">
        <v>4</v>
      </c>
      <c r="I391" s="208"/>
      <c r="J391" s="209">
        <f t="shared" si="90"/>
        <v>0</v>
      </c>
      <c r="K391" s="210"/>
      <c r="L391" s="211"/>
      <c r="M391" s="212" t="s">
        <v>1</v>
      </c>
      <c r="N391" s="213" t="s">
        <v>38</v>
      </c>
      <c r="O391" s="72"/>
      <c r="P391" s="199">
        <f t="shared" si="91"/>
        <v>0</v>
      </c>
      <c r="Q391" s="199">
        <v>1.1E-4</v>
      </c>
      <c r="R391" s="199">
        <f t="shared" si="92"/>
        <v>4.4000000000000002E-4</v>
      </c>
      <c r="S391" s="199">
        <v>0</v>
      </c>
      <c r="T391" s="200">
        <f t="shared" si="93"/>
        <v>0</v>
      </c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R391" s="201" t="s">
        <v>139</v>
      </c>
      <c r="AT391" s="201" t="s">
        <v>166</v>
      </c>
      <c r="AU391" s="201" t="s">
        <v>130</v>
      </c>
      <c r="AY391" s="14" t="s">
        <v>123</v>
      </c>
      <c r="BE391" s="202">
        <f t="shared" si="94"/>
        <v>0</v>
      </c>
      <c r="BF391" s="202">
        <f t="shared" si="95"/>
        <v>0</v>
      </c>
      <c r="BG391" s="202">
        <f t="shared" si="96"/>
        <v>0</v>
      </c>
      <c r="BH391" s="202">
        <f t="shared" si="97"/>
        <v>0</v>
      </c>
      <c r="BI391" s="202">
        <f t="shared" si="98"/>
        <v>0</v>
      </c>
      <c r="BJ391" s="14" t="s">
        <v>130</v>
      </c>
      <c r="BK391" s="202">
        <f t="shared" si="99"/>
        <v>0</v>
      </c>
      <c r="BL391" s="14" t="s">
        <v>129</v>
      </c>
      <c r="BM391" s="201" t="s">
        <v>935</v>
      </c>
    </row>
    <row r="392" spans="1:65" s="2" customFormat="1" ht="24.2" customHeight="1">
      <c r="A392" s="31"/>
      <c r="B392" s="32"/>
      <c r="C392" s="203" t="s">
        <v>936</v>
      </c>
      <c r="D392" s="203" t="s">
        <v>166</v>
      </c>
      <c r="E392" s="204" t="s">
        <v>937</v>
      </c>
      <c r="F392" s="205" t="s">
        <v>938</v>
      </c>
      <c r="G392" s="206" t="s">
        <v>146</v>
      </c>
      <c r="H392" s="207">
        <v>35</v>
      </c>
      <c r="I392" s="208"/>
      <c r="J392" s="209">
        <f t="shared" si="90"/>
        <v>0</v>
      </c>
      <c r="K392" s="210"/>
      <c r="L392" s="211"/>
      <c r="M392" s="212" t="s">
        <v>1</v>
      </c>
      <c r="N392" s="213" t="s">
        <v>38</v>
      </c>
      <c r="O392" s="72"/>
      <c r="P392" s="199">
        <f t="shared" si="91"/>
        <v>0</v>
      </c>
      <c r="Q392" s="199">
        <v>0</v>
      </c>
      <c r="R392" s="199">
        <f t="shared" si="92"/>
        <v>0</v>
      </c>
      <c r="S392" s="199">
        <v>0</v>
      </c>
      <c r="T392" s="200">
        <f t="shared" si="93"/>
        <v>0</v>
      </c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R392" s="201" t="s">
        <v>139</v>
      </c>
      <c r="AT392" s="201" t="s">
        <v>166</v>
      </c>
      <c r="AU392" s="201" t="s">
        <v>130</v>
      </c>
      <c r="AY392" s="14" t="s">
        <v>123</v>
      </c>
      <c r="BE392" s="202">
        <f t="shared" si="94"/>
        <v>0</v>
      </c>
      <c r="BF392" s="202">
        <f t="shared" si="95"/>
        <v>0</v>
      </c>
      <c r="BG392" s="202">
        <f t="shared" si="96"/>
        <v>0</v>
      </c>
      <c r="BH392" s="202">
        <f t="shared" si="97"/>
        <v>0</v>
      </c>
      <c r="BI392" s="202">
        <f t="shared" si="98"/>
        <v>0</v>
      </c>
      <c r="BJ392" s="14" t="s">
        <v>130</v>
      </c>
      <c r="BK392" s="202">
        <f t="shared" si="99"/>
        <v>0</v>
      </c>
      <c r="BL392" s="14" t="s">
        <v>129</v>
      </c>
      <c r="BM392" s="201" t="s">
        <v>939</v>
      </c>
    </row>
    <row r="393" spans="1:65" s="2" customFormat="1" ht="24.2" customHeight="1">
      <c r="A393" s="31"/>
      <c r="B393" s="32"/>
      <c r="C393" s="203" t="s">
        <v>568</v>
      </c>
      <c r="D393" s="203" t="s">
        <v>166</v>
      </c>
      <c r="E393" s="204" t="s">
        <v>940</v>
      </c>
      <c r="F393" s="205" t="s">
        <v>941</v>
      </c>
      <c r="G393" s="206" t="s">
        <v>146</v>
      </c>
      <c r="H393" s="207">
        <v>35</v>
      </c>
      <c r="I393" s="208"/>
      <c r="J393" s="209">
        <f t="shared" si="90"/>
        <v>0</v>
      </c>
      <c r="K393" s="210"/>
      <c r="L393" s="211"/>
      <c r="M393" s="212" t="s">
        <v>1</v>
      </c>
      <c r="N393" s="213" t="s">
        <v>38</v>
      </c>
      <c r="O393" s="72"/>
      <c r="P393" s="199">
        <f t="shared" si="91"/>
        <v>0</v>
      </c>
      <c r="Q393" s="199">
        <v>3.4000000000000002E-4</v>
      </c>
      <c r="R393" s="199">
        <f t="shared" si="92"/>
        <v>1.1900000000000001E-2</v>
      </c>
      <c r="S393" s="199">
        <v>0</v>
      </c>
      <c r="T393" s="200">
        <f t="shared" si="93"/>
        <v>0</v>
      </c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R393" s="201" t="s">
        <v>139</v>
      </c>
      <c r="AT393" s="201" t="s">
        <v>166</v>
      </c>
      <c r="AU393" s="201" t="s">
        <v>130</v>
      </c>
      <c r="AY393" s="14" t="s">
        <v>123</v>
      </c>
      <c r="BE393" s="202">
        <f t="shared" si="94"/>
        <v>0</v>
      </c>
      <c r="BF393" s="202">
        <f t="shared" si="95"/>
        <v>0</v>
      </c>
      <c r="BG393" s="202">
        <f t="shared" si="96"/>
        <v>0</v>
      </c>
      <c r="BH393" s="202">
        <f t="shared" si="97"/>
        <v>0</v>
      </c>
      <c r="BI393" s="202">
        <f t="shared" si="98"/>
        <v>0</v>
      </c>
      <c r="BJ393" s="14" t="s">
        <v>130</v>
      </c>
      <c r="BK393" s="202">
        <f t="shared" si="99"/>
        <v>0</v>
      </c>
      <c r="BL393" s="14" t="s">
        <v>129</v>
      </c>
      <c r="BM393" s="201" t="s">
        <v>942</v>
      </c>
    </row>
    <row r="394" spans="1:65" s="2" customFormat="1" ht="24.2" customHeight="1">
      <c r="A394" s="31"/>
      <c r="B394" s="32"/>
      <c r="C394" s="203" t="s">
        <v>943</v>
      </c>
      <c r="D394" s="203" t="s">
        <v>166</v>
      </c>
      <c r="E394" s="204" t="s">
        <v>944</v>
      </c>
      <c r="F394" s="205" t="s">
        <v>945</v>
      </c>
      <c r="G394" s="206" t="s">
        <v>228</v>
      </c>
      <c r="H394" s="207">
        <v>5</v>
      </c>
      <c r="I394" s="208"/>
      <c r="J394" s="209">
        <f t="shared" si="90"/>
        <v>0</v>
      </c>
      <c r="K394" s="210"/>
      <c r="L394" s="211"/>
      <c r="M394" s="212" t="s">
        <v>1</v>
      </c>
      <c r="N394" s="213" t="s">
        <v>38</v>
      </c>
      <c r="O394" s="72"/>
      <c r="P394" s="199">
        <f t="shared" si="91"/>
        <v>0</v>
      </c>
      <c r="Q394" s="199">
        <v>5.0000000000000002E-5</v>
      </c>
      <c r="R394" s="199">
        <f t="shared" si="92"/>
        <v>2.5000000000000001E-4</v>
      </c>
      <c r="S394" s="199">
        <v>0</v>
      </c>
      <c r="T394" s="200">
        <f t="shared" si="93"/>
        <v>0</v>
      </c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R394" s="201" t="s">
        <v>139</v>
      </c>
      <c r="AT394" s="201" t="s">
        <v>166</v>
      </c>
      <c r="AU394" s="201" t="s">
        <v>130</v>
      </c>
      <c r="AY394" s="14" t="s">
        <v>123</v>
      </c>
      <c r="BE394" s="202">
        <f t="shared" si="94"/>
        <v>0</v>
      </c>
      <c r="BF394" s="202">
        <f t="shared" si="95"/>
        <v>0</v>
      </c>
      <c r="BG394" s="202">
        <f t="shared" si="96"/>
        <v>0</v>
      </c>
      <c r="BH394" s="202">
        <f t="shared" si="97"/>
        <v>0</v>
      </c>
      <c r="BI394" s="202">
        <f t="shared" si="98"/>
        <v>0</v>
      </c>
      <c r="BJ394" s="14" t="s">
        <v>130</v>
      </c>
      <c r="BK394" s="202">
        <f t="shared" si="99"/>
        <v>0</v>
      </c>
      <c r="BL394" s="14" t="s">
        <v>129</v>
      </c>
      <c r="BM394" s="201" t="s">
        <v>946</v>
      </c>
    </row>
    <row r="395" spans="1:65" s="2" customFormat="1" ht="37.9" customHeight="1">
      <c r="A395" s="31"/>
      <c r="B395" s="32"/>
      <c r="C395" s="203" t="s">
        <v>571</v>
      </c>
      <c r="D395" s="203" t="s">
        <v>166</v>
      </c>
      <c r="E395" s="204" t="s">
        <v>947</v>
      </c>
      <c r="F395" s="205" t="s">
        <v>948</v>
      </c>
      <c r="G395" s="206" t="s">
        <v>228</v>
      </c>
      <c r="H395" s="207">
        <v>1</v>
      </c>
      <c r="I395" s="208"/>
      <c r="J395" s="209">
        <f t="shared" si="90"/>
        <v>0</v>
      </c>
      <c r="K395" s="210"/>
      <c r="L395" s="211"/>
      <c r="M395" s="212" t="s">
        <v>1</v>
      </c>
      <c r="N395" s="213" t="s">
        <v>38</v>
      </c>
      <c r="O395" s="72"/>
      <c r="P395" s="199">
        <f t="shared" si="91"/>
        <v>0</v>
      </c>
      <c r="Q395" s="199">
        <v>0</v>
      </c>
      <c r="R395" s="199">
        <f t="shared" si="92"/>
        <v>0</v>
      </c>
      <c r="S395" s="199">
        <v>0</v>
      </c>
      <c r="T395" s="200">
        <f t="shared" si="93"/>
        <v>0</v>
      </c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R395" s="201" t="s">
        <v>139</v>
      </c>
      <c r="AT395" s="201" t="s">
        <v>166</v>
      </c>
      <c r="AU395" s="201" t="s">
        <v>130</v>
      </c>
      <c r="AY395" s="14" t="s">
        <v>123</v>
      </c>
      <c r="BE395" s="202">
        <f t="shared" si="94"/>
        <v>0</v>
      </c>
      <c r="BF395" s="202">
        <f t="shared" si="95"/>
        <v>0</v>
      </c>
      <c r="BG395" s="202">
        <f t="shared" si="96"/>
        <v>0</v>
      </c>
      <c r="BH395" s="202">
        <f t="shared" si="97"/>
        <v>0</v>
      </c>
      <c r="BI395" s="202">
        <f t="shared" si="98"/>
        <v>0</v>
      </c>
      <c r="BJ395" s="14" t="s">
        <v>130</v>
      </c>
      <c r="BK395" s="202">
        <f t="shared" si="99"/>
        <v>0</v>
      </c>
      <c r="BL395" s="14" t="s">
        <v>129</v>
      </c>
      <c r="BM395" s="201" t="s">
        <v>949</v>
      </c>
    </row>
    <row r="396" spans="1:65" s="2" customFormat="1" ht="16.5" customHeight="1">
      <c r="A396" s="31"/>
      <c r="B396" s="32"/>
      <c r="C396" s="203" t="s">
        <v>950</v>
      </c>
      <c r="D396" s="203" t="s">
        <v>166</v>
      </c>
      <c r="E396" s="204" t="s">
        <v>951</v>
      </c>
      <c r="F396" s="205" t="s">
        <v>952</v>
      </c>
      <c r="G396" s="206" t="s">
        <v>228</v>
      </c>
      <c r="H396" s="207">
        <v>1</v>
      </c>
      <c r="I396" s="208"/>
      <c r="J396" s="209">
        <f t="shared" si="90"/>
        <v>0</v>
      </c>
      <c r="K396" s="210"/>
      <c r="L396" s="211"/>
      <c r="M396" s="212" t="s">
        <v>1</v>
      </c>
      <c r="N396" s="213" t="s">
        <v>38</v>
      </c>
      <c r="O396" s="72"/>
      <c r="P396" s="199">
        <f t="shared" si="91"/>
        <v>0</v>
      </c>
      <c r="Q396" s="199">
        <v>1.6000000000000001E-4</v>
      </c>
      <c r="R396" s="199">
        <f t="shared" si="92"/>
        <v>1.6000000000000001E-4</v>
      </c>
      <c r="S396" s="199">
        <v>0</v>
      </c>
      <c r="T396" s="200">
        <f t="shared" si="93"/>
        <v>0</v>
      </c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R396" s="201" t="s">
        <v>139</v>
      </c>
      <c r="AT396" s="201" t="s">
        <v>166</v>
      </c>
      <c r="AU396" s="201" t="s">
        <v>130</v>
      </c>
      <c r="AY396" s="14" t="s">
        <v>123</v>
      </c>
      <c r="BE396" s="202">
        <f t="shared" si="94"/>
        <v>0</v>
      </c>
      <c r="BF396" s="202">
        <f t="shared" si="95"/>
        <v>0</v>
      </c>
      <c r="BG396" s="202">
        <f t="shared" si="96"/>
        <v>0</v>
      </c>
      <c r="BH396" s="202">
        <f t="shared" si="97"/>
        <v>0</v>
      </c>
      <c r="BI396" s="202">
        <f t="shared" si="98"/>
        <v>0</v>
      </c>
      <c r="BJ396" s="14" t="s">
        <v>130</v>
      </c>
      <c r="BK396" s="202">
        <f t="shared" si="99"/>
        <v>0</v>
      </c>
      <c r="BL396" s="14" t="s">
        <v>129</v>
      </c>
      <c r="BM396" s="201" t="s">
        <v>953</v>
      </c>
    </row>
    <row r="397" spans="1:65" s="2" customFormat="1" ht="24.2" customHeight="1">
      <c r="A397" s="31"/>
      <c r="B397" s="32"/>
      <c r="C397" s="203" t="s">
        <v>575</v>
      </c>
      <c r="D397" s="203" t="s">
        <v>166</v>
      </c>
      <c r="E397" s="204" t="s">
        <v>954</v>
      </c>
      <c r="F397" s="205" t="s">
        <v>955</v>
      </c>
      <c r="G397" s="206" t="s">
        <v>146</v>
      </c>
      <c r="H397" s="207">
        <v>50</v>
      </c>
      <c r="I397" s="208"/>
      <c r="J397" s="209">
        <f t="shared" si="90"/>
        <v>0</v>
      </c>
      <c r="K397" s="210"/>
      <c r="L397" s="211"/>
      <c r="M397" s="212" t="s">
        <v>1</v>
      </c>
      <c r="N397" s="213" t="s">
        <v>38</v>
      </c>
      <c r="O397" s="72"/>
      <c r="P397" s="199">
        <f t="shared" si="91"/>
        <v>0</v>
      </c>
      <c r="Q397" s="199">
        <v>0</v>
      </c>
      <c r="R397" s="199">
        <f t="shared" si="92"/>
        <v>0</v>
      </c>
      <c r="S397" s="199">
        <v>0</v>
      </c>
      <c r="T397" s="200">
        <f t="shared" si="93"/>
        <v>0</v>
      </c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R397" s="201" t="s">
        <v>139</v>
      </c>
      <c r="AT397" s="201" t="s">
        <v>166</v>
      </c>
      <c r="AU397" s="201" t="s">
        <v>130</v>
      </c>
      <c r="AY397" s="14" t="s">
        <v>123</v>
      </c>
      <c r="BE397" s="202">
        <f t="shared" si="94"/>
        <v>0</v>
      </c>
      <c r="BF397" s="202">
        <f t="shared" si="95"/>
        <v>0</v>
      </c>
      <c r="BG397" s="202">
        <f t="shared" si="96"/>
        <v>0</v>
      </c>
      <c r="BH397" s="202">
        <f t="shared" si="97"/>
        <v>0</v>
      </c>
      <c r="BI397" s="202">
        <f t="shared" si="98"/>
        <v>0</v>
      </c>
      <c r="BJ397" s="14" t="s">
        <v>130</v>
      </c>
      <c r="BK397" s="202">
        <f t="shared" si="99"/>
        <v>0</v>
      </c>
      <c r="BL397" s="14" t="s">
        <v>129</v>
      </c>
      <c r="BM397" s="201" t="s">
        <v>956</v>
      </c>
    </row>
    <row r="398" spans="1:65" s="2" customFormat="1" ht="37.9" customHeight="1">
      <c r="A398" s="31"/>
      <c r="B398" s="32"/>
      <c r="C398" s="203" t="s">
        <v>957</v>
      </c>
      <c r="D398" s="203" t="s">
        <v>166</v>
      </c>
      <c r="E398" s="204" t="s">
        <v>958</v>
      </c>
      <c r="F398" s="205" t="s">
        <v>959</v>
      </c>
      <c r="G398" s="206" t="s">
        <v>146</v>
      </c>
      <c r="H398" s="207">
        <v>50</v>
      </c>
      <c r="I398" s="208"/>
      <c r="J398" s="209">
        <f t="shared" si="90"/>
        <v>0</v>
      </c>
      <c r="K398" s="210"/>
      <c r="L398" s="211"/>
      <c r="M398" s="212" t="s">
        <v>1</v>
      </c>
      <c r="N398" s="213" t="s">
        <v>38</v>
      </c>
      <c r="O398" s="72"/>
      <c r="P398" s="199">
        <f t="shared" si="91"/>
        <v>0</v>
      </c>
      <c r="Q398" s="199">
        <v>1.4999999999999999E-4</v>
      </c>
      <c r="R398" s="199">
        <f t="shared" si="92"/>
        <v>7.4999999999999997E-3</v>
      </c>
      <c r="S398" s="199">
        <v>0</v>
      </c>
      <c r="T398" s="200">
        <f t="shared" si="93"/>
        <v>0</v>
      </c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R398" s="201" t="s">
        <v>139</v>
      </c>
      <c r="AT398" s="201" t="s">
        <v>166</v>
      </c>
      <c r="AU398" s="201" t="s">
        <v>130</v>
      </c>
      <c r="AY398" s="14" t="s">
        <v>123</v>
      </c>
      <c r="BE398" s="202">
        <f t="shared" si="94"/>
        <v>0</v>
      </c>
      <c r="BF398" s="202">
        <f t="shared" si="95"/>
        <v>0</v>
      </c>
      <c r="BG398" s="202">
        <f t="shared" si="96"/>
        <v>0</v>
      </c>
      <c r="BH398" s="202">
        <f t="shared" si="97"/>
        <v>0</v>
      </c>
      <c r="BI398" s="202">
        <f t="shared" si="98"/>
        <v>0</v>
      </c>
      <c r="BJ398" s="14" t="s">
        <v>130</v>
      </c>
      <c r="BK398" s="202">
        <f t="shared" si="99"/>
        <v>0</v>
      </c>
      <c r="BL398" s="14" t="s">
        <v>129</v>
      </c>
      <c r="BM398" s="201" t="s">
        <v>960</v>
      </c>
    </row>
    <row r="399" spans="1:65" s="2" customFormat="1" ht="24.2" customHeight="1">
      <c r="A399" s="31"/>
      <c r="B399" s="32"/>
      <c r="C399" s="203" t="s">
        <v>578</v>
      </c>
      <c r="D399" s="203" t="s">
        <v>166</v>
      </c>
      <c r="E399" s="204" t="s">
        <v>961</v>
      </c>
      <c r="F399" s="205" t="s">
        <v>962</v>
      </c>
      <c r="G399" s="206" t="s">
        <v>228</v>
      </c>
      <c r="H399" s="207">
        <v>25</v>
      </c>
      <c r="I399" s="208"/>
      <c r="J399" s="209">
        <f t="shared" si="90"/>
        <v>0</v>
      </c>
      <c r="K399" s="210"/>
      <c r="L399" s="211"/>
      <c r="M399" s="212" t="s">
        <v>1</v>
      </c>
      <c r="N399" s="213" t="s">
        <v>38</v>
      </c>
      <c r="O399" s="72"/>
      <c r="P399" s="199">
        <f t="shared" si="91"/>
        <v>0</v>
      </c>
      <c r="Q399" s="199">
        <v>1.0000000000000001E-5</v>
      </c>
      <c r="R399" s="199">
        <f t="shared" si="92"/>
        <v>2.5000000000000001E-4</v>
      </c>
      <c r="S399" s="199">
        <v>0</v>
      </c>
      <c r="T399" s="200">
        <f t="shared" si="93"/>
        <v>0</v>
      </c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R399" s="201" t="s">
        <v>139</v>
      </c>
      <c r="AT399" s="201" t="s">
        <v>166</v>
      </c>
      <c r="AU399" s="201" t="s">
        <v>130</v>
      </c>
      <c r="AY399" s="14" t="s">
        <v>123</v>
      </c>
      <c r="BE399" s="202">
        <f t="shared" si="94"/>
        <v>0</v>
      </c>
      <c r="BF399" s="202">
        <f t="shared" si="95"/>
        <v>0</v>
      </c>
      <c r="BG399" s="202">
        <f t="shared" si="96"/>
        <v>0</v>
      </c>
      <c r="BH399" s="202">
        <f t="shared" si="97"/>
        <v>0</v>
      </c>
      <c r="BI399" s="202">
        <f t="shared" si="98"/>
        <v>0</v>
      </c>
      <c r="BJ399" s="14" t="s">
        <v>130</v>
      </c>
      <c r="BK399" s="202">
        <f t="shared" si="99"/>
        <v>0</v>
      </c>
      <c r="BL399" s="14" t="s">
        <v>129</v>
      </c>
      <c r="BM399" s="201" t="s">
        <v>963</v>
      </c>
    </row>
    <row r="400" spans="1:65" s="2" customFormat="1" ht="24.2" customHeight="1">
      <c r="A400" s="31"/>
      <c r="B400" s="32"/>
      <c r="C400" s="203" t="s">
        <v>964</v>
      </c>
      <c r="D400" s="203" t="s">
        <v>166</v>
      </c>
      <c r="E400" s="204" t="s">
        <v>965</v>
      </c>
      <c r="F400" s="205" t="s">
        <v>966</v>
      </c>
      <c r="G400" s="206" t="s">
        <v>228</v>
      </c>
      <c r="H400" s="207">
        <v>3</v>
      </c>
      <c r="I400" s="208"/>
      <c r="J400" s="209">
        <f t="shared" si="90"/>
        <v>0</v>
      </c>
      <c r="K400" s="210"/>
      <c r="L400" s="211"/>
      <c r="M400" s="212" t="s">
        <v>1</v>
      </c>
      <c r="N400" s="213" t="s">
        <v>38</v>
      </c>
      <c r="O400" s="72"/>
      <c r="P400" s="199">
        <f t="shared" si="91"/>
        <v>0</v>
      </c>
      <c r="Q400" s="199">
        <v>0</v>
      </c>
      <c r="R400" s="199">
        <f t="shared" si="92"/>
        <v>0</v>
      </c>
      <c r="S400" s="199">
        <v>0</v>
      </c>
      <c r="T400" s="200">
        <f t="shared" si="93"/>
        <v>0</v>
      </c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R400" s="201" t="s">
        <v>139</v>
      </c>
      <c r="AT400" s="201" t="s">
        <v>166</v>
      </c>
      <c r="AU400" s="201" t="s">
        <v>130</v>
      </c>
      <c r="AY400" s="14" t="s">
        <v>123</v>
      </c>
      <c r="BE400" s="202">
        <f t="shared" si="94"/>
        <v>0</v>
      </c>
      <c r="BF400" s="202">
        <f t="shared" si="95"/>
        <v>0</v>
      </c>
      <c r="BG400" s="202">
        <f t="shared" si="96"/>
        <v>0</v>
      </c>
      <c r="BH400" s="202">
        <f t="shared" si="97"/>
        <v>0</v>
      </c>
      <c r="BI400" s="202">
        <f t="shared" si="98"/>
        <v>0</v>
      </c>
      <c r="BJ400" s="14" t="s">
        <v>130</v>
      </c>
      <c r="BK400" s="202">
        <f t="shared" si="99"/>
        <v>0</v>
      </c>
      <c r="BL400" s="14" t="s">
        <v>129</v>
      </c>
      <c r="BM400" s="201" t="s">
        <v>967</v>
      </c>
    </row>
    <row r="401" spans="1:65" s="2" customFormat="1" ht="16.5" customHeight="1">
      <c r="A401" s="31"/>
      <c r="B401" s="32"/>
      <c r="C401" s="203" t="s">
        <v>580</v>
      </c>
      <c r="D401" s="203" t="s">
        <v>166</v>
      </c>
      <c r="E401" s="204" t="s">
        <v>968</v>
      </c>
      <c r="F401" s="205" t="s">
        <v>969</v>
      </c>
      <c r="G401" s="206" t="s">
        <v>228</v>
      </c>
      <c r="H401" s="207">
        <v>3</v>
      </c>
      <c r="I401" s="208"/>
      <c r="J401" s="209">
        <f t="shared" si="90"/>
        <v>0</v>
      </c>
      <c r="K401" s="210"/>
      <c r="L401" s="211"/>
      <c r="M401" s="212" t="s">
        <v>1</v>
      </c>
      <c r="N401" s="213" t="s">
        <v>38</v>
      </c>
      <c r="O401" s="72"/>
      <c r="P401" s="199">
        <f t="shared" si="91"/>
        <v>0</v>
      </c>
      <c r="Q401" s="199">
        <v>3.0000000000000001E-5</v>
      </c>
      <c r="R401" s="199">
        <f t="shared" si="92"/>
        <v>9.0000000000000006E-5</v>
      </c>
      <c r="S401" s="199">
        <v>0</v>
      </c>
      <c r="T401" s="200">
        <f t="shared" si="93"/>
        <v>0</v>
      </c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R401" s="201" t="s">
        <v>139</v>
      </c>
      <c r="AT401" s="201" t="s">
        <v>166</v>
      </c>
      <c r="AU401" s="201" t="s">
        <v>130</v>
      </c>
      <c r="AY401" s="14" t="s">
        <v>123</v>
      </c>
      <c r="BE401" s="202">
        <f t="shared" si="94"/>
        <v>0</v>
      </c>
      <c r="BF401" s="202">
        <f t="shared" si="95"/>
        <v>0</v>
      </c>
      <c r="BG401" s="202">
        <f t="shared" si="96"/>
        <v>0</v>
      </c>
      <c r="BH401" s="202">
        <f t="shared" si="97"/>
        <v>0</v>
      </c>
      <c r="BI401" s="202">
        <f t="shared" si="98"/>
        <v>0</v>
      </c>
      <c r="BJ401" s="14" t="s">
        <v>130</v>
      </c>
      <c r="BK401" s="202">
        <f t="shared" si="99"/>
        <v>0</v>
      </c>
      <c r="BL401" s="14" t="s">
        <v>129</v>
      </c>
      <c r="BM401" s="201" t="s">
        <v>970</v>
      </c>
    </row>
    <row r="402" spans="1:65" s="2" customFormat="1" ht="33" customHeight="1">
      <c r="A402" s="31"/>
      <c r="B402" s="32"/>
      <c r="C402" s="203" t="s">
        <v>971</v>
      </c>
      <c r="D402" s="203" t="s">
        <v>166</v>
      </c>
      <c r="E402" s="204" t="s">
        <v>972</v>
      </c>
      <c r="F402" s="205" t="s">
        <v>973</v>
      </c>
      <c r="G402" s="206" t="s">
        <v>228</v>
      </c>
      <c r="H402" s="207">
        <v>6</v>
      </c>
      <c r="I402" s="208"/>
      <c r="J402" s="209">
        <f t="shared" si="90"/>
        <v>0</v>
      </c>
      <c r="K402" s="210"/>
      <c r="L402" s="211"/>
      <c r="M402" s="212" t="s">
        <v>1</v>
      </c>
      <c r="N402" s="213" t="s">
        <v>38</v>
      </c>
      <c r="O402" s="72"/>
      <c r="P402" s="199">
        <f t="shared" si="91"/>
        <v>0</v>
      </c>
      <c r="Q402" s="199">
        <v>0</v>
      </c>
      <c r="R402" s="199">
        <f t="shared" si="92"/>
        <v>0</v>
      </c>
      <c r="S402" s="199">
        <v>0</v>
      </c>
      <c r="T402" s="200">
        <f t="shared" si="93"/>
        <v>0</v>
      </c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R402" s="201" t="s">
        <v>139</v>
      </c>
      <c r="AT402" s="201" t="s">
        <v>166</v>
      </c>
      <c r="AU402" s="201" t="s">
        <v>130</v>
      </c>
      <c r="AY402" s="14" t="s">
        <v>123</v>
      </c>
      <c r="BE402" s="202">
        <f t="shared" si="94"/>
        <v>0</v>
      </c>
      <c r="BF402" s="202">
        <f t="shared" si="95"/>
        <v>0</v>
      </c>
      <c r="BG402" s="202">
        <f t="shared" si="96"/>
        <v>0</v>
      </c>
      <c r="BH402" s="202">
        <f t="shared" si="97"/>
        <v>0</v>
      </c>
      <c r="BI402" s="202">
        <f t="shared" si="98"/>
        <v>0</v>
      </c>
      <c r="BJ402" s="14" t="s">
        <v>130</v>
      </c>
      <c r="BK402" s="202">
        <f t="shared" si="99"/>
        <v>0</v>
      </c>
      <c r="BL402" s="14" t="s">
        <v>129</v>
      </c>
      <c r="BM402" s="201" t="s">
        <v>974</v>
      </c>
    </row>
    <row r="403" spans="1:65" s="2" customFormat="1" ht="24.2" customHeight="1">
      <c r="A403" s="31"/>
      <c r="B403" s="32"/>
      <c r="C403" s="203" t="s">
        <v>583</v>
      </c>
      <c r="D403" s="203" t="s">
        <v>166</v>
      </c>
      <c r="E403" s="204" t="s">
        <v>975</v>
      </c>
      <c r="F403" s="205" t="s">
        <v>976</v>
      </c>
      <c r="G403" s="206" t="s">
        <v>228</v>
      </c>
      <c r="H403" s="207">
        <v>6</v>
      </c>
      <c r="I403" s="208"/>
      <c r="J403" s="209">
        <f t="shared" si="90"/>
        <v>0</v>
      </c>
      <c r="K403" s="210"/>
      <c r="L403" s="211"/>
      <c r="M403" s="212" t="s">
        <v>1</v>
      </c>
      <c r="N403" s="213" t="s">
        <v>38</v>
      </c>
      <c r="O403" s="72"/>
      <c r="P403" s="199">
        <f t="shared" si="91"/>
        <v>0</v>
      </c>
      <c r="Q403" s="199">
        <v>1E-3</v>
      </c>
      <c r="R403" s="199">
        <f t="shared" si="92"/>
        <v>6.0000000000000001E-3</v>
      </c>
      <c r="S403" s="199">
        <v>0</v>
      </c>
      <c r="T403" s="200">
        <f t="shared" si="93"/>
        <v>0</v>
      </c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R403" s="201" t="s">
        <v>139</v>
      </c>
      <c r="AT403" s="201" t="s">
        <v>166</v>
      </c>
      <c r="AU403" s="201" t="s">
        <v>130</v>
      </c>
      <c r="AY403" s="14" t="s">
        <v>123</v>
      </c>
      <c r="BE403" s="202">
        <f t="shared" si="94"/>
        <v>0</v>
      </c>
      <c r="BF403" s="202">
        <f t="shared" si="95"/>
        <v>0</v>
      </c>
      <c r="BG403" s="202">
        <f t="shared" si="96"/>
        <v>0</v>
      </c>
      <c r="BH403" s="202">
        <f t="shared" si="97"/>
        <v>0</v>
      </c>
      <c r="BI403" s="202">
        <f t="shared" si="98"/>
        <v>0</v>
      </c>
      <c r="BJ403" s="14" t="s">
        <v>130</v>
      </c>
      <c r="BK403" s="202">
        <f t="shared" si="99"/>
        <v>0</v>
      </c>
      <c r="BL403" s="14" t="s">
        <v>129</v>
      </c>
      <c r="BM403" s="201" t="s">
        <v>977</v>
      </c>
    </row>
    <row r="404" spans="1:65" s="2" customFormat="1" ht="16.5" customHeight="1">
      <c r="A404" s="31"/>
      <c r="B404" s="32"/>
      <c r="C404" s="203" t="s">
        <v>978</v>
      </c>
      <c r="D404" s="203" t="s">
        <v>166</v>
      </c>
      <c r="E404" s="204" t="s">
        <v>979</v>
      </c>
      <c r="F404" s="205" t="s">
        <v>980</v>
      </c>
      <c r="G404" s="206" t="s">
        <v>228</v>
      </c>
      <c r="H404" s="207">
        <v>2</v>
      </c>
      <c r="I404" s="208"/>
      <c r="J404" s="209">
        <f t="shared" si="90"/>
        <v>0</v>
      </c>
      <c r="K404" s="210"/>
      <c r="L404" s="211"/>
      <c r="M404" s="212" t="s">
        <v>1</v>
      </c>
      <c r="N404" s="213" t="s">
        <v>38</v>
      </c>
      <c r="O404" s="72"/>
      <c r="P404" s="199">
        <f t="shared" si="91"/>
        <v>0</v>
      </c>
      <c r="Q404" s="199">
        <v>0</v>
      </c>
      <c r="R404" s="199">
        <f t="shared" si="92"/>
        <v>0</v>
      </c>
      <c r="S404" s="199">
        <v>0</v>
      </c>
      <c r="T404" s="200">
        <f t="shared" si="93"/>
        <v>0</v>
      </c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R404" s="201" t="s">
        <v>139</v>
      </c>
      <c r="AT404" s="201" t="s">
        <v>166</v>
      </c>
      <c r="AU404" s="201" t="s">
        <v>130</v>
      </c>
      <c r="AY404" s="14" t="s">
        <v>123</v>
      </c>
      <c r="BE404" s="202">
        <f t="shared" si="94"/>
        <v>0</v>
      </c>
      <c r="BF404" s="202">
        <f t="shared" si="95"/>
        <v>0</v>
      </c>
      <c r="BG404" s="202">
        <f t="shared" si="96"/>
        <v>0</v>
      </c>
      <c r="BH404" s="202">
        <f t="shared" si="97"/>
        <v>0</v>
      </c>
      <c r="BI404" s="202">
        <f t="shared" si="98"/>
        <v>0</v>
      </c>
      <c r="BJ404" s="14" t="s">
        <v>130</v>
      </c>
      <c r="BK404" s="202">
        <f t="shared" si="99"/>
        <v>0</v>
      </c>
      <c r="BL404" s="14" t="s">
        <v>129</v>
      </c>
      <c r="BM404" s="201" t="s">
        <v>981</v>
      </c>
    </row>
    <row r="405" spans="1:65" s="2" customFormat="1" ht="24.2" customHeight="1">
      <c r="A405" s="31"/>
      <c r="B405" s="32"/>
      <c r="C405" s="203" t="s">
        <v>587</v>
      </c>
      <c r="D405" s="203" t="s">
        <v>166</v>
      </c>
      <c r="E405" s="204" t="s">
        <v>982</v>
      </c>
      <c r="F405" s="205" t="s">
        <v>983</v>
      </c>
      <c r="G405" s="206" t="s">
        <v>228</v>
      </c>
      <c r="H405" s="207">
        <v>2</v>
      </c>
      <c r="I405" s="208"/>
      <c r="J405" s="209">
        <f t="shared" si="90"/>
        <v>0</v>
      </c>
      <c r="K405" s="210"/>
      <c r="L405" s="211"/>
      <c r="M405" s="212" t="s">
        <v>1</v>
      </c>
      <c r="N405" s="213" t="s">
        <v>38</v>
      </c>
      <c r="O405" s="72"/>
      <c r="P405" s="199">
        <f t="shared" si="91"/>
        <v>0</v>
      </c>
      <c r="Q405" s="199">
        <v>0</v>
      </c>
      <c r="R405" s="199">
        <f t="shared" si="92"/>
        <v>0</v>
      </c>
      <c r="S405" s="199">
        <v>0</v>
      </c>
      <c r="T405" s="200">
        <f t="shared" si="93"/>
        <v>0</v>
      </c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R405" s="201" t="s">
        <v>139</v>
      </c>
      <c r="AT405" s="201" t="s">
        <v>166</v>
      </c>
      <c r="AU405" s="201" t="s">
        <v>130</v>
      </c>
      <c r="AY405" s="14" t="s">
        <v>123</v>
      </c>
      <c r="BE405" s="202">
        <f t="shared" si="94"/>
        <v>0</v>
      </c>
      <c r="BF405" s="202">
        <f t="shared" si="95"/>
        <v>0</v>
      </c>
      <c r="BG405" s="202">
        <f t="shared" si="96"/>
        <v>0</v>
      </c>
      <c r="BH405" s="202">
        <f t="shared" si="97"/>
        <v>0</v>
      </c>
      <c r="BI405" s="202">
        <f t="shared" si="98"/>
        <v>0</v>
      </c>
      <c r="BJ405" s="14" t="s">
        <v>130</v>
      </c>
      <c r="BK405" s="202">
        <f t="shared" si="99"/>
        <v>0</v>
      </c>
      <c r="BL405" s="14" t="s">
        <v>129</v>
      </c>
      <c r="BM405" s="201" t="s">
        <v>984</v>
      </c>
    </row>
    <row r="406" spans="1:65" s="2" customFormat="1" ht="24.2" customHeight="1">
      <c r="A406" s="31"/>
      <c r="B406" s="32"/>
      <c r="C406" s="203" t="s">
        <v>985</v>
      </c>
      <c r="D406" s="203" t="s">
        <v>166</v>
      </c>
      <c r="E406" s="204" t="s">
        <v>986</v>
      </c>
      <c r="F406" s="205" t="s">
        <v>987</v>
      </c>
      <c r="G406" s="206" t="s">
        <v>228</v>
      </c>
      <c r="H406" s="207">
        <v>1</v>
      </c>
      <c r="I406" s="208"/>
      <c r="J406" s="209">
        <f t="shared" si="90"/>
        <v>0</v>
      </c>
      <c r="K406" s="210"/>
      <c r="L406" s="211"/>
      <c r="M406" s="212" t="s">
        <v>1</v>
      </c>
      <c r="N406" s="213" t="s">
        <v>38</v>
      </c>
      <c r="O406" s="72"/>
      <c r="P406" s="199">
        <f t="shared" si="91"/>
        <v>0</v>
      </c>
      <c r="Q406" s="199">
        <v>7.6999999999999996E-4</v>
      </c>
      <c r="R406" s="199">
        <f t="shared" si="92"/>
        <v>7.6999999999999996E-4</v>
      </c>
      <c r="S406" s="199">
        <v>0</v>
      </c>
      <c r="T406" s="200">
        <f t="shared" si="93"/>
        <v>0</v>
      </c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R406" s="201" t="s">
        <v>139</v>
      </c>
      <c r="AT406" s="201" t="s">
        <v>166</v>
      </c>
      <c r="AU406" s="201" t="s">
        <v>130</v>
      </c>
      <c r="AY406" s="14" t="s">
        <v>123</v>
      </c>
      <c r="BE406" s="202">
        <f t="shared" si="94"/>
        <v>0</v>
      </c>
      <c r="BF406" s="202">
        <f t="shared" si="95"/>
        <v>0</v>
      </c>
      <c r="BG406" s="202">
        <f t="shared" si="96"/>
        <v>0</v>
      </c>
      <c r="BH406" s="202">
        <f t="shared" si="97"/>
        <v>0</v>
      </c>
      <c r="BI406" s="202">
        <f t="shared" si="98"/>
        <v>0</v>
      </c>
      <c r="BJ406" s="14" t="s">
        <v>130</v>
      </c>
      <c r="BK406" s="202">
        <f t="shared" si="99"/>
        <v>0</v>
      </c>
      <c r="BL406" s="14" t="s">
        <v>129</v>
      </c>
      <c r="BM406" s="201" t="s">
        <v>988</v>
      </c>
    </row>
    <row r="407" spans="1:65" s="2" customFormat="1" ht="21.75" customHeight="1">
      <c r="A407" s="31"/>
      <c r="B407" s="32"/>
      <c r="C407" s="203" t="s">
        <v>590</v>
      </c>
      <c r="D407" s="203" t="s">
        <v>166</v>
      </c>
      <c r="E407" s="204" t="s">
        <v>989</v>
      </c>
      <c r="F407" s="205" t="s">
        <v>990</v>
      </c>
      <c r="G407" s="206" t="s">
        <v>146</v>
      </c>
      <c r="H407" s="207">
        <v>100</v>
      </c>
      <c r="I407" s="208"/>
      <c r="J407" s="209">
        <f t="shared" si="90"/>
        <v>0</v>
      </c>
      <c r="K407" s="210"/>
      <c r="L407" s="211"/>
      <c r="M407" s="212" t="s">
        <v>1</v>
      </c>
      <c r="N407" s="213" t="s">
        <v>38</v>
      </c>
      <c r="O407" s="72"/>
      <c r="P407" s="199">
        <f t="shared" si="91"/>
        <v>0</v>
      </c>
      <c r="Q407" s="199">
        <v>0</v>
      </c>
      <c r="R407" s="199">
        <f t="shared" si="92"/>
        <v>0</v>
      </c>
      <c r="S407" s="199">
        <v>0</v>
      </c>
      <c r="T407" s="200">
        <f t="shared" si="93"/>
        <v>0</v>
      </c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R407" s="201" t="s">
        <v>139</v>
      </c>
      <c r="AT407" s="201" t="s">
        <v>166</v>
      </c>
      <c r="AU407" s="201" t="s">
        <v>130</v>
      </c>
      <c r="AY407" s="14" t="s">
        <v>123</v>
      </c>
      <c r="BE407" s="202">
        <f t="shared" si="94"/>
        <v>0</v>
      </c>
      <c r="BF407" s="202">
        <f t="shared" si="95"/>
        <v>0</v>
      </c>
      <c r="BG407" s="202">
        <f t="shared" si="96"/>
        <v>0</v>
      </c>
      <c r="BH407" s="202">
        <f t="shared" si="97"/>
        <v>0</v>
      </c>
      <c r="BI407" s="202">
        <f t="shared" si="98"/>
        <v>0</v>
      </c>
      <c r="BJ407" s="14" t="s">
        <v>130</v>
      </c>
      <c r="BK407" s="202">
        <f t="shared" si="99"/>
        <v>0</v>
      </c>
      <c r="BL407" s="14" t="s">
        <v>129</v>
      </c>
      <c r="BM407" s="201" t="s">
        <v>991</v>
      </c>
    </row>
    <row r="408" spans="1:65" s="2" customFormat="1" ht="16.5" customHeight="1">
      <c r="A408" s="31"/>
      <c r="B408" s="32"/>
      <c r="C408" s="203" t="s">
        <v>992</v>
      </c>
      <c r="D408" s="203" t="s">
        <v>166</v>
      </c>
      <c r="E408" s="204" t="s">
        <v>993</v>
      </c>
      <c r="F408" s="205" t="s">
        <v>994</v>
      </c>
      <c r="G408" s="206" t="s">
        <v>146</v>
      </c>
      <c r="H408" s="207">
        <v>100</v>
      </c>
      <c r="I408" s="208"/>
      <c r="J408" s="209">
        <f t="shared" si="90"/>
        <v>0</v>
      </c>
      <c r="K408" s="210"/>
      <c r="L408" s="211"/>
      <c r="M408" s="212" t="s">
        <v>1</v>
      </c>
      <c r="N408" s="213" t="s">
        <v>38</v>
      </c>
      <c r="O408" s="72"/>
      <c r="P408" s="199">
        <f t="shared" si="91"/>
        <v>0</v>
      </c>
      <c r="Q408" s="199">
        <v>2.5000000000000001E-4</v>
      </c>
      <c r="R408" s="199">
        <f t="shared" si="92"/>
        <v>2.5000000000000001E-2</v>
      </c>
      <c r="S408" s="199">
        <v>0</v>
      </c>
      <c r="T408" s="200">
        <f t="shared" si="93"/>
        <v>0</v>
      </c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R408" s="201" t="s">
        <v>139</v>
      </c>
      <c r="AT408" s="201" t="s">
        <v>166</v>
      </c>
      <c r="AU408" s="201" t="s">
        <v>130</v>
      </c>
      <c r="AY408" s="14" t="s">
        <v>123</v>
      </c>
      <c r="BE408" s="202">
        <f t="shared" si="94"/>
        <v>0</v>
      </c>
      <c r="BF408" s="202">
        <f t="shared" si="95"/>
        <v>0</v>
      </c>
      <c r="BG408" s="202">
        <f t="shared" si="96"/>
        <v>0</v>
      </c>
      <c r="BH408" s="202">
        <f t="shared" si="97"/>
        <v>0</v>
      </c>
      <c r="BI408" s="202">
        <f t="shared" si="98"/>
        <v>0</v>
      </c>
      <c r="BJ408" s="14" t="s">
        <v>130</v>
      </c>
      <c r="BK408" s="202">
        <f t="shared" si="99"/>
        <v>0</v>
      </c>
      <c r="BL408" s="14" t="s">
        <v>129</v>
      </c>
      <c r="BM408" s="201" t="s">
        <v>995</v>
      </c>
    </row>
    <row r="409" spans="1:65" s="2" customFormat="1" ht="21.75" customHeight="1">
      <c r="A409" s="31"/>
      <c r="B409" s="32"/>
      <c r="C409" s="203" t="s">
        <v>594</v>
      </c>
      <c r="D409" s="203" t="s">
        <v>166</v>
      </c>
      <c r="E409" s="204" t="s">
        <v>996</v>
      </c>
      <c r="F409" s="205" t="s">
        <v>997</v>
      </c>
      <c r="G409" s="206" t="s">
        <v>146</v>
      </c>
      <c r="H409" s="207">
        <v>89</v>
      </c>
      <c r="I409" s="208"/>
      <c r="J409" s="209">
        <f t="shared" si="90"/>
        <v>0</v>
      </c>
      <c r="K409" s="210"/>
      <c r="L409" s="211"/>
      <c r="M409" s="212" t="s">
        <v>1</v>
      </c>
      <c r="N409" s="213" t="s">
        <v>38</v>
      </c>
      <c r="O409" s="72"/>
      <c r="P409" s="199">
        <f t="shared" si="91"/>
        <v>0</v>
      </c>
      <c r="Q409" s="199">
        <v>0</v>
      </c>
      <c r="R409" s="199">
        <f t="shared" si="92"/>
        <v>0</v>
      </c>
      <c r="S409" s="199">
        <v>0</v>
      </c>
      <c r="T409" s="200">
        <f t="shared" si="93"/>
        <v>0</v>
      </c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R409" s="201" t="s">
        <v>139</v>
      </c>
      <c r="AT409" s="201" t="s">
        <v>166</v>
      </c>
      <c r="AU409" s="201" t="s">
        <v>130</v>
      </c>
      <c r="AY409" s="14" t="s">
        <v>123</v>
      </c>
      <c r="BE409" s="202">
        <f t="shared" si="94"/>
        <v>0</v>
      </c>
      <c r="BF409" s="202">
        <f t="shared" si="95"/>
        <v>0</v>
      </c>
      <c r="BG409" s="202">
        <f t="shared" si="96"/>
        <v>0</v>
      </c>
      <c r="BH409" s="202">
        <f t="shared" si="97"/>
        <v>0</v>
      </c>
      <c r="BI409" s="202">
        <f t="shared" si="98"/>
        <v>0</v>
      </c>
      <c r="BJ409" s="14" t="s">
        <v>130</v>
      </c>
      <c r="BK409" s="202">
        <f t="shared" si="99"/>
        <v>0</v>
      </c>
      <c r="BL409" s="14" t="s">
        <v>129</v>
      </c>
      <c r="BM409" s="201" t="s">
        <v>998</v>
      </c>
    </row>
    <row r="410" spans="1:65" s="2" customFormat="1" ht="16.5" customHeight="1">
      <c r="A410" s="31"/>
      <c r="B410" s="32"/>
      <c r="C410" s="203" t="s">
        <v>999</v>
      </c>
      <c r="D410" s="203" t="s">
        <v>166</v>
      </c>
      <c r="E410" s="204" t="s">
        <v>993</v>
      </c>
      <c r="F410" s="205" t="s">
        <v>994</v>
      </c>
      <c r="G410" s="206" t="s">
        <v>146</v>
      </c>
      <c r="H410" s="207">
        <v>89</v>
      </c>
      <c r="I410" s="208"/>
      <c r="J410" s="209">
        <f t="shared" si="90"/>
        <v>0</v>
      </c>
      <c r="K410" s="210"/>
      <c r="L410" s="211"/>
      <c r="M410" s="212" t="s">
        <v>1</v>
      </c>
      <c r="N410" s="213" t="s">
        <v>38</v>
      </c>
      <c r="O410" s="72"/>
      <c r="P410" s="199">
        <f t="shared" si="91"/>
        <v>0</v>
      </c>
      <c r="Q410" s="199">
        <v>2.5000000000000001E-4</v>
      </c>
      <c r="R410" s="199">
        <f t="shared" si="92"/>
        <v>2.2249999999999999E-2</v>
      </c>
      <c r="S410" s="199">
        <v>0</v>
      </c>
      <c r="T410" s="200">
        <f t="shared" si="93"/>
        <v>0</v>
      </c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R410" s="201" t="s">
        <v>139</v>
      </c>
      <c r="AT410" s="201" t="s">
        <v>166</v>
      </c>
      <c r="AU410" s="201" t="s">
        <v>130</v>
      </c>
      <c r="AY410" s="14" t="s">
        <v>123</v>
      </c>
      <c r="BE410" s="202">
        <f t="shared" si="94"/>
        <v>0</v>
      </c>
      <c r="BF410" s="202">
        <f t="shared" si="95"/>
        <v>0</v>
      </c>
      <c r="BG410" s="202">
        <f t="shared" si="96"/>
        <v>0</v>
      </c>
      <c r="BH410" s="202">
        <f t="shared" si="97"/>
        <v>0</v>
      </c>
      <c r="BI410" s="202">
        <f t="shared" si="98"/>
        <v>0</v>
      </c>
      <c r="BJ410" s="14" t="s">
        <v>130</v>
      </c>
      <c r="BK410" s="202">
        <f t="shared" si="99"/>
        <v>0</v>
      </c>
      <c r="BL410" s="14" t="s">
        <v>129</v>
      </c>
      <c r="BM410" s="201" t="s">
        <v>1000</v>
      </c>
    </row>
    <row r="411" spans="1:65" s="2" customFormat="1" ht="33" customHeight="1">
      <c r="A411" s="31"/>
      <c r="B411" s="32"/>
      <c r="C411" s="203" t="s">
        <v>597</v>
      </c>
      <c r="D411" s="203" t="s">
        <v>166</v>
      </c>
      <c r="E411" s="204" t="s">
        <v>1001</v>
      </c>
      <c r="F411" s="205" t="s">
        <v>1002</v>
      </c>
      <c r="G411" s="206" t="s">
        <v>146</v>
      </c>
      <c r="H411" s="207">
        <v>10</v>
      </c>
      <c r="I411" s="208"/>
      <c r="J411" s="209">
        <f t="shared" si="90"/>
        <v>0</v>
      </c>
      <c r="K411" s="210"/>
      <c r="L411" s="211"/>
      <c r="M411" s="212" t="s">
        <v>1</v>
      </c>
      <c r="N411" s="213" t="s">
        <v>38</v>
      </c>
      <c r="O411" s="72"/>
      <c r="P411" s="199">
        <f t="shared" si="91"/>
        <v>0</v>
      </c>
      <c r="Q411" s="199">
        <v>0</v>
      </c>
      <c r="R411" s="199">
        <f t="shared" si="92"/>
        <v>0</v>
      </c>
      <c r="S411" s="199">
        <v>0</v>
      </c>
      <c r="T411" s="200">
        <f t="shared" si="93"/>
        <v>0</v>
      </c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R411" s="201" t="s">
        <v>139</v>
      </c>
      <c r="AT411" s="201" t="s">
        <v>166</v>
      </c>
      <c r="AU411" s="201" t="s">
        <v>130</v>
      </c>
      <c r="AY411" s="14" t="s">
        <v>123</v>
      </c>
      <c r="BE411" s="202">
        <f t="shared" si="94"/>
        <v>0</v>
      </c>
      <c r="BF411" s="202">
        <f t="shared" si="95"/>
        <v>0</v>
      </c>
      <c r="BG411" s="202">
        <f t="shared" si="96"/>
        <v>0</v>
      </c>
      <c r="BH411" s="202">
        <f t="shared" si="97"/>
        <v>0</v>
      </c>
      <c r="BI411" s="202">
        <f t="shared" si="98"/>
        <v>0</v>
      </c>
      <c r="BJ411" s="14" t="s">
        <v>130</v>
      </c>
      <c r="BK411" s="202">
        <f t="shared" si="99"/>
        <v>0</v>
      </c>
      <c r="BL411" s="14" t="s">
        <v>129</v>
      </c>
      <c r="BM411" s="201" t="s">
        <v>1003</v>
      </c>
    </row>
    <row r="412" spans="1:65" s="2" customFormat="1" ht="24.2" customHeight="1">
      <c r="A412" s="31"/>
      <c r="B412" s="32"/>
      <c r="C412" s="203" t="s">
        <v>1004</v>
      </c>
      <c r="D412" s="203" t="s">
        <v>166</v>
      </c>
      <c r="E412" s="204" t="s">
        <v>1005</v>
      </c>
      <c r="F412" s="205" t="s">
        <v>1006</v>
      </c>
      <c r="G412" s="206" t="s">
        <v>146</v>
      </c>
      <c r="H412" s="207">
        <v>10</v>
      </c>
      <c r="I412" s="208"/>
      <c r="J412" s="209">
        <f t="shared" si="90"/>
        <v>0</v>
      </c>
      <c r="K412" s="210"/>
      <c r="L412" s="211"/>
      <c r="M412" s="212" t="s">
        <v>1</v>
      </c>
      <c r="N412" s="213" t="s">
        <v>38</v>
      </c>
      <c r="O412" s="72"/>
      <c r="P412" s="199">
        <f t="shared" si="91"/>
        <v>0</v>
      </c>
      <c r="Q412" s="199">
        <v>0</v>
      </c>
      <c r="R412" s="199">
        <f t="shared" si="92"/>
        <v>0</v>
      </c>
      <c r="S412" s="199">
        <v>0</v>
      </c>
      <c r="T412" s="200">
        <f t="shared" si="93"/>
        <v>0</v>
      </c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R412" s="201" t="s">
        <v>139</v>
      </c>
      <c r="AT412" s="201" t="s">
        <v>166</v>
      </c>
      <c r="AU412" s="201" t="s">
        <v>130</v>
      </c>
      <c r="AY412" s="14" t="s">
        <v>123</v>
      </c>
      <c r="BE412" s="202">
        <f t="shared" si="94"/>
        <v>0</v>
      </c>
      <c r="BF412" s="202">
        <f t="shared" si="95"/>
        <v>0</v>
      </c>
      <c r="BG412" s="202">
        <f t="shared" si="96"/>
        <v>0</v>
      </c>
      <c r="BH412" s="202">
        <f t="shared" si="97"/>
        <v>0</v>
      </c>
      <c r="BI412" s="202">
        <f t="shared" si="98"/>
        <v>0</v>
      </c>
      <c r="BJ412" s="14" t="s">
        <v>130</v>
      </c>
      <c r="BK412" s="202">
        <f t="shared" si="99"/>
        <v>0</v>
      </c>
      <c r="BL412" s="14" t="s">
        <v>129</v>
      </c>
      <c r="BM412" s="201" t="s">
        <v>1007</v>
      </c>
    </row>
    <row r="413" spans="1:65" s="2" customFormat="1" ht="24.2" customHeight="1">
      <c r="A413" s="31"/>
      <c r="B413" s="32"/>
      <c r="C413" s="203" t="s">
        <v>601</v>
      </c>
      <c r="D413" s="203" t="s">
        <v>166</v>
      </c>
      <c r="E413" s="204" t="s">
        <v>1008</v>
      </c>
      <c r="F413" s="205" t="s">
        <v>1009</v>
      </c>
      <c r="G413" s="206" t="s">
        <v>146</v>
      </c>
      <c r="H413" s="207">
        <v>35</v>
      </c>
      <c r="I413" s="208"/>
      <c r="J413" s="209">
        <f t="shared" si="90"/>
        <v>0</v>
      </c>
      <c r="K413" s="210"/>
      <c r="L413" s="211"/>
      <c r="M413" s="212" t="s">
        <v>1</v>
      </c>
      <c r="N413" s="213" t="s">
        <v>38</v>
      </c>
      <c r="O413" s="72"/>
      <c r="P413" s="199">
        <f t="shared" si="91"/>
        <v>0</v>
      </c>
      <c r="Q413" s="199">
        <v>0</v>
      </c>
      <c r="R413" s="199">
        <f t="shared" si="92"/>
        <v>0</v>
      </c>
      <c r="S413" s="199">
        <v>0</v>
      </c>
      <c r="T413" s="200">
        <f t="shared" si="93"/>
        <v>0</v>
      </c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R413" s="201" t="s">
        <v>139</v>
      </c>
      <c r="AT413" s="201" t="s">
        <v>166</v>
      </c>
      <c r="AU413" s="201" t="s">
        <v>130</v>
      </c>
      <c r="AY413" s="14" t="s">
        <v>123</v>
      </c>
      <c r="BE413" s="202">
        <f t="shared" si="94"/>
        <v>0</v>
      </c>
      <c r="BF413" s="202">
        <f t="shared" si="95"/>
        <v>0</v>
      </c>
      <c r="BG413" s="202">
        <f t="shared" si="96"/>
        <v>0</v>
      </c>
      <c r="BH413" s="202">
        <f t="shared" si="97"/>
        <v>0</v>
      </c>
      <c r="BI413" s="202">
        <f t="shared" si="98"/>
        <v>0</v>
      </c>
      <c r="BJ413" s="14" t="s">
        <v>130</v>
      </c>
      <c r="BK413" s="202">
        <f t="shared" si="99"/>
        <v>0</v>
      </c>
      <c r="BL413" s="14" t="s">
        <v>129</v>
      </c>
      <c r="BM413" s="201" t="s">
        <v>1010</v>
      </c>
    </row>
    <row r="414" spans="1:65" s="2" customFormat="1" ht="24.2" customHeight="1">
      <c r="A414" s="31"/>
      <c r="B414" s="32"/>
      <c r="C414" s="203" t="s">
        <v>1011</v>
      </c>
      <c r="D414" s="203" t="s">
        <v>166</v>
      </c>
      <c r="E414" s="204" t="s">
        <v>1012</v>
      </c>
      <c r="F414" s="205" t="s">
        <v>1013</v>
      </c>
      <c r="G414" s="206" t="s">
        <v>223</v>
      </c>
      <c r="H414" s="207">
        <v>4.9000000000000004</v>
      </c>
      <c r="I414" s="208"/>
      <c r="J414" s="209">
        <f t="shared" si="90"/>
        <v>0</v>
      </c>
      <c r="K414" s="210"/>
      <c r="L414" s="211"/>
      <c r="M414" s="212" t="s">
        <v>1</v>
      </c>
      <c r="N414" s="213" t="s">
        <v>38</v>
      </c>
      <c r="O414" s="72"/>
      <c r="P414" s="199">
        <f t="shared" si="91"/>
        <v>0</v>
      </c>
      <c r="Q414" s="199">
        <v>0</v>
      </c>
      <c r="R414" s="199">
        <f t="shared" si="92"/>
        <v>0</v>
      </c>
      <c r="S414" s="199">
        <v>0</v>
      </c>
      <c r="T414" s="200">
        <f t="shared" si="93"/>
        <v>0</v>
      </c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R414" s="201" t="s">
        <v>139</v>
      </c>
      <c r="AT414" s="201" t="s">
        <v>166</v>
      </c>
      <c r="AU414" s="201" t="s">
        <v>130</v>
      </c>
      <c r="AY414" s="14" t="s">
        <v>123</v>
      </c>
      <c r="BE414" s="202">
        <f t="shared" si="94"/>
        <v>0</v>
      </c>
      <c r="BF414" s="202">
        <f t="shared" si="95"/>
        <v>0</v>
      </c>
      <c r="BG414" s="202">
        <f t="shared" si="96"/>
        <v>0</v>
      </c>
      <c r="BH414" s="202">
        <f t="shared" si="97"/>
        <v>0</v>
      </c>
      <c r="BI414" s="202">
        <f t="shared" si="98"/>
        <v>0</v>
      </c>
      <c r="BJ414" s="14" t="s">
        <v>130</v>
      </c>
      <c r="BK414" s="202">
        <f t="shared" si="99"/>
        <v>0</v>
      </c>
      <c r="BL414" s="14" t="s">
        <v>129</v>
      </c>
      <c r="BM414" s="201" t="s">
        <v>1014</v>
      </c>
    </row>
    <row r="415" spans="1:65" s="2" customFormat="1" ht="24.2" customHeight="1">
      <c r="A415" s="31"/>
      <c r="B415" s="32"/>
      <c r="C415" s="203" t="s">
        <v>604</v>
      </c>
      <c r="D415" s="203" t="s">
        <v>166</v>
      </c>
      <c r="E415" s="204" t="s">
        <v>1015</v>
      </c>
      <c r="F415" s="205" t="s">
        <v>1016</v>
      </c>
      <c r="G415" s="206" t="s">
        <v>223</v>
      </c>
      <c r="H415" s="207">
        <v>2.4500000000000002</v>
      </c>
      <c r="I415" s="208"/>
      <c r="J415" s="209">
        <f t="shared" si="90"/>
        <v>0</v>
      </c>
      <c r="K415" s="210"/>
      <c r="L415" s="211"/>
      <c r="M415" s="212" t="s">
        <v>1</v>
      </c>
      <c r="N415" s="213" t="s">
        <v>38</v>
      </c>
      <c r="O415" s="72"/>
      <c r="P415" s="199">
        <f t="shared" si="91"/>
        <v>0</v>
      </c>
      <c r="Q415" s="199">
        <v>0</v>
      </c>
      <c r="R415" s="199">
        <f t="shared" si="92"/>
        <v>0</v>
      </c>
      <c r="S415" s="199">
        <v>0</v>
      </c>
      <c r="T415" s="200">
        <f t="shared" si="93"/>
        <v>0</v>
      </c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R415" s="201" t="s">
        <v>139</v>
      </c>
      <c r="AT415" s="201" t="s">
        <v>166</v>
      </c>
      <c r="AU415" s="201" t="s">
        <v>130</v>
      </c>
      <c r="AY415" s="14" t="s">
        <v>123</v>
      </c>
      <c r="BE415" s="202">
        <f t="shared" si="94"/>
        <v>0</v>
      </c>
      <c r="BF415" s="202">
        <f t="shared" si="95"/>
        <v>0</v>
      </c>
      <c r="BG415" s="202">
        <f t="shared" si="96"/>
        <v>0</v>
      </c>
      <c r="BH415" s="202">
        <f t="shared" si="97"/>
        <v>0</v>
      </c>
      <c r="BI415" s="202">
        <f t="shared" si="98"/>
        <v>0</v>
      </c>
      <c r="BJ415" s="14" t="s">
        <v>130</v>
      </c>
      <c r="BK415" s="202">
        <f t="shared" si="99"/>
        <v>0</v>
      </c>
      <c r="BL415" s="14" t="s">
        <v>129</v>
      </c>
      <c r="BM415" s="201" t="s">
        <v>1017</v>
      </c>
    </row>
    <row r="416" spans="1:65" s="2" customFormat="1" ht="33" customHeight="1">
      <c r="A416" s="31"/>
      <c r="B416" s="32"/>
      <c r="C416" s="203" t="s">
        <v>1018</v>
      </c>
      <c r="D416" s="203" t="s">
        <v>166</v>
      </c>
      <c r="E416" s="204" t="s">
        <v>801</v>
      </c>
      <c r="F416" s="205" t="s">
        <v>802</v>
      </c>
      <c r="G416" s="206" t="s">
        <v>146</v>
      </c>
      <c r="H416" s="207">
        <v>35</v>
      </c>
      <c r="I416" s="208"/>
      <c r="J416" s="209">
        <f t="shared" si="90"/>
        <v>0</v>
      </c>
      <c r="K416" s="210"/>
      <c r="L416" s="211"/>
      <c r="M416" s="212" t="s">
        <v>1</v>
      </c>
      <c r="N416" s="213" t="s">
        <v>38</v>
      </c>
      <c r="O416" s="72"/>
      <c r="P416" s="199">
        <f t="shared" si="91"/>
        <v>0</v>
      </c>
      <c r="Q416" s="199">
        <v>0</v>
      </c>
      <c r="R416" s="199">
        <f t="shared" si="92"/>
        <v>0</v>
      </c>
      <c r="S416" s="199">
        <v>0</v>
      </c>
      <c r="T416" s="200">
        <f t="shared" si="93"/>
        <v>0</v>
      </c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R416" s="201" t="s">
        <v>139</v>
      </c>
      <c r="AT416" s="201" t="s">
        <v>166</v>
      </c>
      <c r="AU416" s="201" t="s">
        <v>130</v>
      </c>
      <c r="AY416" s="14" t="s">
        <v>123</v>
      </c>
      <c r="BE416" s="202">
        <f t="shared" si="94"/>
        <v>0</v>
      </c>
      <c r="BF416" s="202">
        <f t="shared" si="95"/>
        <v>0</v>
      </c>
      <c r="BG416" s="202">
        <f t="shared" si="96"/>
        <v>0</v>
      </c>
      <c r="BH416" s="202">
        <f t="shared" si="97"/>
        <v>0</v>
      </c>
      <c r="BI416" s="202">
        <f t="shared" si="98"/>
        <v>0</v>
      </c>
      <c r="BJ416" s="14" t="s">
        <v>130</v>
      </c>
      <c r="BK416" s="202">
        <f t="shared" si="99"/>
        <v>0</v>
      </c>
      <c r="BL416" s="14" t="s">
        <v>129</v>
      </c>
      <c r="BM416" s="201" t="s">
        <v>1019</v>
      </c>
    </row>
    <row r="417" spans="1:65" s="2" customFormat="1" ht="16.5" customHeight="1">
      <c r="A417" s="31"/>
      <c r="B417" s="32"/>
      <c r="C417" s="203" t="s">
        <v>608</v>
      </c>
      <c r="D417" s="203" t="s">
        <v>166</v>
      </c>
      <c r="E417" s="204" t="s">
        <v>1020</v>
      </c>
      <c r="F417" s="205" t="s">
        <v>1021</v>
      </c>
      <c r="G417" s="206" t="s">
        <v>300</v>
      </c>
      <c r="H417" s="207">
        <v>0.255</v>
      </c>
      <c r="I417" s="208"/>
      <c r="J417" s="209">
        <f t="shared" si="90"/>
        <v>0</v>
      </c>
      <c r="K417" s="210"/>
      <c r="L417" s="211"/>
      <c r="M417" s="212" t="s">
        <v>1</v>
      </c>
      <c r="N417" s="213" t="s">
        <v>38</v>
      </c>
      <c r="O417" s="72"/>
      <c r="P417" s="199">
        <f t="shared" si="91"/>
        <v>0</v>
      </c>
      <c r="Q417" s="199">
        <v>1</v>
      </c>
      <c r="R417" s="199">
        <f t="shared" si="92"/>
        <v>0.255</v>
      </c>
      <c r="S417" s="199">
        <v>0</v>
      </c>
      <c r="T417" s="200">
        <f t="shared" si="93"/>
        <v>0</v>
      </c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R417" s="201" t="s">
        <v>139</v>
      </c>
      <c r="AT417" s="201" t="s">
        <v>166</v>
      </c>
      <c r="AU417" s="201" t="s">
        <v>130</v>
      </c>
      <c r="AY417" s="14" t="s">
        <v>123</v>
      </c>
      <c r="BE417" s="202">
        <f t="shared" si="94"/>
        <v>0</v>
      </c>
      <c r="BF417" s="202">
        <f t="shared" si="95"/>
        <v>0</v>
      </c>
      <c r="BG417" s="202">
        <f t="shared" si="96"/>
        <v>0</v>
      </c>
      <c r="BH417" s="202">
        <f t="shared" si="97"/>
        <v>0</v>
      </c>
      <c r="BI417" s="202">
        <f t="shared" si="98"/>
        <v>0</v>
      </c>
      <c r="BJ417" s="14" t="s">
        <v>130</v>
      </c>
      <c r="BK417" s="202">
        <f t="shared" si="99"/>
        <v>0</v>
      </c>
      <c r="BL417" s="14" t="s">
        <v>129</v>
      </c>
      <c r="BM417" s="201" t="s">
        <v>1022</v>
      </c>
    </row>
    <row r="418" spans="1:65" s="2" customFormat="1" ht="16.5" customHeight="1">
      <c r="A418" s="31"/>
      <c r="B418" s="32"/>
      <c r="C418" s="203" t="s">
        <v>1023</v>
      </c>
      <c r="D418" s="203" t="s">
        <v>166</v>
      </c>
      <c r="E418" s="204" t="s">
        <v>622</v>
      </c>
      <c r="F418" s="205" t="s">
        <v>623</v>
      </c>
      <c r="G418" s="206" t="s">
        <v>300</v>
      </c>
      <c r="H418" s="207">
        <v>0.255</v>
      </c>
      <c r="I418" s="208"/>
      <c r="J418" s="209">
        <f t="shared" si="90"/>
        <v>0</v>
      </c>
      <c r="K418" s="210"/>
      <c r="L418" s="211"/>
      <c r="M418" s="212" t="s">
        <v>1</v>
      </c>
      <c r="N418" s="213" t="s">
        <v>38</v>
      </c>
      <c r="O418" s="72"/>
      <c r="P418" s="199">
        <f t="shared" si="91"/>
        <v>0</v>
      </c>
      <c r="Q418" s="199">
        <v>0</v>
      </c>
      <c r="R418" s="199">
        <f t="shared" si="92"/>
        <v>0</v>
      </c>
      <c r="S418" s="199">
        <v>0</v>
      </c>
      <c r="T418" s="200">
        <f t="shared" si="93"/>
        <v>0</v>
      </c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R418" s="201" t="s">
        <v>139</v>
      </c>
      <c r="AT418" s="201" t="s">
        <v>166</v>
      </c>
      <c r="AU418" s="201" t="s">
        <v>130</v>
      </c>
      <c r="AY418" s="14" t="s">
        <v>123</v>
      </c>
      <c r="BE418" s="202">
        <f t="shared" si="94"/>
        <v>0</v>
      </c>
      <c r="BF418" s="202">
        <f t="shared" si="95"/>
        <v>0</v>
      </c>
      <c r="BG418" s="202">
        <f t="shared" si="96"/>
        <v>0</v>
      </c>
      <c r="BH418" s="202">
        <f t="shared" si="97"/>
        <v>0</v>
      </c>
      <c r="BI418" s="202">
        <f t="shared" si="98"/>
        <v>0</v>
      </c>
      <c r="BJ418" s="14" t="s">
        <v>130</v>
      </c>
      <c r="BK418" s="202">
        <f t="shared" si="99"/>
        <v>0</v>
      </c>
      <c r="BL418" s="14" t="s">
        <v>129</v>
      </c>
      <c r="BM418" s="201" t="s">
        <v>1024</v>
      </c>
    </row>
    <row r="419" spans="1:65" s="2" customFormat="1" ht="24.2" customHeight="1">
      <c r="A419" s="31"/>
      <c r="B419" s="32"/>
      <c r="C419" s="203" t="s">
        <v>611</v>
      </c>
      <c r="D419" s="203" t="s">
        <v>166</v>
      </c>
      <c r="E419" s="204" t="s">
        <v>1025</v>
      </c>
      <c r="F419" s="205" t="s">
        <v>1026</v>
      </c>
      <c r="G419" s="206" t="s">
        <v>223</v>
      </c>
      <c r="H419" s="207">
        <v>0.255</v>
      </c>
      <c r="I419" s="208"/>
      <c r="J419" s="209">
        <f t="shared" si="90"/>
        <v>0</v>
      </c>
      <c r="K419" s="210"/>
      <c r="L419" s="211"/>
      <c r="M419" s="212" t="s">
        <v>1</v>
      </c>
      <c r="N419" s="213" t="s">
        <v>38</v>
      </c>
      <c r="O419" s="72"/>
      <c r="P419" s="199">
        <f t="shared" si="91"/>
        <v>0</v>
      </c>
      <c r="Q419" s="199">
        <v>2.1974999999999998</v>
      </c>
      <c r="R419" s="199">
        <f t="shared" si="92"/>
        <v>0.56036249999999999</v>
      </c>
      <c r="S419" s="199">
        <v>0</v>
      </c>
      <c r="T419" s="200">
        <f t="shared" si="93"/>
        <v>0</v>
      </c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R419" s="201" t="s">
        <v>139</v>
      </c>
      <c r="AT419" s="201" t="s">
        <v>166</v>
      </c>
      <c r="AU419" s="201" t="s">
        <v>130</v>
      </c>
      <c r="AY419" s="14" t="s">
        <v>123</v>
      </c>
      <c r="BE419" s="202">
        <f t="shared" si="94"/>
        <v>0</v>
      </c>
      <c r="BF419" s="202">
        <f t="shared" si="95"/>
        <v>0</v>
      </c>
      <c r="BG419" s="202">
        <f t="shared" si="96"/>
        <v>0</v>
      </c>
      <c r="BH419" s="202">
        <f t="shared" si="97"/>
        <v>0</v>
      </c>
      <c r="BI419" s="202">
        <f t="shared" si="98"/>
        <v>0</v>
      </c>
      <c r="BJ419" s="14" t="s">
        <v>130</v>
      </c>
      <c r="BK419" s="202">
        <f t="shared" si="99"/>
        <v>0</v>
      </c>
      <c r="BL419" s="14" t="s">
        <v>129</v>
      </c>
      <c r="BM419" s="201" t="s">
        <v>1027</v>
      </c>
    </row>
    <row r="420" spans="1:65" s="2" customFormat="1" ht="21.75" customHeight="1">
      <c r="A420" s="31"/>
      <c r="B420" s="32"/>
      <c r="C420" s="203" t="s">
        <v>1028</v>
      </c>
      <c r="D420" s="203" t="s">
        <v>166</v>
      </c>
      <c r="E420" s="204" t="s">
        <v>1029</v>
      </c>
      <c r="F420" s="205" t="s">
        <v>1030</v>
      </c>
      <c r="G420" s="206" t="s">
        <v>128</v>
      </c>
      <c r="H420" s="207">
        <v>1.274</v>
      </c>
      <c r="I420" s="208"/>
      <c r="J420" s="209">
        <f t="shared" si="90"/>
        <v>0</v>
      </c>
      <c r="K420" s="210"/>
      <c r="L420" s="211"/>
      <c r="M420" s="212" t="s">
        <v>1</v>
      </c>
      <c r="N420" s="213" t="s">
        <v>38</v>
      </c>
      <c r="O420" s="72"/>
      <c r="P420" s="199">
        <f t="shared" si="91"/>
        <v>0</v>
      </c>
      <c r="Q420" s="199">
        <v>0.13</v>
      </c>
      <c r="R420" s="199">
        <f t="shared" si="92"/>
        <v>0.16562000000000002</v>
      </c>
      <c r="S420" s="199">
        <v>0</v>
      </c>
      <c r="T420" s="200">
        <f t="shared" si="93"/>
        <v>0</v>
      </c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R420" s="201" t="s">
        <v>139</v>
      </c>
      <c r="AT420" s="201" t="s">
        <v>166</v>
      </c>
      <c r="AU420" s="201" t="s">
        <v>130</v>
      </c>
      <c r="AY420" s="14" t="s">
        <v>123</v>
      </c>
      <c r="BE420" s="202">
        <f t="shared" si="94"/>
        <v>0</v>
      </c>
      <c r="BF420" s="202">
        <f t="shared" si="95"/>
        <v>0</v>
      </c>
      <c r="BG420" s="202">
        <f t="shared" si="96"/>
        <v>0</v>
      </c>
      <c r="BH420" s="202">
        <f t="shared" si="97"/>
        <v>0</v>
      </c>
      <c r="BI420" s="202">
        <f t="shared" si="98"/>
        <v>0</v>
      </c>
      <c r="BJ420" s="14" t="s">
        <v>130</v>
      </c>
      <c r="BK420" s="202">
        <f t="shared" si="99"/>
        <v>0</v>
      </c>
      <c r="BL420" s="14" t="s">
        <v>129</v>
      </c>
      <c r="BM420" s="201" t="s">
        <v>1031</v>
      </c>
    </row>
    <row r="421" spans="1:65" s="2" customFormat="1" ht="33" customHeight="1">
      <c r="A421" s="31"/>
      <c r="B421" s="32"/>
      <c r="C421" s="203" t="s">
        <v>614</v>
      </c>
      <c r="D421" s="203" t="s">
        <v>166</v>
      </c>
      <c r="E421" s="204" t="s">
        <v>1032</v>
      </c>
      <c r="F421" s="205" t="s">
        <v>1033</v>
      </c>
      <c r="G421" s="206" t="s">
        <v>146</v>
      </c>
      <c r="H421" s="207">
        <v>35</v>
      </c>
      <c r="I421" s="208"/>
      <c r="J421" s="209">
        <f t="shared" si="90"/>
        <v>0</v>
      </c>
      <c r="K421" s="210"/>
      <c r="L421" s="211"/>
      <c r="M421" s="212" t="s">
        <v>1</v>
      </c>
      <c r="N421" s="213" t="s">
        <v>38</v>
      </c>
      <c r="O421" s="72"/>
      <c r="P421" s="199">
        <f t="shared" si="91"/>
        <v>0</v>
      </c>
      <c r="Q421" s="199">
        <v>0</v>
      </c>
      <c r="R421" s="199">
        <f t="shared" si="92"/>
        <v>0</v>
      </c>
      <c r="S421" s="199">
        <v>0</v>
      </c>
      <c r="T421" s="200">
        <f t="shared" si="93"/>
        <v>0</v>
      </c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R421" s="201" t="s">
        <v>139</v>
      </c>
      <c r="AT421" s="201" t="s">
        <v>166</v>
      </c>
      <c r="AU421" s="201" t="s">
        <v>130</v>
      </c>
      <c r="AY421" s="14" t="s">
        <v>123</v>
      </c>
      <c r="BE421" s="202">
        <f t="shared" si="94"/>
        <v>0</v>
      </c>
      <c r="BF421" s="202">
        <f t="shared" si="95"/>
        <v>0</v>
      </c>
      <c r="BG421" s="202">
        <f t="shared" si="96"/>
        <v>0</v>
      </c>
      <c r="BH421" s="202">
        <f t="shared" si="97"/>
        <v>0</v>
      </c>
      <c r="BI421" s="202">
        <f t="shared" si="98"/>
        <v>0</v>
      </c>
      <c r="BJ421" s="14" t="s">
        <v>130</v>
      </c>
      <c r="BK421" s="202">
        <f t="shared" si="99"/>
        <v>0</v>
      </c>
      <c r="BL421" s="14" t="s">
        <v>129</v>
      </c>
      <c r="BM421" s="201" t="s">
        <v>1034</v>
      </c>
    </row>
    <row r="422" spans="1:65" s="2" customFormat="1" ht="24.2" customHeight="1">
      <c r="A422" s="31"/>
      <c r="B422" s="32"/>
      <c r="C422" s="203" t="s">
        <v>1035</v>
      </c>
      <c r="D422" s="203" t="s">
        <v>166</v>
      </c>
      <c r="E422" s="204" t="s">
        <v>1036</v>
      </c>
      <c r="F422" s="205" t="s">
        <v>855</v>
      </c>
      <c r="G422" s="206" t="s">
        <v>223</v>
      </c>
      <c r="H422" s="207">
        <v>2.4500000000000002</v>
      </c>
      <c r="I422" s="208"/>
      <c r="J422" s="209">
        <f t="shared" si="90"/>
        <v>0</v>
      </c>
      <c r="K422" s="210"/>
      <c r="L422" s="211"/>
      <c r="M422" s="212" t="s">
        <v>1</v>
      </c>
      <c r="N422" s="213" t="s">
        <v>38</v>
      </c>
      <c r="O422" s="72"/>
      <c r="P422" s="199">
        <f t="shared" si="91"/>
        <v>0</v>
      </c>
      <c r="Q422" s="199">
        <v>0</v>
      </c>
      <c r="R422" s="199">
        <f t="shared" si="92"/>
        <v>0</v>
      </c>
      <c r="S422" s="199">
        <v>0</v>
      </c>
      <c r="T422" s="200">
        <f t="shared" si="93"/>
        <v>0</v>
      </c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R422" s="201" t="s">
        <v>139</v>
      </c>
      <c r="AT422" s="201" t="s">
        <v>166</v>
      </c>
      <c r="AU422" s="201" t="s">
        <v>130</v>
      </c>
      <c r="AY422" s="14" t="s">
        <v>123</v>
      </c>
      <c r="BE422" s="202">
        <f t="shared" si="94"/>
        <v>0</v>
      </c>
      <c r="BF422" s="202">
        <f t="shared" si="95"/>
        <v>0</v>
      </c>
      <c r="BG422" s="202">
        <f t="shared" si="96"/>
        <v>0</v>
      </c>
      <c r="BH422" s="202">
        <f t="shared" si="97"/>
        <v>0</v>
      </c>
      <c r="BI422" s="202">
        <f t="shared" si="98"/>
        <v>0</v>
      </c>
      <c r="BJ422" s="14" t="s">
        <v>130</v>
      </c>
      <c r="BK422" s="202">
        <f t="shared" si="99"/>
        <v>0</v>
      </c>
      <c r="BL422" s="14" t="s">
        <v>129</v>
      </c>
      <c r="BM422" s="201" t="s">
        <v>1037</v>
      </c>
    </row>
    <row r="423" spans="1:65" s="2" customFormat="1" ht="24.2" customHeight="1">
      <c r="A423" s="31"/>
      <c r="B423" s="32"/>
      <c r="C423" s="203" t="s">
        <v>617</v>
      </c>
      <c r="D423" s="203" t="s">
        <v>166</v>
      </c>
      <c r="E423" s="204" t="s">
        <v>857</v>
      </c>
      <c r="F423" s="205" t="s">
        <v>858</v>
      </c>
      <c r="G423" s="206" t="s">
        <v>223</v>
      </c>
      <c r="H423" s="207">
        <v>24.5</v>
      </c>
      <c r="I423" s="208"/>
      <c r="J423" s="209">
        <f t="shared" si="90"/>
        <v>0</v>
      </c>
      <c r="K423" s="210"/>
      <c r="L423" s="211"/>
      <c r="M423" s="212" t="s">
        <v>1</v>
      </c>
      <c r="N423" s="213" t="s">
        <v>38</v>
      </c>
      <c r="O423" s="72"/>
      <c r="P423" s="199">
        <f t="shared" si="91"/>
        <v>0</v>
      </c>
      <c r="Q423" s="199">
        <v>0</v>
      </c>
      <c r="R423" s="199">
        <f t="shared" si="92"/>
        <v>0</v>
      </c>
      <c r="S423" s="199">
        <v>0</v>
      </c>
      <c r="T423" s="200">
        <f t="shared" si="93"/>
        <v>0</v>
      </c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R423" s="201" t="s">
        <v>139</v>
      </c>
      <c r="AT423" s="201" t="s">
        <v>166</v>
      </c>
      <c r="AU423" s="201" t="s">
        <v>130</v>
      </c>
      <c r="AY423" s="14" t="s">
        <v>123</v>
      </c>
      <c r="BE423" s="202">
        <f t="shared" si="94"/>
        <v>0</v>
      </c>
      <c r="BF423" s="202">
        <f t="shared" si="95"/>
        <v>0</v>
      </c>
      <c r="BG423" s="202">
        <f t="shared" si="96"/>
        <v>0</v>
      </c>
      <c r="BH423" s="202">
        <f t="shared" si="97"/>
        <v>0</v>
      </c>
      <c r="BI423" s="202">
        <f t="shared" si="98"/>
        <v>0</v>
      </c>
      <c r="BJ423" s="14" t="s">
        <v>130</v>
      </c>
      <c r="BK423" s="202">
        <f t="shared" si="99"/>
        <v>0</v>
      </c>
      <c r="BL423" s="14" t="s">
        <v>129</v>
      </c>
      <c r="BM423" s="201" t="s">
        <v>1038</v>
      </c>
    </row>
    <row r="424" spans="1:65" s="2" customFormat="1" ht="24.2" customHeight="1">
      <c r="A424" s="31"/>
      <c r="B424" s="32"/>
      <c r="C424" s="203" t="s">
        <v>1039</v>
      </c>
      <c r="D424" s="203" t="s">
        <v>166</v>
      </c>
      <c r="E424" s="204" t="s">
        <v>1040</v>
      </c>
      <c r="F424" s="205" t="s">
        <v>1041</v>
      </c>
      <c r="G424" s="206" t="s">
        <v>228</v>
      </c>
      <c r="H424" s="207">
        <v>1</v>
      </c>
      <c r="I424" s="208"/>
      <c r="J424" s="209">
        <f t="shared" si="90"/>
        <v>0</v>
      </c>
      <c r="K424" s="210"/>
      <c r="L424" s="211"/>
      <c r="M424" s="212" t="s">
        <v>1</v>
      </c>
      <c r="N424" s="213" t="s">
        <v>38</v>
      </c>
      <c r="O424" s="72"/>
      <c r="P424" s="199">
        <f t="shared" si="91"/>
        <v>0</v>
      </c>
      <c r="Q424" s="199">
        <v>0</v>
      </c>
      <c r="R424" s="199">
        <f t="shared" si="92"/>
        <v>0</v>
      </c>
      <c r="S424" s="199">
        <v>0</v>
      </c>
      <c r="T424" s="200">
        <f t="shared" si="93"/>
        <v>0</v>
      </c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R424" s="201" t="s">
        <v>139</v>
      </c>
      <c r="AT424" s="201" t="s">
        <v>166</v>
      </c>
      <c r="AU424" s="201" t="s">
        <v>130</v>
      </c>
      <c r="AY424" s="14" t="s">
        <v>123</v>
      </c>
      <c r="BE424" s="202">
        <f t="shared" si="94"/>
        <v>0</v>
      </c>
      <c r="BF424" s="202">
        <f t="shared" si="95"/>
        <v>0</v>
      </c>
      <c r="BG424" s="202">
        <f t="shared" si="96"/>
        <v>0</v>
      </c>
      <c r="BH424" s="202">
        <f t="shared" si="97"/>
        <v>0</v>
      </c>
      <c r="BI424" s="202">
        <f t="shared" si="98"/>
        <v>0</v>
      </c>
      <c r="BJ424" s="14" t="s">
        <v>130</v>
      </c>
      <c r="BK424" s="202">
        <f t="shared" si="99"/>
        <v>0</v>
      </c>
      <c r="BL424" s="14" t="s">
        <v>129</v>
      </c>
      <c r="BM424" s="201" t="s">
        <v>1042</v>
      </c>
    </row>
    <row r="425" spans="1:65" s="2" customFormat="1" ht="37.9" customHeight="1">
      <c r="A425" s="31"/>
      <c r="B425" s="32"/>
      <c r="C425" s="203" t="s">
        <v>621</v>
      </c>
      <c r="D425" s="203" t="s">
        <v>166</v>
      </c>
      <c r="E425" s="204" t="s">
        <v>1043</v>
      </c>
      <c r="F425" s="205" t="s">
        <v>1044</v>
      </c>
      <c r="G425" s="206" t="s">
        <v>1045</v>
      </c>
      <c r="H425" s="207">
        <v>1</v>
      </c>
      <c r="I425" s="208"/>
      <c r="J425" s="209">
        <f t="shared" si="90"/>
        <v>0</v>
      </c>
      <c r="K425" s="210"/>
      <c r="L425" s="211"/>
      <c r="M425" s="212" t="s">
        <v>1</v>
      </c>
      <c r="N425" s="213" t="s">
        <v>38</v>
      </c>
      <c r="O425" s="72"/>
      <c r="P425" s="199">
        <f t="shared" si="91"/>
        <v>0</v>
      </c>
      <c r="Q425" s="199">
        <v>0</v>
      </c>
      <c r="R425" s="199">
        <f t="shared" si="92"/>
        <v>0</v>
      </c>
      <c r="S425" s="199">
        <v>0</v>
      </c>
      <c r="T425" s="200">
        <f t="shared" si="93"/>
        <v>0</v>
      </c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R425" s="201" t="s">
        <v>139</v>
      </c>
      <c r="AT425" s="201" t="s">
        <v>166</v>
      </c>
      <c r="AU425" s="201" t="s">
        <v>130</v>
      </c>
      <c r="AY425" s="14" t="s">
        <v>123</v>
      </c>
      <c r="BE425" s="202">
        <f t="shared" si="94"/>
        <v>0</v>
      </c>
      <c r="BF425" s="202">
        <f t="shared" si="95"/>
        <v>0</v>
      </c>
      <c r="BG425" s="202">
        <f t="shared" si="96"/>
        <v>0</v>
      </c>
      <c r="BH425" s="202">
        <f t="shared" si="97"/>
        <v>0</v>
      </c>
      <c r="BI425" s="202">
        <f t="shared" si="98"/>
        <v>0</v>
      </c>
      <c r="BJ425" s="14" t="s">
        <v>130</v>
      </c>
      <c r="BK425" s="202">
        <f t="shared" si="99"/>
        <v>0</v>
      </c>
      <c r="BL425" s="14" t="s">
        <v>129</v>
      </c>
      <c r="BM425" s="201" t="s">
        <v>1046</v>
      </c>
    </row>
    <row r="426" spans="1:65" s="2" customFormat="1" ht="37.9" customHeight="1">
      <c r="A426" s="31"/>
      <c r="B426" s="32"/>
      <c r="C426" s="203" t="s">
        <v>1047</v>
      </c>
      <c r="D426" s="203" t="s">
        <v>166</v>
      </c>
      <c r="E426" s="204" t="s">
        <v>1048</v>
      </c>
      <c r="F426" s="205" t="s">
        <v>1049</v>
      </c>
      <c r="G426" s="206" t="s">
        <v>228</v>
      </c>
      <c r="H426" s="207">
        <v>2</v>
      </c>
      <c r="I426" s="208"/>
      <c r="J426" s="209">
        <f t="shared" si="90"/>
        <v>0</v>
      </c>
      <c r="K426" s="210"/>
      <c r="L426" s="211"/>
      <c r="M426" s="212" t="s">
        <v>1</v>
      </c>
      <c r="N426" s="213" t="s">
        <v>38</v>
      </c>
      <c r="O426" s="72"/>
      <c r="P426" s="199">
        <f t="shared" si="91"/>
        <v>0</v>
      </c>
      <c r="Q426" s="199">
        <v>0</v>
      </c>
      <c r="R426" s="199">
        <f t="shared" si="92"/>
        <v>0</v>
      </c>
      <c r="S426" s="199">
        <v>0</v>
      </c>
      <c r="T426" s="200">
        <f t="shared" si="93"/>
        <v>0</v>
      </c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R426" s="201" t="s">
        <v>139</v>
      </c>
      <c r="AT426" s="201" t="s">
        <v>166</v>
      </c>
      <c r="AU426" s="201" t="s">
        <v>130</v>
      </c>
      <c r="AY426" s="14" t="s">
        <v>123</v>
      </c>
      <c r="BE426" s="202">
        <f t="shared" si="94"/>
        <v>0</v>
      </c>
      <c r="BF426" s="202">
        <f t="shared" si="95"/>
        <v>0</v>
      </c>
      <c r="BG426" s="202">
        <f t="shared" si="96"/>
        <v>0</v>
      </c>
      <c r="BH426" s="202">
        <f t="shared" si="97"/>
        <v>0</v>
      </c>
      <c r="BI426" s="202">
        <f t="shared" si="98"/>
        <v>0</v>
      </c>
      <c r="BJ426" s="14" t="s">
        <v>130</v>
      </c>
      <c r="BK426" s="202">
        <f t="shared" si="99"/>
        <v>0</v>
      </c>
      <c r="BL426" s="14" t="s">
        <v>129</v>
      </c>
      <c r="BM426" s="201" t="s">
        <v>1050</v>
      </c>
    </row>
    <row r="427" spans="1:65" s="2" customFormat="1" ht="44.25" customHeight="1">
      <c r="A427" s="31"/>
      <c r="B427" s="32"/>
      <c r="C427" s="203" t="s">
        <v>624</v>
      </c>
      <c r="D427" s="203" t="s">
        <v>166</v>
      </c>
      <c r="E427" s="204" t="s">
        <v>1051</v>
      </c>
      <c r="F427" s="205" t="s">
        <v>1052</v>
      </c>
      <c r="G427" s="206" t="s">
        <v>1053</v>
      </c>
      <c r="H427" s="207">
        <v>1</v>
      </c>
      <c r="I427" s="208"/>
      <c r="J427" s="209">
        <f t="shared" si="90"/>
        <v>0</v>
      </c>
      <c r="K427" s="210"/>
      <c r="L427" s="211"/>
      <c r="M427" s="212" t="s">
        <v>1</v>
      </c>
      <c r="N427" s="213" t="s">
        <v>38</v>
      </c>
      <c r="O427" s="72"/>
      <c r="P427" s="199">
        <f t="shared" si="91"/>
        <v>0</v>
      </c>
      <c r="Q427" s="199">
        <v>0</v>
      </c>
      <c r="R427" s="199">
        <f t="shared" si="92"/>
        <v>0</v>
      </c>
      <c r="S427" s="199">
        <v>0</v>
      </c>
      <c r="T427" s="200">
        <f t="shared" si="93"/>
        <v>0</v>
      </c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R427" s="201" t="s">
        <v>139</v>
      </c>
      <c r="AT427" s="201" t="s">
        <v>166</v>
      </c>
      <c r="AU427" s="201" t="s">
        <v>130</v>
      </c>
      <c r="AY427" s="14" t="s">
        <v>123</v>
      </c>
      <c r="BE427" s="202">
        <f t="shared" si="94"/>
        <v>0</v>
      </c>
      <c r="BF427" s="202">
        <f t="shared" si="95"/>
        <v>0</v>
      </c>
      <c r="BG427" s="202">
        <f t="shared" si="96"/>
        <v>0</v>
      </c>
      <c r="BH427" s="202">
        <f t="shared" si="97"/>
        <v>0</v>
      </c>
      <c r="BI427" s="202">
        <f t="shared" si="98"/>
        <v>0</v>
      </c>
      <c r="BJ427" s="14" t="s">
        <v>130</v>
      </c>
      <c r="BK427" s="202">
        <f t="shared" si="99"/>
        <v>0</v>
      </c>
      <c r="BL427" s="14" t="s">
        <v>129</v>
      </c>
      <c r="BM427" s="201" t="s">
        <v>1054</v>
      </c>
    </row>
    <row r="428" spans="1:65" s="2" customFormat="1" ht="49.9" customHeight="1">
      <c r="A428" s="31"/>
      <c r="B428" s="32"/>
      <c r="C428" s="33"/>
      <c r="D428" s="33"/>
      <c r="E428" s="177" t="s">
        <v>1055</v>
      </c>
      <c r="F428" s="177" t="s">
        <v>1056</v>
      </c>
      <c r="G428" s="33"/>
      <c r="H428" s="33"/>
      <c r="I428" s="33"/>
      <c r="J428" s="161">
        <f t="shared" ref="J428:J433" si="100">BK428</f>
        <v>0</v>
      </c>
      <c r="K428" s="33"/>
      <c r="L428" s="36"/>
      <c r="M428" s="214"/>
      <c r="N428" s="215"/>
      <c r="O428" s="72"/>
      <c r="P428" s="72"/>
      <c r="Q428" s="72"/>
      <c r="R428" s="72"/>
      <c r="S428" s="72"/>
      <c r="T428" s="73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T428" s="14" t="s">
        <v>71</v>
      </c>
      <c r="AU428" s="14" t="s">
        <v>72</v>
      </c>
      <c r="AY428" s="14" t="s">
        <v>1057</v>
      </c>
      <c r="BK428" s="202">
        <f>SUM(BK429:BK433)</f>
        <v>0</v>
      </c>
    </row>
    <row r="429" spans="1:65" s="2" customFormat="1" ht="16.350000000000001" customHeight="1">
      <c r="A429" s="31"/>
      <c r="B429" s="32"/>
      <c r="C429" s="216" t="s">
        <v>1</v>
      </c>
      <c r="D429" s="216" t="s">
        <v>125</v>
      </c>
      <c r="E429" s="217" t="s">
        <v>1</v>
      </c>
      <c r="F429" s="218" t="s">
        <v>1</v>
      </c>
      <c r="G429" s="219" t="s">
        <v>1</v>
      </c>
      <c r="H429" s="220"/>
      <c r="I429" s="221"/>
      <c r="J429" s="222">
        <f t="shared" si="100"/>
        <v>0</v>
      </c>
      <c r="K429" s="196"/>
      <c r="L429" s="36"/>
      <c r="M429" s="223" t="s">
        <v>1</v>
      </c>
      <c r="N429" s="224" t="s">
        <v>38</v>
      </c>
      <c r="O429" s="72"/>
      <c r="P429" s="72"/>
      <c r="Q429" s="72"/>
      <c r="R429" s="72"/>
      <c r="S429" s="72"/>
      <c r="T429" s="73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T429" s="14" t="s">
        <v>1057</v>
      </c>
      <c r="AU429" s="14" t="s">
        <v>79</v>
      </c>
      <c r="AY429" s="14" t="s">
        <v>1057</v>
      </c>
      <c r="BE429" s="202">
        <f>IF(N429="základná",J429,0)</f>
        <v>0</v>
      </c>
      <c r="BF429" s="202">
        <f>IF(N429="znížená",J429,0)</f>
        <v>0</v>
      </c>
      <c r="BG429" s="202">
        <f>IF(N429="zákl. prenesená",J429,0)</f>
        <v>0</v>
      </c>
      <c r="BH429" s="202">
        <f>IF(N429="zníž. prenesená",J429,0)</f>
        <v>0</v>
      </c>
      <c r="BI429" s="202">
        <f>IF(N429="nulová",J429,0)</f>
        <v>0</v>
      </c>
      <c r="BJ429" s="14" t="s">
        <v>130</v>
      </c>
      <c r="BK429" s="202">
        <f>I429*H429</f>
        <v>0</v>
      </c>
    </row>
    <row r="430" spans="1:65" s="2" customFormat="1" ht="16.350000000000001" customHeight="1">
      <c r="A430" s="31"/>
      <c r="B430" s="32"/>
      <c r="C430" s="216" t="s">
        <v>1</v>
      </c>
      <c r="D430" s="216" t="s">
        <v>125</v>
      </c>
      <c r="E430" s="217" t="s">
        <v>1</v>
      </c>
      <c r="F430" s="218" t="s">
        <v>1</v>
      </c>
      <c r="G430" s="219" t="s">
        <v>1</v>
      </c>
      <c r="H430" s="220"/>
      <c r="I430" s="221"/>
      <c r="J430" s="222">
        <f t="shared" si="100"/>
        <v>0</v>
      </c>
      <c r="K430" s="196"/>
      <c r="L430" s="36"/>
      <c r="M430" s="223" t="s">
        <v>1</v>
      </c>
      <c r="N430" s="224" t="s">
        <v>38</v>
      </c>
      <c r="O430" s="72"/>
      <c r="P430" s="72"/>
      <c r="Q430" s="72"/>
      <c r="R430" s="72"/>
      <c r="S430" s="72"/>
      <c r="T430" s="73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T430" s="14" t="s">
        <v>1057</v>
      </c>
      <c r="AU430" s="14" t="s">
        <v>79</v>
      </c>
      <c r="AY430" s="14" t="s">
        <v>1057</v>
      </c>
      <c r="BE430" s="202">
        <f>IF(N430="základná",J430,0)</f>
        <v>0</v>
      </c>
      <c r="BF430" s="202">
        <f>IF(N430="znížená",J430,0)</f>
        <v>0</v>
      </c>
      <c r="BG430" s="202">
        <f>IF(N430="zákl. prenesená",J430,0)</f>
        <v>0</v>
      </c>
      <c r="BH430" s="202">
        <f>IF(N430="zníž. prenesená",J430,0)</f>
        <v>0</v>
      </c>
      <c r="BI430" s="202">
        <f>IF(N430="nulová",J430,0)</f>
        <v>0</v>
      </c>
      <c r="BJ430" s="14" t="s">
        <v>130</v>
      </c>
      <c r="BK430" s="202">
        <f>I430*H430</f>
        <v>0</v>
      </c>
    </row>
    <row r="431" spans="1:65" s="2" customFormat="1" ht="16.350000000000001" customHeight="1">
      <c r="A431" s="31"/>
      <c r="B431" s="32"/>
      <c r="C431" s="216" t="s">
        <v>1</v>
      </c>
      <c r="D431" s="216" t="s">
        <v>125</v>
      </c>
      <c r="E431" s="217" t="s">
        <v>1</v>
      </c>
      <c r="F431" s="218" t="s">
        <v>1</v>
      </c>
      <c r="G431" s="219" t="s">
        <v>1</v>
      </c>
      <c r="H431" s="220"/>
      <c r="I431" s="221"/>
      <c r="J431" s="222">
        <f t="shared" si="100"/>
        <v>0</v>
      </c>
      <c r="K431" s="196"/>
      <c r="L431" s="36"/>
      <c r="M431" s="223" t="s">
        <v>1</v>
      </c>
      <c r="N431" s="224" t="s">
        <v>38</v>
      </c>
      <c r="O431" s="72"/>
      <c r="P431" s="72"/>
      <c r="Q431" s="72"/>
      <c r="R431" s="72"/>
      <c r="S431" s="72"/>
      <c r="T431" s="73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T431" s="14" t="s">
        <v>1057</v>
      </c>
      <c r="AU431" s="14" t="s">
        <v>79</v>
      </c>
      <c r="AY431" s="14" t="s">
        <v>1057</v>
      </c>
      <c r="BE431" s="202">
        <f>IF(N431="základná",J431,0)</f>
        <v>0</v>
      </c>
      <c r="BF431" s="202">
        <f>IF(N431="znížená",J431,0)</f>
        <v>0</v>
      </c>
      <c r="BG431" s="202">
        <f>IF(N431="zákl. prenesená",J431,0)</f>
        <v>0</v>
      </c>
      <c r="BH431" s="202">
        <f>IF(N431="zníž. prenesená",J431,0)</f>
        <v>0</v>
      </c>
      <c r="BI431" s="202">
        <f>IF(N431="nulová",J431,0)</f>
        <v>0</v>
      </c>
      <c r="BJ431" s="14" t="s">
        <v>130</v>
      </c>
      <c r="BK431" s="202">
        <f>I431*H431</f>
        <v>0</v>
      </c>
    </row>
    <row r="432" spans="1:65" s="2" customFormat="1" ht="16.350000000000001" customHeight="1">
      <c r="A432" s="31"/>
      <c r="B432" s="32"/>
      <c r="C432" s="216" t="s">
        <v>1</v>
      </c>
      <c r="D432" s="216" t="s">
        <v>125</v>
      </c>
      <c r="E432" s="217" t="s">
        <v>1</v>
      </c>
      <c r="F432" s="218" t="s">
        <v>1</v>
      </c>
      <c r="G432" s="219" t="s">
        <v>1</v>
      </c>
      <c r="H432" s="220"/>
      <c r="I432" s="221"/>
      <c r="J432" s="222">
        <f t="shared" si="100"/>
        <v>0</v>
      </c>
      <c r="K432" s="196"/>
      <c r="L432" s="36"/>
      <c r="M432" s="223" t="s">
        <v>1</v>
      </c>
      <c r="N432" s="224" t="s">
        <v>38</v>
      </c>
      <c r="O432" s="72"/>
      <c r="P432" s="72"/>
      <c r="Q432" s="72"/>
      <c r="R432" s="72"/>
      <c r="S432" s="72"/>
      <c r="T432" s="73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T432" s="14" t="s">
        <v>1057</v>
      </c>
      <c r="AU432" s="14" t="s">
        <v>79</v>
      </c>
      <c r="AY432" s="14" t="s">
        <v>1057</v>
      </c>
      <c r="BE432" s="202">
        <f>IF(N432="základná",J432,0)</f>
        <v>0</v>
      </c>
      <c r="BF432" s="202">
        <f>IF(N432="znížená",J432,0)</f>
        <v>0</v>
      </c>
      <c r="BG432" s="202">
        <f>IF(N432="zákl. prenesená",J432,0)</f>
        <v>0</v>
      </c>
      <c r="BH432" s="202">
        <f>IF(N432="zníž. prenesená",J432,0)</f>
        <v>0</v>
      </c>
      <c r="BI432" s="202">
        <f>IF(N432="nulová",J432,0)</f>
        <v>0</v>
      </c>
      <c r="BJ432" s="14" t="s">
        <v>130</v>
      </c>
      <c r="BK432" s="202">
        <f>I432*H432</f>
        <v>0</v>
      </c>
    </row>
    <row r="433" spans="1:63" s="2" customFormat="1" ht="16.350000000000001" customHeight="1">
      <c r="A433" s="31"/>
      <c r="B433" s="32"/>
      <c r="C433" s="216" t="s">
        <v>1</v>
      </c>
      <c r="D433" s="216" t="s">
        <v>125</v>
      </c>
      <c r="E433" s="217" t="s">
        <v>1</v>
      </c>
      <c r="F433" s="218" t="s">
        <v>1</v>
      </c>
      <c r="G433" s="219" t="s">
        <v>1</v>
      </c>
      <c r="H433" s="220"/>
      <c r="I433" s="221"/>
      <c r="J433" s="222">
        <f t="shared" si="100"/>
        <v>0</v>
      </c>
      <c r="K433" s="196"/>
      <c r="L433" s="36"/>
      <c r="M433" s="223" t="s">
        <v>1</v>
      </c>
      <c r="N433" s="224" t="s">
        <v>38</v>
      </c>
      <c r="O433" s="225"/>
      <c r="P433" s="225"/>
      <c r="Q433" s="225"/>
      <c r="R433" s="225"/>
      <c r="S433" s="225"/>
      <c r="T433" s="226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T433" s="14" t="s">
        <v>1057</v>
      </c>
      <c r="AU433" s="14" t="s">
        <v>79</v>
      </c>
      <c r="AY433" s="14" t="s">
        <v>1057</v>
      </c>
      <c r="BE433" s="202">
        <f>IF(N433="základná",J433,0)</f>
        <v>0</v>
      </c>
      <c r="BF433" s="202">
        <f>IF(N433="znížená",J433,0)</f>
        <v>0</v>
      </c>
      <c r="BG433" s="202">
        <f>IF(N433="zákl. prenesená",J433,0)</f>
        <v>0</v>
      </c>
      <c r="BH433" s="202">
        <f>IF(N433="zníž. prenesená",J433,0)</f>
        <v>0</v>
      </c>
      <c r="BI433" s="202">
        <f>IF(N433="nulová",J433,0)</f>
        <v>0</v>
      </c>
      <c r="BJ433" s="14" t="s">
        <v>130</v>
      </c>
      <c r="BK433" s="202">
        <f>I433*H433</f>
        <v>0</v>
      </c>
    </row>
    <row r="434" spans="1:63" s="2" customFormat="1" ht="6.95" customHeight="1">
      <c r="A434" s="31"/>
      <c r="B434" s="55"/>
      <c r="C434" s="56"/>
      <c r="D434" s="56"/>
      <c r="E434" s="56"/>
      <c r="F434" s="56"/>
      <c r="G434" s="56"/>
      <c r="H434" s="56"/>
      <c r="I434" s="56"/>
      <c r="J434" s="56"/>
      <c r="K434" s="56"/>
      <c r="L434" s="36"/>
      <c r="M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</row>
  </sheetData>
  <sheetProtection algorithmName="SHA-512" hashValue="l6T+3jGKJltCENe9NQWCNocZj+5zvPLarI1iIKiV+bQgTuF2Jm/O4f6ZnbBZpdNIw7OLWj3RyQmQbLhZX7RMng==" saltValue="afrJ5ajrHT3HDV9Nr7b65UGIf1l5TmyHQrsG+Y+kOM3Yug9V8PA0GGfpI+uipYhTMuorSFFrWyaGUNMWrLIcgA==" spinCount="100000" sheet="1" objects="1" scenarios="1" formatColumns="0" formatRows="0" autoFilter="0"/>
  <autoFilter ref="C135:K433" xr:uid="{00000000-0009-0000-0000-000001000000}"/>
  <mergeCells count="9">
    <mergeCell ref="E87:H87"/>
    <mergeCell ref="E126:H126"/>
    <mergeCell ref="E128:H128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429:D434" xr:uid="{00000000-0002-0000-0100-000000000000}">
      <formula1>"K, M"</formula1>
    </dataValidation>
    <dataValidation type="list" allowBlank="1" showInputMessage="1" showErrorMessage="1" error="Povolené sú hodnoty základná, znížená, nulová." sqref="N429:N434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xd_ProgID xmlns="http://schemas.microsoft.com/sharepoint/v3" xsi:nil="true"/>
    <Metadata xmlns="AC64C69B-3C57-4B43-A357-5BCC5B918ED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 (DMS)" ma:contentTypeID="0x010100F5CEA94C78EB42B7A3BD7D634CEE81BF009E39958C87223041B6E1F3D3D973EAC0" ma:contentTypeVersion="" ma:contentTypeDescription="" ma:contentTypeScope="" ma:versionID="5bec4967b55655707efa95e8b7ae6c4b">
  <xsd:schema xmlns:xsd="http://www.w3.org/2001/XMLSchema" xmlns:xs="http://www.w3.org/2001/XMLSchema" xmlns:p="http://schemas.microsoft.com/office/2006/metadata/properties" xmlns:ns1="http://schemas.microsoft.com/sharepoint/v3" xmlns:ns3="AC64C69B-3C57-4B43-A357-5BCC5B918EDC" targetNamespace="http://schemas.microsoft.com/office/2006/metadata/properties" ma:root="true" ma:fieldsID="2fece50c65b1e4d455ca1e7ad6b46cee" ns1:_="" ns3:_="">
    <xsd:import namespace="http://schemas.microsoft.com/sharepoint/v3"/>
    <xsd:import namespace="AC64C69B-3C57-4B43-A357-5BCC5B918EDC"/>
    <xsd:element name="properties">
      <xsd:complexType>
        <xsd:sequence>
          <xsd:element name="documentManagement">
            <xsd:complexType>
              <xsd:all>
                <xsd:element ref="ns1:TemplateUrl" minOccurs="0"/>
                <xsd:element ref="ns1:xd_ProgID" minOccurs="0"/>
                <xsd:element ref="ns1:xd_Signature" minOccurs="0"/>
                <xsd:element ref="ns3: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emplateUrl" ma:index="1" nillable="true" ma:displayName="Prepojenie šablóny" ma:hidden="true" ma:internalName="TemplateUrl">
      <xsd:simpleType>
        <xsd:restriction base="dms:Text"/>
      </xsd:simpleType>
    </xsd:element>
    <xsd:element name="xd_ProgID" ma:index="2" nillable="true" ma:displayName="Prepojenie na súbor HTML" ma:hidden="true" ma:internalName="xd_ProgID">
      <xsd:simpleType>
        <xsd:restriction base="dms:Text"/>
      </xsd:simpleType>
    </xsd:element>
    <xsd:element name="xd_Signature" ma:index="3" nillable="true" ma:displayName="Je podpísané" ma:description="" ma:hidden="true" ma:indexed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4C69B-3C57-4B43-A357-5BCC5B918EDC" elementFormDefault="qualified">
    <xsd:import namespace="http://schemas.microsoft.com/office/2006/documentManagement/types"/>
    <xsd:import namespace="http://schemas.microsoft.com/office/infopath/2007/PartnerControls"/>
    <xsd:element name="Metadata" ma:index="7" nillable="true" ma:displayName="Metadata" ma:internalName="Metadata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0" ma:displayName="Nadpis"/>
        <xsd:element ref="dc:subject" minOccurs="0" maxOccurs="1" ma:index="6" ma:displayName="Predme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71D750-B9DF-43DE-BAD1-39CDB36D4BF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C64C69B-3C57-4B43-A357-5BCC5B918EDC"/>
  </ds:schemaRefs>
</ds:datastoreItem>
</file>

<file path=customXml/itemProps2.xml><?xml version="1.0" encoding="utf-8"?>
<ds:datastoreItem xmlns:ds="http://schemas.openxmlformats.org/officeDocument/2006/customXml" ds:itemID="{6565F980-AA43-4781-B25F-89FF0B607A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C64C69B-3C57-4B43-A357-5BCC5B918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Rekapitulácia stavby</vt:lpstr>
      <vt:lpstr>NBS -  Úprava vonkajších ...</vt:lpstr>
      <vt:lpstr>'NBS -  Úprava vonkajších ...'!Print_Area</vt:lpstr>
      <vt:lpstr>'Rekapitulácia stavby'!Print_Area</vt:lpstr>
      <vt:lpstr>'NBS -  Úprava vonkajších ...'!Print_Titles</vt:lpstr>
      <vt:lpstr>'Rekapitulácia stavby'!Print_Titles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Zadanie_Úprava vonkajších komunikácií_2.etapa.xlsx</dc:title>
  <dc:creator>Ľubica Dudonová</dc:creator>
  <cp:lastModifiedBy>Krištínová Ľubomíra</cp:lastModifiedBy>
  <dcterms:created xsi:type="dcterms:W3CDTF">2022-09-22T05:54:32Z</dcterms:created>
  <dcterms:modified xsi:type="dcterms:W3CDTF">2022-09-26T06:02:00Z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0x010100F5CEA94C78EB42B7A3BD7D634CEE81BF009E39958C87223041B6E1F3D3D973EAC0</vt:lpwstr>
  </property>
</Properties>
</file>