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01 - SO01 - Strojárenská ..." sheetId="1" r:id="rId1"/>
  </sheets>
  <externalReferences>
    <externalReference r:id="rId2"/>
  </externalReferences>
  <definedNames>
    <definedName name="_xlnm._FilterDatabase" localSheetId="0" hidden="1">'01 - SO01 - Strojárenská ...'!$C$126:$K$198</definedName>
    <definedName name="_xlnm.Print_Titles" localSheetId="0">'01 - SO01 - Strojárenská ...'!$126:$126</definedName>
    <definedName name="_xlnm.Print_Area" localSheetId="0">'01 - SO01 - Strojárenská ...'!$C$4:$J$76,'01 - SO01 - Strojárenská ...'!$C$82:$J$108,'01 - SO01 - Strojárenská ...'!$C$114:$J$198</definedName>
  </definedNames>
  <calcPr calcId="124519"/>
</workbook>
</file>

<file path=xl/calcChain.xml><?xml version="1.0" encoding="utf-8"?>
<calcChain xmlns="http://schemas.openxmlformats.org/spreadsheetml/2006/main">
  <c r="BK198" i="1"/>
  <c r="BI198"/>
  <c r="BH198"/>
  <c r="BG198"/>
  <c r="BF198"/>
  <c r="BE198"/>
  <c r="T198"/>
  <c r="R198"/>
  <c r="P198"/>
  <c r="J198"/>
  <c r="BK196"/>
  <c r="BI196"/>
  <c r="BH196"/>
  <c r="BG196"/>
  <c r="BE196"/>
  <c r="T196"/>
  <c r="R196"/>
  <c r="P196"/>
  <c r="J196"/>
  <c r="BF196" s="1"/>
  <c r="BK191"/>
  <c r="BI191"/>
  <c r="BH191"/>
  <c r="BG191"/>
  <c r="BE191"/>
  <c r="T191"/>
  <c r="R191"/>
  <c r="P191"/>
  <c r="J191"/>
  <c r="BF191" s="1"/>
  <c r="BK187"/>
  <c r="BI187"/>
  <c r="BH187"/>
  <c r="BG187"/>
  <c r="BF187"/>
  <c r="BE187"/>
  <c r="T187"/>
  <c r="R187"/>
  <c r="P187"/>
  <c r="J187"/>
  <c r="BK183"/>
  <c r="BK182" s="1"/>
  <c r="J182" s="1"/>
  <c r="J107" s="1"/>
  <c r="BI183"/>
  <c r="BH183"/>
  <c r="BG183"/>
  <c r="BE183"/>
  <c r="T183"/>
  <c r="T182" s="1"/>
  <c r="R183"/>
  <c r="P183"/>
  <c r="J183"/>
  <c r="BF183" s="1"/>
  <c r="R182"/>
  <c r="P182"/>
  <c r="BK181"/>
  <c r="BI181"/>
  <c r="BH181"/>
  <c r="BG181"/>
  <c r="BE181"/>
  <c r="T181"/>
  <c r="R181"/>
  <c r="P181"/>
  <c r="J181"/>
  <c r="BF181" s="1"/>
  <c r="BK177"/>
  <c r="BK176" s="1"/>
  <c r="J176" s="1"/>
  <c r="J106" s="1"/>
  <c r="BI177"/>
  <c r="BH177"/>
  <c r="BG177"/>
  <c r="BE177"/>
  <c r="T177"/>
  <c r="R177"/>
  <c r="P177"/>
  <c r="J177"/>
  <c r="BF177" s="1"/>
  <c r="T176"/>
  <c r="R176"/>
  <c r="P176"/>
  <c r="BK175"/>
  <c r="BI175"/>
  <c r="BH175"/>
  <c r="BG175"/>
  <c r="BE175"/>
  <c r="T175"/>
  <c r="R175"/>
  <c r="P175"/>
  <c r="J175"/>
  <c r="BF175" s="1"/>
  <c r="BK174"/>
  <c r="BI174"/>
  <c r="BH174"/>
  <c r="BG174"/>
  <c r="BF174"/>
  <c r="BE174"/>
  <c r="T174"/>
  <c r="R174"/>
  <c r="P174"/>
  <c r="J174"/>
  <c r="BK172"/>
  <c r="BI172"/>
  <c r="BH172"/>
  <c r="BG172"/>
  <c r="BE172"/>
  <c r="T172"/>
  <c r="R172"/>
  <c r="R166" s="1"/>
  <c r="P172"/>
  <c r="J172"/>
  <c r="BF172" s="1"/>
  <c r="BK169"/>
  <c r="BI169"/>
  <c r="BH169"/>
  <c r="BG169"/>
  <c r="BE169"/>
  <c r="T169"/>
  <c r="R169"/>
  <c r="P169"/>
  <c r="P166" s="1"/>
  <c r="J169"/>
  <c r="BF169" s="1"/>
  <c r="BK167"/>
  <c r="BI167"/>
  <c r="BH167"/>
  <c r="BG167"/>
  <c r="BF167"/>
  <c r="BE167"/>
  <c r="T167"/>
  <c r="R167"/>
  <c r="P167"/>
  <c r="J167"/>
  <c r="BK166"/>
  <c r="J166" s="1"/>
  <c r="J105" s="1"/>
  <c r="T166"/>
  <c r="BK165"/>
  <c r="BI165"/>
  <c r="BH165"/>
  <c r="BG165"/>
  <c r="BE165"/>
  <c r="T165"/>
  <c r="R165"/>
  <c r="R164" s="1"/>
  <c r="P165"/>
  <c r="J165"/>
  <c r="BF165" s="1"/>
  <c r="BK164"/>
  <c r="T164"/>
  <c r="P164"/>
  <c r="J164"/>
  <c r="BK163"/>
  <c r="BI163"/>
  <c r="BH163"/>
  <c r="BG163"/>
  <c r="BF163"/>
  <c r="BE163"/>
  <c r="T163"/>
  <c r="R163"/>
  <c r="P163"/>
  <c r="J163"/>
  <c r="BK162"/>
  <c r="J162" s="1"/>
  <c r="J103" s="1"/>
  <c r="T162"/>
  <c r="R162"/>
  <c r="P162"/>
  <c r="BK161"/>
  <c r="BI161"/>
  <c r="BH161"/>
  <c r="BG161"/>
  <c r="BE161"/>
  <c r="T161"/>
  <c r="R161"/>
  <c r="R160" s="1"/>
  <c r="R159" s="1"/>
  <c r="P161"/>
  <c r="J161"/>
  <c r="BF161" s="1"/>
  <c r="BK160"/>
  <c r="T160"/>
  <c r="P160"/>
  <c r="P159" s="1"/>
  <c r="J160"/>
  <c r="J102" s="1"/>
  <c r="BK158"/>
  <c r="BK157" s="1"/>
  <c r="J157" s="1"/>
  <c r="J100" s="1"/>
  <c r="BI158"/>
  <c r="BH158"/>
  <c r="BG158"/>
  <c r="BE158"/>
  <c r="T158"/>
  <c r="R158"/>
  <c r="P158"/>
  <c r="J158"/>
  <c r="BF158" s="1"/>
  <c r="T157"/>
  <c r="R157"/>
  <c r="P157"/>
  <c r="BK156"/>
  <c r="BI156"/>
  <c r="BH156"/>
  <c r="BG156"/>
  <c r="BE156"/>
  <c r="T156"/>
  <c r="R156"/>
  <c r="P156"/>
  <c r="J156"/>
  <c r="BF156" s="1"/>
  <c r="BK154"/>
  <c r="BI154"/>
  <c r="BH154"/>
  <c r="BG154"/>
  <c r="BF154"/>
  <c r="BE154"/>
  <c r="T154"/>
  <c r="R154"/>
  <c r="P154"/>
  <c r="J154"/>
  <c r="BK153"/>
  <c r="BI153"/>
  <c r="BH153"/>
  <c r="BG153"/>
  <c r="BE153"/>
  <c r="T153"/>
  <c r="R153"/>
  <c r="P153"/>
  <c r="J153"/>
  <c r="BF153" s="1"/>
  <c r="BK151"/>
  <c r="BI151"/>
  <c r="BH151"/>
  <c r="BG151"/>
  <c r="BE151"/>
  <c r="T151"/>
  <c r="R151"/>
  <c r="P151"/>
  <c r="J151"/>
  <c r="BF151" s="1"/>
  <c r="BK150"/>
  <c r="BI150"/>
  <c r="BH150"/>
  <c r="BG150"/>
  <c r="BF150"/>
  <c r="BE150"/>
  <c r="T150"/>
  <c r="R150"/>
  <c r="P150"/>
  <c r="J150"/>
  <c r="BK146"/>
  <c r="BI146"/>
  <c r="BH146"/>
  <c r="BG146"/>
  <c r="BE146"/>
  <c r="T146"/>
  <c r="T139" s="1"/>
  <c r="R146"/>
  <c r="R139" s="1"/>
  <c r="P146"/>
  <c r="J146"/>
  <c r="BF146" s="1"/>
  <c r="BK142"/>
  <c r="BI142"/>
  <c r="BH142"/>
  <c r="BG142"/>
  <c r="BE142"/>
  <c r="T142"/>
  <c r="R142"/>
  <c r="P142"/>
  <c r="P139" s="1"/>
  <c r="J142"/>
  <c r="BF142" s="1"/>
  <c r="BK140"/>
  <c r="BI140"/>
  <c r="BH140"/>
  <c r="BG140"/>
  <c r="BF140"/>
  <c r="BE140"/>
  <c r="T140"/>
  <c r="R140"/>
  <c r="P140"/>
  <c r="J140"/>
  <c r="BK139"/>
  <c r="J139" s="1"/>
  <c r="J99" s="1"/>
  <c r="BK137"/>
  <c r="BI137"/>
  <c r="F37" s="1"/>
  <c r="BH137"/>
  <c r="BG137"/>
  <c r="BE137"/>
  <c r="T137"/>
  <c r="R137"/>
  <c r="R129" s="1"/>
  <c r="R128" s="1"/>
  <c r="R127" s="1"/>
  <c r="P137"/>
  <c r="P129" s="1"/>
  <c r="P128" s="1"/>
  <c r="J137"/>
  <c r="BF137" s="1"/>
  <c r="BK134"/>
  <c r="BI134"/>
  <c r="BH134"/>
  <c r="BG134"/>
  <c r="BE134"/>
  <c r="T134"/>
  <c r="R134"/>
  <c r="P134"/>
  <c r="J134"/>
  <c r="BF134" s="1"/>
  <c r="BK130"/>
  <c r="BK129" s="1"/>
  <c r="BI130"/>
  <c r="BH130"/>
  <c r="F36" s="1"/>
  <c r="BG130"/>
  <c r="BE130"/>
  <c r="F33" s="1"/>
  <c r="T130"/>
  <c r="R130"/>
  <c r="P130"/>
  <c r="J130"/>
  <c r="BF130" s="1"/>
  <c r="T129"/>
  <c r="J124"/>
  <c r="J123"/>
  <c r="F123"/>
  <c r="J121"/>
  <c r="F121"/>
  <c r="E119"/>
  <c r="E117"/>
  <c r="J104"/>
  <c r="J92"/>
  <c r="J91"/>
  <c r="F91"/>
  <c r="J89"/>
  <c r="F89"/>
  <c r="E87"/>
  <c r="J37"/>
  <c r="J36"/>
  <c r="J35"/>
  <c r="F35"/>
  <c r="J18"/>
  <c r="E18"/>
  <c r="F92" s="1"/>
  <c r="J17"/>
  <c r="E7"/>
  <c r="E85" s="1"/>
  <c r="BK128" l="1"/>
  <c r="J129"/>
  <c r="J98" s="1"/>
  <c r="F34"/>
  <c r="J34"/>
  <c r="P127"/>
  <c r="T128"/>
  <c r="T127" s="1"/>
  <c r="T159"/>
  <c r="BK159"/>
  <c r="J159" s="1"/>
  <c r="J101" s="1"/>
  <c r="J33"/>
  <c r="F124"/>
  <c r="BK127" l="1"/>
  <c r="J127" s="1"/>
  <c r="J128"/>
  <c r="J97" s="1"/>
  <c r="J30" l="1"/>
  <c r="J39" s="1"/>
  <c r="J96"/>
</calcChain>
</file>

<file path=xl/sharedStrings.xml><?xml version="1.0" encoding="utf-8"?>
<sst xmlns="http://schemas.openxmlformats.org/spreadsheetml/2006/main" count="882" uniqueCount="223">
  <si>
    <t>&gt;&gt;  skryté stĺpce  &lt;&lt;</t>
  </si>
  <si>
    <t>{c201e362-68c3-4c49-8a97-36be4a68277e}</t>
  </si>
  <si>
    <t>P02</t>
  </si>
  <si>
    <t/>
  </si>
  <si>
    <t>93,127</t>
  </si>
  <si>
    <t>2</t>
  </si>
  <si>
    <t>0</t>
  </si>
  <si>
    <t>P01</t>
  </si>
  <si>
    <t>824,537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</si>
  <si>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</si>
  <si>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</si>
  <si>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</si>
  <si>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</si>
  <si>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</si>
  <si>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01 - SO01 - Strojárenská hala</t>
  </si>
  <si>
    <t>JKSO:</t>
  </si>
  <si>
    <t>KS:</t>
  </si>
  <si>
    <t>Miesto:</t>
  </si>
  <si>
    <t>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</si>
  <si>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</si>
  <si>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</si>
  <si>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</si>
  <si>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</si>
  <si>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</si>
  <si>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</si>
  <si>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</si>
  <si>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Arch. Mário Regec</t>
  </si>
  <si>
    <t>Spracovateľ: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</si>
  <si>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</si>
  <si>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</si>
  <si>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</si>
  <si>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</si>
  <si>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</si>
  <si>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</si>
  <si>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</si>
  <si>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</si>
  <si>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</si>
  <si>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</si>
  <si>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</si>
  <si>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</si>
  <si>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</si>
  <si>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</si>
  <si>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</si>
  <si>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</si>
  <si>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</si>
  <si>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</si>
  <si>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</si>
  <si>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</si>
  <si>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</si>
  <si>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</si>
  <si>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</si>
  <si>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</si>
  <si>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</si>
  <si>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</si>
  <si>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</si>
  <si>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</si>
  <si>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</si>
  <si>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</si>
  <si>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</si>
  <si>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731 - Ústredné kúrenie - kotolne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</si>
  <si>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</si>
  <si>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</si>
  <si>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</si>
  <si>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</si>
  <si>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777 - Podlahy syntetické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</si>
  <si>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</si>
  <si>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</si>
  <si>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</si>
  <si>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</si>
  <si>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</si>
  <si>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</si>
  <si>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</si>
  <si>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</si>
  <si>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</si>
  <si>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</si>
  <si>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</si>
  <si>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</si>
  <si>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</si>
  <si>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</si>
  <si>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</si>
  <si>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</si>
  <si>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</si>
  <si>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</si>
  <si>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</si>
  <si>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</si>
  <si>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6</t>
  </si>
  <si>
    <t>Úpravy povrchov, podlahy, osadenie</t>
  </si>
  <si>
    <t>K</t>
  </si>
  <si>
    <t>632001051.S</t>
  </si>
  <si>
    <t>Zhotovenie jednonásobného penetračného náteru pre potery a stierky</t>
  </si>
  <si>
    <t>m2</t>
  </si>
  <si>
    <t>4</t>
  </si>
  <si>
    <t>VV</t>
  </si>
  <si>
    <t>"Výmera P/2</t>
  </si>
  <si>
    <t>True</t>
  </si>
  <si>
    <t>p02</t>
  </si>
  <si>
    <t>Súčet</t>
  </si>
  <si>
    <t>M</t>
  </si>
  <si>
    <t>585520013500</t>
  </si>
  <si>
    <t>Disperzná penetrácia na hladké a nepriepustné podklady na báze karbónovej technológie</t>
  </si>
  <si>
    <t>kg</t>
  </si>
  <si>
    <t>8</t>
  </si>
  <si>
    <t>P02*0,18 "Přepočítané koeficientom množstva</t>
  </si>
  <si>
    <t>3</t>
  </si>
  <si>
    <t>632452613.S</t>
  </si>
  <si>
    <t>Cementová samonivelizačná stierka, pevnosti v tlaku 20 MPa, hr. 5 mm</t>
  </si>
  <si>
    <t>9</t>
  </si>
  <si>
    <t>Ostatné konštrukcie a práce-búranie</t>
  </si>
  <si>
    <t>93890230.S</t>
  </si>
  <si>
    <t>Čistenie betónového podkladu elektrickou frézou</t>
  </si>
  <si>
    <t>5</t>
  </si>
  <si>
    <t>965043341.S</t>
  </si>
  <si>
    <t>Búranie podkladov pod dlažby, liatych dlažieb a mazanín,betón s poterom,teracom hr.do 100 mm, plochy nad 4 m2  -2,20000t</t>
  </si>
  <si>
    <t>m3</t>
  </si>
  <si>
    <t>10</t>
  </si>
  <si>
    <t>P02*0,02 "búranie časti uvolneného podkladného bétónu</t>
  </si>
  <si>
    <t>965081812.S</t>
  </si>
  <si>
    <t>Búranie dlažieb, z kamen., cement., terazzových, čadičových alebo keramických, hr. nad 10 mm,  -0,06500t</t>
  </si>
  <si>
    <t>12</t>
  </si>
  <si>
    <t>(2,57*17,4+4,35*2,04+1*3,1+8*4)*1,05</t>
  </si>
  <si>
    <t>7</t>
  </si>
  <si>
    <t>979081111.S</t>
  </si>
  <si>
    <t>Odvoz sutiny a vybúraných hmôt na skládku do 1 km</t>
  </si>
  <si>
    <t>t</t>
  </si>
  <si>
    <t>14</t>
  </si>
  <si>
    <t>979081121.S</t>
  </si>
  <si>
    <t>Odvoz sutiny a vybúraných hmôt na skládku za každý ďalší 1 km</t>
  </si>
  <si>
    <t>16</t>
  </si>
  <si>
    <t>10,152*10 'Prepočítané koeficientom množstva</t>
  </si>
  <si>
    <t>979082111.S</t>
  </si>
  <si>
    <t>Vnútrostavenisková doprava sutiny a vybúraných hmôt do 10 m</t>
  </si>
  <si>
    <t>18</t>
  </si>
  <si>
    <t>979082121.S</t>
  </si>
  <si>
    <t>Vnútrostavenisková doprava sutiny a vybúraných hmôt za každých ďalších 5 m</t>
  </si>
  <si>
    <t>20</t>
  </si>
  <si>
    <t>10,152*5 'Prepočítané koeficientom množstva</t>
  </si>
  <si>
    <t>11</t>
  </si>
  <si>
    <t>979089012.S</t>
  </si>
  <si>
    <t>Poplatok za skladovanie - betón, tehly, dlaždice (17 01) ostatné</t>
  </si>
  <si>
    <t>22</t>
  </si>
  <si>
    <t>99</t>
  </si>
  <si>
    <t>Presun hmôt HSV</t>
  </si>
  <si>
    <t>998011001.S</t>
  </si>
  <si>
    <t>Presun hmôt pre budovy (801, 803, 812), zvislá konštr. z tehál, tvárnic, z kovu výšky do 6 m</t>
  </si>
  <si>
    <t>24</t>
  </si>
  <si>
    <t>PSV</t>
  </si>
  <si>
    <t>Práce a dodávky PSV</t>
  </si>
  <si>
    <t>731</t>
  </si>
  <si>
    <t>Ústredné kúrenie - kotolne</t>
  </si>
  <si>
    <t>13</t>
  </si>
  <si>
    <t>731.S</t>
  </si>
  <si>
    <t>UK - viď profesia D.3 ÚVK</t>
  </si>
  <si>
    <t>komplet</t>
  </si>
  <si>
    <t>26</t>
  </si>
  <si>
    <t>767</t>
  </si>
  <si>
    <t>Konštrukcie doplnkové kovové</t>
  </si>
  <si>
    <t>767.S</t>
  </si>
  <si>
    <t>Demontáž a spätná montáž plechových kabínok</t>
  </si>
  <si>
    <t>ks</t>
  </si>
  <si>
    <t>28</t>
  </si>
  <si>
    <t>769</t>
  </si>
  <si>
    <t>Montáže vzduchotechnických zariadení</t>
  </si>
  <si>
    <t>15</t>
  </si>
  <si>
    <t>769.S</t>
  </si>
  <si>
    <t>VZT- viď profesia D.2 VZT</t>
  </si>
  <si>
    <t>30</t>
  </si>
  <si>
    <t>771</t>
  </si>
  <si>
    <t>Podlahy z dlaždíc</t>
  </si>
  <si>
    <t>771575546.S</t>
  </si>
  <si>
    <t>Montáž podláh z dlaždíc keramických do tmelu veľ. 600 x 600 mm, vrátane dodania lepidla a fugovacej hmoty</t>
  </si>
  <si>
    <t>32</t>
  </si>
  <si>
    <t>17</t>
  </si>
  <si>
    <t>597740003300</t>
  </si>
  <si>
    <t>Dlaždice keramické, lxvxhr 598x598x10 mm, odolnosť voči opotrebovaniu PEI5 (cena v závislosti od výberu)</t>
  </si>
  <si>
    <t>34</t>
  </si>
  <si>
    <t>93,127*1,02 'Prepočítané koeficientom množstva</t>
  </si>
  <si>
    <t>771579811.S</t>
  </si>
  <si>
    <t>Montáž prechodového profilu</t>
  </si>
  <si>
    <t>m</t>
  </si>
  <si>
    <t>1192107015</t>
  </si>
  <si>
    <t>(8*2+2,57*2+17,4+4,35+2,04*2+1*2+3,1)*1,05 "prechod medzi P01 a P02</t>
  </si>
  <si>
    <t>19</t>
  </si>
  <si>
    <t>4400112865</t>
  </si>
  <si>
    <t>Nerezová lišta 20 mm tvaru L, dĺžky 2,5 m</t>
  </si>
  <si>
    <t>-2028662913</t>
  </si>
  <si>
    <t>998771201.S</t>
  </si>
  <si>
    <t>Presun hmôt pre podlahy z dlaždíc v objektoch výšky do 6m</t>
  </si>
  <si>
    <t>%</t>
  </si>
  <si>
    <t>36</t>
  </si>
  <si>
    <t>776</t>
  </si>
  <si>
    <t>Podlahy povlakové</t>
  </si>
  <si>
    <t>21</t>
  </si>
  <si>
    <t>776992220.S</t>
  </si>
  <si>
    <t>Príprava podkladu frézovaním epoxidovej podlahy</t>
  </si>
  <si>
    <t>38</t>
  </si>
  <si>
    <t xml:space="preserve">"Výmera P/1 </t>
  </si>
  <si>
    <t>(24*36,6-P02)*1,05</t>
  </si>
  <si>
    <t>998776201.S</t>
  </si>
  <si>
    <t>Presun hmôt pre podlahy povlakové v objektoch výšky do 6 m</t>
  </si>
  <si>
    <t>40</t>
  </si>
  <si>
    <t>777</t>
  </si>
  <si>
    <t>Podlahy syntetické</t>
  </si>
  <si>
    <t>23</t>
  </si>
  <si>
    <t>777531054</t>
  </si>
  <si>
    <t>Metalakrylátová penetrácia na mastné betón + zásyp kremičitým pieskom fr. 0,3-0,8mm</t>
  </si>
  <si>
    <t>42</t>
  </si>
  <si>
    <t>77753105.S</t>
  </si>
  <si>
    <t>Metalakrylátová samonivelačná elastická stierka hr. 4-6 mm s kremičitým pieskom 0,3-0,8 vr. brúsenia</t>
  </si>
  <si>
    <t>44</t>
  </si>
  <si>
    <t>25</t>
  </si>
  <si>
    <t>777630000.S</t>
  </si>
  <si>
    <t>Zhotovenie náteru zo syntetických hmôt na báze polyuretánov v jednej vrstve</t>
  </si>
  <si>
    <t>46</t>
  </si>
  <si>
    <t>824,537*3 'Prepočítané koeficientom množstva</t>
  </si>
  <si>
    <t>2456900024.S</t>
  </si>
  <si>
    <t>Metakrylátový dvojzložkový povrchový lakna polymerbeton</t>
  </si>
  <si>
    <t>48</t>
  </si>
  <si>
    <t>P01*0,8 "Přepočítané koeficientom množstva</t>
  </si>
  <si>
    <t>27</t>
  </si>
  <si>
    <t>998777201.S</t>
  </si>
  <si>
    <t>Presun hmôt pre podlahy syntetické v objektoch výšky do 6 m</t>
  </si>
  <si>
    <t>50</t>
  </si>
  <si>
    <t>Ing. Marian Magyar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</si>
</sst>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3366FF"/>
      <name val="Arial CE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1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3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3" fillId="4" borderId="6" xfId="0" applyFont="1" applyFill="1" applyBorder="1" applyAlignment="1">
      <alignment horizontal="right" vertical="center"/>
    </xf>
    <xf numFmtId="0" fontId="13" fillId="4" borderId="6" xfId="0" applyFont="1" applyFill="1" applyBorder="1" applyAlignment="1">
      <alignment horizontal="center" vertical="center"/>
    </xf>
    <xf numFmtId="4" fontId="13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4" fontId="18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20" fillId="0" borderId="4" xfId="0" applyNumberFormat="1" applyFont="1" applyBorder="1" applyAlignment="1"/>
    <xf numFmtId="166" fontId="20" fillId="0" borderId="17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22" fillId="0" borderId="0" xfId="0" applyFont="1" applyAlignment="1"/>
    <xf numFmtId="0" fontId="22" fillId="0" borderId="3" xfId="0" applyFont="1" applyBorder="1" applyAlignment="1"/>
    <xf numFmtId="0" fontId="2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 applyProtection="1">
      <protection locked="0"/>
    </xf>
    <xf numFmtId="4" fontId="17" fillId="0" borderId="0" xfId="0" applyNumberFormat="1" applyFont="1" applyAlignment="1"/>
    <xf numFmtId="0" fontId="22" fillId="0" borderId="18" xfId="0" applyFont="1" applyBorder="1" applyAlignment="1"/>
    <xf numFmtId="0" fontId="22" fillId="0" borderId="0" xfId="0" applyFont="1" applyBorder="1" applyAlignment="1"/>
    <xf numFmtId="166" fontId="22" fillId="0" borderId="0" xfId="0" applyNumberFormat="1" applyFont="1" applyBorder="1" applyAlignment="1"/>
    <xf numFmtId="166" fontId="22" fillId="0" borderId="19" xfId="0" applyNumberFormat="1" applyFont="1" applyBorder="1" applyAlignment="1"/>
    <xf numFmtId="0" fontId="22" fillId="0" borderId="0" xfId="0" applyFont="1" applyAlignment="1">
      <alignment horizontal="center"/>
    </xf>
    <xf numFmtId="4" fontId="22" fillId="0" borderId="0" xfId="0" applyNumberFormat="1" applyFont="1" applyAlignment="1">
      <alignment vertical="center"/>
    </xf>
    <xf numFmtId="0" fontId="18" fillId="0" borderId="0" xfId="0" applyFont="1" applyAlignment="1">
      <alignment horizontal="left"/>
    </xf>
    <xf numFmtId="4" fontId="1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49" fontId="15" fillId="0" borderId="20" xfId="0" applyNumberFormat="1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167" fontId="15" fillId="0" borderId="20" xfId="0" applyNumberFormat="1" applyFont="1" applyBorder="1" applyAlignment="1" applyProtection="1">
      <alignment vertical="center"/>
      <protection locked="0"/>
    </xf>
    <xf numFmtId="4" fontId="15" fillId="2" borderId="20" xfId="0" applyNumberFormat="1" applyFont="1" applyFill="1" applyBorder="1" applyAlignment="1" applyProtection="1">
      <alignment vertical="center"/>
      <protection locked="0"/>
    </xf>
    <xf numFmtId="4" fontId="15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9" fillId="2" borderId="18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166" fontId="19" fillId="0" borderId="19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7" fontId="26" fillId="0" borderId="0" xfId="0" applyNumberFormat="1" applyFont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26" fillId="0" borderId="1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7" fillId="0" borderId="20" xfId="0" applyFont="1" applyBorder="1" applyAlignment="1" applyProtection="1">
      <alignment horizontal="center" vertical="center"/>
      <protection locked="0"/>
    </xf>
    <xf numFmtId="49" fontId="27" fillId="0" borderId="20" xfId="0" applyNumberFormat="1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167" fontId="27" fillId="0" borderId="20" xfId="0" applyNumberFormat="1" applyFont="1" applyBorder="1" applyAlignment="1" applyProtection="1">
      <alignment vertical="center"/>
      <protection locked="0"/>
    </xf>
    <xf numFmtId="4" fontId="27" fillId="2" borderId="20" xfId="0" applyNumberFormat="1" applyFont="1" applyFill="1" applyBorder="1" applyAlignment="1" applyProtection="1">
      <alignment vertical="center"/>
      <protection locked="0"/>
    </xf>
    <xf numFmtId="4" fontId="27" fillId="0" borderId="20" xfId="0" applyNumberFormat="1" applyFont="1" applyBorder="1" applyAlignment="1" applyProtection="1">
      <alignment vertical="center"/>
      <protection locked="0"/>
    </xf>
    <xf numFmtId="0" fontId="28" fillId="0" borderId="20" xfId="0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2" borderId="18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center" vertical="center"/>
    </xf>
    <xf numFmtId="167" fontId="15" fillId="2" borderId="20" xfId="0" applyNumberFormat="1" applyFont="1" applyFill="1" applyBorder="1" applyAlignment="1" applyProtection="1">
      <alignment vertical="center"/>
      <protection locked="0"/>
    </xf>
    <xf numFmtId="0" fontId="19" fillId="2" borderId="21" xfId="0" applyFont="1" applyFill="1" applyBorder="1" applyAlignment="1" applyProtection="1">
      <alignment horizontal="left" vertical="center"/>
      <protection locked="0"/>
    </xf>
    <xf numFmtId="0" fontId="19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9" fillId="0" borderId="12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4-07%20(Caban)%20&#250;prava%20rozpo&#269;tu/C015_2022%20-%20Spojen&#225;%20&#353;kola%20DETVA%20-%20moderniz&#225;cia%20odborn&#233;ho%20vzdel&#225;vania%20-%20stavebn&#233;%20&#250;pravy%20budovy%20dieln&#237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01 - SO01 - Strojárenská ..."/>
      <sheetName val="02 - SO04 - Technický prí..."/>
      <sheetName val="03.01 - SO05 a SO06 - búr..."/>
      <sheetName val="03.02 - SO05 a SO06 - nov..."/>
      <sheetName val="04 - SO08 - Úprava spevne..."/>
      <sheetName val="Zoznam figúr"/>
    </sheetNames>
    <sheetDataSet>
      <sheetData sheetId="0">
        <row r="6">
          <cell r="K6" t="str">
            <v>Spojená škola DETVA - modernizácia odborného vzdelávania - stavebné úpravy budovy dielní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9"/>
  <sheetViews>
    <sheetView showGridLines="0" tabSelected="1" workbookViewId="0">
      <selection activeCell="J13" sqref="J13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5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  <c r="AZ2" s="4" t="s">
        <v>2</v>
      </c>
      <c r="BA2" s="4" t="s">
        <v>3</v>
      </c>
      <c r="BB2" s="4" t="s">
        <v>3</v>
      </c>
      <c r="BC2" s="4" t="s">
        <v>4</v>
      </c>
      <c r="BD2" s="4" t="s">
        <v>5</v>
      </c>
    </row>
    <row r="3" spans="1:56" ht="6.9" customHeight="1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3" t="s">
        <v>6</v>
      </c>
      <c r="AZ3" s="4" t="s">
        <v>7</v>
      </c>
      <c r="BA3" s="4" t="s">
        <v>3</v>
      </c>
      <c r="BB3" s="4" t="s">
        <v>3</v>
      </c>
      <c r="BC3" s="4" t="s">
        <v>8</v>
      </c>
      <c r="BD3" s="4" t="s">
        <v>5</v>
      </c>
    </row>
    <row r="4" spans="1:56" ht="24.9" customHeight="1">
      <c r="B4" s="7"/>
      <c r="D4" s="8" t="s">
        <v>9</v>
      </c>
      <c r="L4" s="7"/>
      <c r="M4" s="9" t="s">
        <v>10</v>
      </c>
      <c r="AT4" s="3" t="s">
        <v>11</v>
      </c>
    </row>
    <row r="5" spans="1:56" ht="6.9" customHeight="1">
      <c r="B5" s="7"/>
      <c r="L5" s="7"/>
    </row>
    <row r="6" spans="1:56" ht="12" customHeight="1">
      <c r="B6" s="7"/>
      <c r="D6" s="10" t="s">
        <v>12</v>
      </c>
      <c r="L6" s="7"/>
    </row>
    <row r="7" spans="1:56" ht="26.25" customHeight="1">
      <c r="B7" s="7"/>
      <c r="E7" s="11" t="str">
        <f>'[1]Rekapitulácia stavby'!K6</f>
        <v>Spojená škola DETVA - modernizácia odborného vzdelávania - stavebné úpravy budovy dielní</v>
      </c>
      <c r="F7" s="12"/>
      <c r="G7" s="12"/>
      <c r="H7" s="12"/>
      <c r="L7" s="7"/>
    </row>
    <row r="8" spans="1:56" s="16" customFormat="1" ht="12" customHeight="1">
      <c r="A8" s="13"/>
      <c r="B8" s="14"/>
      <c r="C8" s="13"/>
      <c r="D8" s="10" t="s">
        <v>13</v>
      </c>
      <c r="E8" s="13"/>
      <c r="F8" s="13"/>
      <c r="G8" s="13"/>
      <c r="H8" s="13"/>
      <c r="I8" s="13"/>
      <c r="J8" s="13"/>
      <c r="K8" s="13"/>
      <c r="L8" s="15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56" s="16" customFormat="1" ht="16.5" customHeight="1">
      <c r="A9" s="13"/>
      <c r="B9" s="14"/>
      <c r="C9" s="13"/>
      <c r="D9" s="13"/>
      <c r="E9" s="17" t="s">
        <v>14</v>
      </c>
      <c r="F9" s="18"/>
      <c r="G9" s="18"/>
      <c r="H9" s="18"/>
      <c r="I9" s="13"/>
      <c r="J9" s="13"/>
      <c r="K9" s="13"/>
      <c r="L9" s="15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56" s="16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15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56" s="16" customFormat="1" ht="12" customHeight="1">
      <c r="A11" s="13"/>
      <c r="B11" s="14"/>
      <c r="C11" s="13"/>
      <c r="D11" s="10" t="s">
        <v>15</v>
      </c>
      <c r="E11" s="13"/>
      <c r="F11" s="19" t="s">
        <v>3</v>
      </c>
      <c r="G11" s="13"/>
      <c r="H11" s="13"/>
      <c r="I11" s="10" t="s">
        <v>16</v>
      </c>
      <c r="J11" s="19" t="s">
        <v>3</v>
      </c>
      <c r="K11" s="13"/>
      <c r="L11" s="15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56" s="16" customFormat="1" ht="12" customHeight="1">
      <c r="A12" s="13"/>
      <c r="B12" s="14"/>
      <c r="C12" s="13"/>
      <c r="D12" s="10" t="s">
        <v>17</v>
      </c>
      <c r="E12" s="13"/>
      <c r="F12" s="19" t="s">
        <v>18</v>
      </c>
      <c r="G12" s="13"/>
      <c r="H12" s="13"/>
      <c r="I12" s="10" t="s">
        <v>19</v>
      </c>
      <c r="J12" s="20">
        <v>44638</v>
      </c>
      <c r="K12" s="13"/>
      <c r="L12" s="15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56" s="16" customFormat="1" ht="10.8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15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56" s="16" customFormat="1" ht="12" customHeight="1">
      <c r="A14" s="13"/>
      <c r="B14" s="14"/>
      <c r="C14" s="13"/>
      <c r="D14" s="10" t="s">
        <v>20</v>
      </c>
      <c r="E14" s="13"/>
      <c r="F14" s="13"/>
      <c r="G14" s="13"/>
      <c r="H14" s="13"/>
      <c r="I14" s="10" t="s">
        <v>21</v>
      </c>
      <c r="J14" s="19" t="s">
        <v>3</v>
      </c>
      <c r="K14" s="13"/>
      <c r="L14" s="15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56" s="16" customFormat="1" ht="18" customHeight="1">
      <c r="A15" s="13"/>
      <c r="B15" s="14"/>
      <c r="C15" s="13"/>
      <c r="D15" s="13"/>
      <c r="E15" s="19" t="s">
        <v>22</v>
      </c>
      <c r="F15" s="13"/>
      <c r="G15" s="13"/>
      <c r="H15" s="13"/>
      <c r="I15" s="10" t="s">
        <v>23</v>
      </c>
      <c r="J15" s="19" t="s">
        <v>3</v>
      </c>
      <c r="K15" s="13"/>
      <c r="L15" s="1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56" s="16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1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6" customFormat="1" ht="12" customHeight="1">
      <c r="A17" s="13"/>
      <c r="B17" s="14"/>
      <c r="C17" s="13"/>
      <c r="D17" s="10" t="s">
        <v>24</v>
      </c>
      <c r="E17" s="13"/>
      <c r="F17" s="13"/>
      <c r="G17" s="13"/>
      <c r="H17" s="13"/>
      <c r="I17" s="10" t="s">
        <v>21</v>
      </c>
      <c r="J17" s="21" t="str">
        <f>'[1]Rekapitulácia stavby'!AN13</f>
        <v>Vyplň údaj</v>
      </c>
      <c r="K17" s="13"/>
      <c r="L17" s="1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6" customFormat="1" ht="18" customHeight="1">
      <c r="A18" s="13"/>
      <c r="B18" s="14"/>
      <c r="C18" s="13"/>
      <c r="D18" s="13"/>
      <c r="E18" s="22" t="str">
        <f>'[1]Rekapitulácia stavby'!E14</f>
        <v>Vyplň údaj</v>
      </c>
      <c r="F18" s="23"/>
      <c r="G18" s="23"/>
      <c r="H18" s="23"/>
      <c r="I18" s="10" t="s">
        <v>23</v>
      </c>
      <c r="J18" s="21" t="str">
        <f>'[1]Rekapitulácia stavby'!AN14</f>
        <v>Vyplň údaj</v>
      </c>
      <c r="K18" s="13"/>
      <c r="L18" s="15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6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5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6" customFormat="1" ht="12" customHeight="1">
      <c r="A20" s="13"/>
      <c r="B20" s="14"/>
      <c r="C20" s="13"/>
      <c r="D20" s="10" t="s">
        <v>25</v>
      </c>
      <c r="E20" s="13"/>
      <c r="F20" s="13"/>
      <c r="G20" s="13"/>
      <c r="H20" s="13"/>
      <c r="I20" s="10" t="s">
        <v>21</v>
      </c>
      <c r="J20" s="19" t="s">
        <v>3</v>
      </c>
      <c r="K20" s="13"/>
      <c r="L20" s="15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6" customFormat="1" ht="18" customHeight="1">
      <c r="A21" s="13"/>
      <c r="B21" s="14"/>
      <c r="C21" s="13"/>
      <c r="D21" s="13"/>
      <c r="E21" s="19" t="s">
        <v>26</v>
      </c>
      <c r="F21" s="13"/>
      <c r="G21" s="13"/>
      <c r="H21" s="13"/>
      <c r="I21" s="10" t="s">
        <v>23</v>
      </c>
      <c r="J21" s="19" t="s">
        <v>3</v>
      </c>
      <c r="K21" s="13"/>
      <c r="L21" s="15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6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15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6" customFormat="1" ht="12" customHeight="1">
      <c r="A23" s="13"/>
      <c r="B23" s="14"/>
      <c r="C23" s="13"/>
      <c r="D23" s="10" t="s">
        <v>27</v>
      </c>
      <c r="E23" s="13"/>
      <c r="F23" s="13"/>
      <c r="G23" s="13"/>
      <c r="H23" s="13"/>
      <c r="I23" s="10" t="s">
        <v>21</v>
      </c>
      <c r="J23" s="19" t="s">
        <v>3</v>
      </c>
      <c r="K23" s="13"/>
      <c r="L23" s="15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6" customFormat="1" ht="18" customHeight="1">
      <c r="A24" s="13"/>
      <c r="B24" s="14"/>
      <c r="C24" s="13"/>
      <c r="D24" s="13"/>
      <c r="E24" s="19" t="s">
        <v>222</v>
      </c>
      <c r="F24" s="13"/>
      <c r="G24" s="13"/>
      <c r="H24" s="13"/>
      <c r="I24" s="10" t="s">
        <v>23</v>
      </c>
      <c r="J24" s="19" t="s">
        <v>3</v>
      </c>
      <c r="K24" s="13"/>
      <c r="L24" s="15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6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15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6" customFormat="1" ht="12" customHeight="1">
      <c r="A26" s="13"/>
      <c r="B26" s="14"/>
      <c r="C26" s="13"/>
      <c r="D26" s="10" t="s">
        <v>28</v>
      </c>
      <c r="E26" s="13"/>
      <c r="F26" s="13"/>
      <c r="G26" s="13"/>
      <c r="H26" s="13"/>
      <c r="I26" s="13"/>
      <c r="J26" s="13"/>
      <c r="K26" s="13"/>
      <c r="L26" s="15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28" customFormat="1" ht="47.25" customHeight="1">
      <c r="A27" s="24"/>
      <c r="B27" s="25"/>
      <c r="C27" s="24"/>
      <c r="D27" s="24"/>
      <c r="E27" s="26" t="s">
        <v>29</v>
      </c>
      <c r="F27" s="26"/>
      <c r="G27" s="26"/>
      <c r="H27" s="26"/>
      <c r="I27" s="24"/>
      <c r="J27" s="24"/>
      <c r="K27" s="24"/>
      <c r="L27" s="27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16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5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6" customFormat="1" ht="6.9" customHeight="1">
      <c r="A29" s="13"/>
      <c r="B29" s="14"/>
      <c r="C29" s="13"/>
      <c r="D29" s="29"/>
      <c r="E29" s="29"/>
      <c r="F29" s="29"/>
      <c r="G29" s="29"/>
      <c r="H29" s="29"/>
      <c r="I29" s="29"/>
      <c r="J29" s="29"/>
      <c r="K29" s="29"/>
      <c r="L29" s="15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6" customFormat="1" ht="25.35" customHeight="1">
      <c r="A30" s="13"/>
      <c r="B30" s="14"/>
      <c r="C30" s="13"/>
      <c r="D30" s="30" t="s">
        <v>30</v>
      </c>
      <c r="E30" s="13"/>
      <c r="F30" s="13"/>
      <c r="G30" s="13"/>
      <c r="H30" s="13"/>
      <c r="I30" s="13"/>
      <c r="J30" s="31">
        <f>ROUND(J127, 2)</f>
        <v>0</v>
      </c>
      <c r="K30" s="13"/>
      <c r="L30" s="15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6" customFormat="1" ht="6.9" customHeight="1">
      <c r="A31" s="13"/>
      <c r="B31" s="14"/>
      <c r="C31" s="13"/>
      <c r="D31" s="29"/>
      <c r="E31" s="29"/>
      <c r="F31" s="29"/>
      <c r="G31" s="29"/>
      <c r="H31" s="29"/>
      <c r="I31" s="29"/>
      <c r="J31" s="29"/>
      <c r="K31" s="29"/>
      <c r="L31" s="15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6" customFormat="1" ht="14.4" customHeight="1">
      <c r="A32" s="13"/>
      <c r="B32" s="14"/>
      <c r="C32" s="13"/>
      <c r="D32" s="13"/>
      <c r="E32" s="13"/>
      <c r="F32" s="32" t="s">
        <v>31</v>
      </c>
      <c r="G32" s="13"/>
      <c r="H32" s="13"/>
      <c r="I32" s="32" t="s">
        <v>32</v>
      </c>
      <c r="J32" s="32" t="s">
        <v>33</v>
      </c>
      <c r="K32" s="13"/>
      <c r="L32" s="15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6" customFormat="1" ht="14.4" customHeight="1">
      <c r="A33" s="13"/>
      <c r="B33" s="14"/>
      <c r="C33" s="13"/>
      <c r="D33" s="33" t="s">
        <v>34</v>
      </c>
      <c r="E33" s="34" t="s">
        <v>35</v>
      </c>
      <c r="F33" s="35">
        <f>ROUND((SUM(BE127:BE198)),  2)</f>
        <v>0</v>
      </c>
      <c r="G33" s="36"/>
      <c r="H33" s="36"/>
      <c r="I33" s="37">
        <v>0.2</v>
      </c>
      <c r="J33" s="35">
        <f>ROUND(((SUM(BE127:BE198))*I33),  2)</f>
        <v>0</v>
      </c>
      <c r="K33" s="13"/>
      <c r="L33" s="15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6" customFormat="1" ht="14.4" customHeight="1">
      <c r="A34" s="13"/>
      <c r="B34" s="14"/>
      <c r="C34" s="13"/>
      <c r="D34" s="13"/>
      <c r="E34" s="34" t="s">
        <v>36</v>
      </c>
      <c r="F34" s="35">
        <f>ROUND((SUM(BF127:BF198)),  2)</f>
        <v>0</v>
      </c>
      <c r="G34" s="36"/>
      <c r="H34" s="36"/>
      <c r="I34" s="37">
        <v>0.2</v>
      </c>
      <c r="J34" s="35">
        <f>ROUND(((SUM(BF127:BF198))*I34),  2)</f>
        <v>0</v>
      </c>
      <c r="K34" s="13"/>
      <c r="L34" s="15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6" customFormat="1" ht="14.4" hidden="1" customHeight="1">
      <c r="A35" s="13"/>
      <c r="B35" s="14"/>
      <c r="C35" s="13"/>
      <c r="D35" s="13"/>
      <c r="E35" s="10" t="s">
        <v>37</v>
      </c>
      <c r="F35" s="38">
        <f>ROUND((SUM(BG127:BG198)),  2)</f>
        <v>0</v>
      </c>
      <c r="G35" s="13"/>
      <c r="H35" s="13"/>
      <c r="I35" s="39">
        <v>0.2</v>
      </c>
      <c r="J35" s="38">
        <f>0</f>
        <v>0</v>
      </c>
      <c r="K35" s="13"/>
      <c r="L35" s="15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6" customFormat="1" ht="14.4" hidden="1" customHeight="1">
      <c r="A36" s="13"/>
      <c r="B36" s="14"/>
      <c r="C36" s="13"/>
      <c r="D36" s="13"/>
      <c r="E36" s="10" t="s">
        <v>38</v>
      </c>
      <c r="F36" s="38">
        <f>ROUND((SUM(BH127:BH198)),  2)</f>
        <v>0</v>
      </c>
      <c r="G36" s="13"/>
      <c r="H36" s="13"/>
      <c r="I36" s="39">
        <v>0.2</v>
      </c>
      <c r="J36" s="38">
        <f>0</f>
        <v>0</v>
      </c>
      <c r="K36" s="13"/>
      <c r="L36" s="15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6" customFormat="1" ht="14.4" hidden="1" customHeight="1">
      <c r="A37" s="13"/>
      <c r="B37" s="14"/>
      <c r="C37" s="13"/>
      <c r="D37" s="13"/>
      <c r="E37" s="34" t="s">
        <v>39</v>
      </c>
      <c r="F37" s="35">
        <f>ROUND((SUM(BI127:BI198)),  2)</f>
        <v>0</v>
      </c>
      <c r="G37" s="36"/>
      <c r="H37" s="36"/>
      <c r="I37" s="37">
        <v>0</v>
      </c>
      <c r="J37" s="35">
        <f>0</f>
        <v>0</v>
      </c>
      <c r="K37" s="13"/>
      <c r="L37" s="15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6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5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6" customFormat="1" ht="25.35" customHeight="1">
      <c r="A39" s="13"/>
      <c r="B39" s="14"/>
      <c r="C39" s="40"/>
      <c r="D39" s="41" t="s">
        <v>40</v>
      </c>
      <c r="E39" s="42"/>
      <c r="F39" s="42"/>
      <c r="G39" s="43" t="s">
        <v>41</v>
      </c>
      <c r="H39" s="44" t="s">
        <v>42</v>
      </c>
      <c r="I39" s="42"/>
      <c r="J39" s="45">
        <f>SUM(J30:J37)</f>
        <v>0</v>
      </c>
      <c r="K39" s="46"/>
      <c r="L39" s="15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6" customFormat="1" ht="14.4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5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" customHeight="1">
      <c r="B41" s="7"/>
      <c r="L41" s="7"/>
    </row>
    <row r="42" spans="1:31" ht="14.4" customHeight="1">
      <c r="B42" s="7"/>
      <c r="L42" s="7"/>
    </row>
    <row r="43" spans="1:31" ht="14.4" customHeight="1">
      <c r="B43" s="7"/>
      <c r="L43" s="7"/>
    </row>
    <row r="44" spans="1:31" ht="14.4" customHeight="1">
      <c r="B44" s="7"/>
      <c r="L44" s="7"/>
    </row>
    <row r="45" spans="1:31" ht="14.4" customHeight="1">
      <c r="B45" s="7"/>
      <c r="L45" s="7"/>
    </row>
    <row r="46" spans="1:31" ht="14.4" customHeight="1">
      <c r="B46" s="7"/>
      <c r="L46" s="7"/>
    </row>
    <row r="47" spans="1:31" ht="14.4" customHeight="1">
      <c r="B47" s="7"/>
      <c r="L47" s="7"/>
    </row>
    <row r="48" spans="1:31" ht="14.4" customHeight="1">
      <c r="B48" s="7"/>
      <c r="L48" s="7"/>
    </row>
    <row r="49" spans="1:31" ht="14.4" customHeight="1">
      <c r="B49" s="7"/>
      <c r="L49" s="7"/>
    </row>
    <row r="50" spans="1:31" s="16" customFormat="1" ht="14.4" customHeight="1">
      <c r="B50" s="15"/>
      <c r="D50" s="47" t="s">
        <v>43</v>
      </c>
      <c r="E50" s="48"/>
      <c r="F50" s="48"/>
      <c r="G50" s="47" t="s">
        <v>44</v>
      </c>
      <c r="H50" s="48"/>
      <c r="I50" s="48"/>
      <c r="J50" s="48"/>
      <c r="K50" s="48"/>
      <c r="L50" s="15"/>
    </row>
    <row r="51" spans="1:31">
      <c r="B51" s="7"/>
      <c r="L51" s="7"/>
    </row>
    <row r="52" spans="1:31">
      <c r="B52" s="7"/>
      <c r="L52" s="7"/>
    </row>
    <row r="53" spans="1:31">
      <c r="B53" s="7"/>
      <c r="L53" s="7"/>
    </row>
    <row r="54" spans="1:31">
      <c r="B54" s="7"/>
      <c r="L54" s="7"/>
    </row>
    <row r="55" spans="1:31">
      <c r="B55" s="7"/>
      <c r="L55" s="7"/>
    </row>
    <row r="56" spans="1:31">
      <c r="B56" s="7"/>
      <c r="L56" s="7"/>
    </row>
    <row r="57" spans="1:31">
      <c r="B57" s="7"/>
      <c r="L57" s="7"/>
    </row>
    <row r="58" spans="1:31">
      <c r="B58" s="7"/>
      <c r="L58" s="7"/>
    </row>
    <row r="59" spans="1:31">
      <c r="B59" s="7"/>
      <c r="L59" s="7"/>
    </row>
    <row r="60" spans="1:31">
      <c r="B60" s="7"/>
      <c r="L60" s="7"/>
    </row>
    <row r="61" spans="1:31" s="16" customFormat="1" ht="13.2">
      <c r="A61" s="13"/>
      <c r="B61" s="14"/>
      <c r="C61" s="13"/>
      <c r="D61" s="49" t="s">
        <v>45</v>
      </c>
      <c r="E61" s="50"/>
      <c r="F61" s="51" t="s">
        <v>46</v>
      </c>
      <c r="G61" s="49" t="s">
        <v>45</v>
      </c>
      <c r="H61" s="50"/>
      <c r="I61" s="50"/>
      <c r="J61" s="52" t="s">
        <v>46</v>
      </c>
      <c r="K61" s="50"/>
      <c r="L61" s="1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>
      <c r="B62" s="7"/>
      <c r="L62" s="7"/>
    </row>
    <row r="63" spans="1:31">
      <c r="B63" s="7"/>
      <c r="L63" s="7"/>
    </row>
    <row r="64" spans="1:31">
      <c r="B64" s="7"/>
      <c r="L64" s="7"/>
    </row>
    <row r="65" spans="1:31" s="16" customFormat="1" ht="13.2">
      <c r="A65" s="13"/>
      <c r="B65" s="14"/>
      <c r="C65" s="13"/>
      <c r="D65" s="47" t="s">
        <v>47</v>
      </c>
      <c r="E65" s="53"/>
      <c r="F65" s="53"/>
      <c r="G65" s="47" t="s">
        <v>48</v>
      </c>
      <c r="H65" s="53"/>
      <c r="I65" s="53"/>
      <c r="J65" s="53"/>
      <c r="K65" s="53"/>
      <c r="L65" s="1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>
      <c r="B66" s="7"/>
      <c r="L66" s="7"/>
    </row>
    <row r="67" spans="1:31">
      <c r="B67" s="7"/>
      <c r="L67" s="7"/>
    </row>
    <row r="68" spans="1:31">
      <c r="B68" s="7"/>
      <c r="L68" s="7"/>
    </row>
    <row r="69" spans="1:31">
      <c r="B69" s="7"/>
      <c r="L69" s="7"/>
    </row>
    <row r="70" spans="1:31">
      <c r="B70" s="7"/>
      <c r="L70" s="7"/>
    </row>
    <row r="71" spans="1:31">
      <c r="B71" s="7"/>
      <c r="L71" s="7"/>
    </row>
    <row r="72" spans="1:31">
      <c r="B72" s="7"/>
      <c r="L72" s="7"/>
    </row>
    <row r="73" spans="1:31">
      <c r="B73" s="7"/>
      <c r="L73" s="7"/>
    </row>
    <row r="74" spans="1:31">
      <c r="B74" s="7"/>
      <c r="L74" s="7"/>
    </row>
    <row r="75" spans="1:31">
      <c r="B75" s="7"/>
      <c r="L75" s="7"/>
    </row>
    <row r="76" spans="1:31" s="16" customFormat="1" ht="13.2">
      <c r="A76" s="13"/>
      <c r="B76" s="14"/>
      <c r="C76" s="13"/>
      <c r="D76" s="49" t="s">
        <v>45</v>
      </c>
      <c r="E76" s="50"/>
      <c r="F76" s="51" t="s">
        <v>46</v>
      </c>
      <c r="G76" s="49" t="s">
        <v>45</v>
      </c>
      <c r="H76" s="50"/>
      <c r="I76" s="50"/>
      <c r="J76" s="52" t="s">
        <v>46</v>
      </c>
      <c r="K76" s="50"/>
      <c r="L76" s="15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6" customFormat="1" ht="14.4" customHeight="1">
      <c r="A77" s="13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15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6" customFormat="1" ht="6.9" customHeight="1">
      <c r="A81" s="13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15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s="16" customFormat="1" ht="24.9" customHeight="1">
      <c r="A82" s="13"/>
      <c r="B82" s="14"/>
      <c r="C82" s="8" t="s">
        <v>49</v>
      </c>
      <c r="D82" s="13"/>
      <c r="E82" s="13"/>
      <c r="F82" s="13"/>
      <c r="G82" s="13"/>
      <c r="H82" s="13"/>
      <c r="I82" s="13"/>
      <c r="J82" s="13"/>
      <c r="K82" s="13"/>
      <c r="L82" s="15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s="16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5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s="16" customFormat="1" ht="12" customHeight="1">
      <c r="A84" s="13"/>
      <c r="B84" s="14"/>
      <c r="C84" s="10" t="s">
        <v>12</v>
      </c>
      <c r="D84" s="13"/>
      <c r="E84" s="13"/>
      <c r="F84" s="13"/>
      <c r="G84" s="13"/>
      <c r="H84" s="13"/>
      <c r="I84" s="13"/>
      <c r="J84" s="13"/>
      <c r="K84" s="13"/>
      <c r="L84" s="15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s="16" customFormat="1" ht="26.25" customHeight="1">
      <c r="A85" s="13"/>
      <c r="B85" s="14"/>
      <c r="C85" s="13"/>
      <c r="D85" s="13"/>
      <c r="E85" s="11" t="str">
        <f>E7</f>
        <v>Spojená škola DETVA - modernizácia odborného vzdelávania - stavebné úpravy budovy dielní</v>
      </c>
      <c r="F85" s="12"/>
      <c r="G85" s="12"/>
      <c r="H85" s="12"/>
      <c r="I85" s="13"/>
      <c r="J85" s="13"/>
      <c r="K85" s="13"/>
      <c r="L85" s="15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s="16" customFormat="1" ht="12" customHeight="1">
      <c r="A86" s="13"/>
      <c r="B86" s="14"/>
      <c r="C86" s="10" t="s">
        <v>13</v>
      </c>
      <c r="D86" s="13"/>
      <c r="E86" s="13"/>
      <c r="F86" s="13"/>
      <c r="G86" s="13"/>
      <c r="H86" s="13"/>
      <c r="I86" s="13"/>
      <c r="J86" s="13"/>
      <c r="K86" s="13"/>
      <c r="L86" s="15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s="16" customFormat="1" ht="16.5" customHeight="1">
      <c r="A87" s="13"/>
      <c r="B87" s="14"/>
      <c r="C87" s="13"/>
      <c r="D87" s="13"/>
      <c r="E87" s="17" t="str">
        <f>E9</f>
        <v>01 - SO01 - Strojárenská hala</v>
      </c>
      <c r="F87" s="18"/>
      <c r="G87" s="18"/>
      <c r="H87" s="18"/>
      <c r="I87" s="13"/>
      <c r="J87" s="13"/>
      <c r="K87" s="13"/>
      <c r="L87" s="15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s="16" customFormat="1" ht="6.9" customHeight="1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5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s="16" customFormat="1" ht="12" customHeight="1">
      <c r="A89" s="13"/>
      <c r="B89" s="14"/>
      <c r="C89" s="10" t="s">
        <v>17</v>
      </c>
      <c r="D89" s="13"/>
      <c r="E89" s="13"/>
      <c r="F89" s="19" t="str">
        <f>F12</f>
        <v>Detva</v>
      </c>
      <c r="G89" s="13"/>
      <c r="H89" s="13"/>
      <c r="I89" s="10" t="s">
        <v>19</v>
      </c>
      <c r="J89" s="20">
        <f>IF(J12="","",J12)</f>
        <v>44638</v>
      </c>
      <c r="K89" s="13"/>
      <c r="L89" s="15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s="16" customFormat="1" ht="6.9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15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s="16" customFormat="1" ht="25.65" customHeight="1">
      <c r="A91" s="13"/>
      <c r="B91" s="14"/>
      <c r="C91" s="10" t="s">
        <v>20</v>
      </c>
      <c r="D91" s="13"/>
      <c r="E91" s="13"/>
      <c r="F91" s="19" t="str">
        <f>E15</f>
        <v>Banskobystrický samosprávny kraj</v>
      </c>
      <c r="G91" s="13"/>
      <c r="H91" s="13"/>
      <c r="I91" s="10" t="s">
        <v>25</v>
      </c>
      <c r="J91" s="58" t="str">
        <f>E21</f>
        <v>Ing. Arch. Mário Regec</v>
      </c>
      <c r="K91" s="13"/>
      <c r="L91" s="15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s="16" customFormat="1" ht="25.65" customHeight="1">
      <c r="A92" s="13"/>
      <c r="B92" s="14"/>
      <c r="C92" s="10" t="s">
        <v>24</v>
      </c>
      <c r="D92" s="13"/>
      <c r="E92" s="13"/>
      <c r="F92" s="19" t="str">
        <f>IF(E18="","",E18)</f>
        <v>Vyplň údaj</v>
      </c>
      <c r="G92" s="13"/>
      <c r="H92" s="13"/>
      <c r="I92" s="10" t="s">
        <v>27</v>
      </c>
      <c r="J92" s="58" t="str">
        <f>E24</f>
        <v>Ing. Marian Magyar</v>
      </c>
      <c r="K92" s="13"/>
      <c r="L92" s="15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s="16" customFormat="1" ht="10.35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5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s="16" customFormat="1" ht="29.25" customHeight="1">
      <c r="A94" s="13"/>
      <c r="B94" s="14"/>
      <c r="C94" s="59" t="s">
        <v>50</v>
      </c>
      <c r="D94" s="40"/>
      <c r="E94" s="40"/>
      <c r="F94" s="40"/>
      <c r="G94" s="40"/>
      <c r="H94" s="40"/>
      <c r="I94" s="40"/>
      <c r="J94" s="60" t="s">
        <v>51</v>
      </c>
      <c r="K94" s="40"/>
      <c r="L94" s="15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s="16" customFormat="1" ht="10.35" customHeight="1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15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s="16" customFormat="1" ht="22.8" customHeight="1">
      <c r="A96" s="13"/>
      <c r="B96" s="14"/>
      <c r="C96" s="61" t="s">
        <v>52</v>
      </c>
      <c r="D96" s="13"/>
      <c r="E96" s="13"/>
      <c r="F96" s="13"/>
      <c r="G96" s="13"/>
      <c r="H96" s="13"/>
      <c r="I96" s="13"/>
      <c r="J96" s="31">
        <f>J127</f>
        <v>0</v>
      </c>
      <c r="K96" s="13"/>
      <c r="L96" s="15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3" t="s">
        <v>53</v>
      </c>
    </row>
    <row r="97" spans="1:31" s="62" customFormat="1" ht="24.9" customHeight="1">
      <c r="B97" s="63"/>
      <c r="D97" s="64" t="s">
        <v>54</v>
      </c>
      <c r="E97" s="65"/>
      <c r="F97" s="65"/>
      <c r="G97" s="65"/>
      <c r="H97" s="65"/>
      <c r="I97" s="65"/>
      <c r="J97" s="66">
        <f>J128</f>
        <v>0</v>
      </c>
      <c r="L97" s="63"/>
    </row>
    <row r="98" spans="1:31" s="67" customFormat="1" ht="19.95" customHeight="1">
      <c r="B98" s="68"/>
      <c r="D98" s="69" t="s">
        <v>55</v>
      </c>
      <c r="E98" s="70"/>
      <c r="F98" s="70"/>
      <c r="G98" s="70"/>
      <c r="H98" s="70"/>
      <c r="I98" s="70"/>
      <c r="J98" s="71">
        <f>J129</f>
        <v>0</v>
      </c>
      <c r="L98" s="68"/>
    </row>
    <row r="99" spans="1:31" s="67" customFormat="1" ht="19.95" customHeight="1">
      <c r="B99" s="68"/>
      <c r="D99" s="69" t="s">
        <v>56</v>
      </c>
      <c r="E99" s="70"/>
      <c r="F99" s="70"/>
      <c r="G99" s="70"/>
      <c r="H99" s="70"/>
      <c r="I99" s="70"/>
      <c r="J99" s="71">
        <f>J139</f>
        <v>0</v>
      </c>
      <c r="L99" s="68"/>
    </row>
    <row r="100" spans="1:31" s="67" customFormat="1" ht="19.95" customHeight="1">
      <c r="B100" s="68"/>
      <c r="D100" s="69" t="s">
        <v>57</v>
      </c>
      <c r="E100" s="70"/>
      <c r="F100" s="70"/>
      <c r="G100" s="70"/>
      <c r="H100" s="70"/>
      <c r="I100" s="70"/>
      <c r="J100" s="71">
        <f>J157</f>
        <v>0</v>
      </c>
      <c r="L100" s="68"/>
    </row>
    <row r="101" spans="1:31" s="62" customFormat="1" ht="24.9" customHeight="1">
      <c r="B101" s="63"/>
      <c r="D101" s="64" t="s">
        <v>58</v>
      </c>
      <c r="E101" s="65"/>
      <c r="F101" s="65"/>
      <c r="G101" s="65"/>
      <c r="H101" s="65"/>
      <c r="I101" s="65"/>
      <c r="J101" s="66">
        <f>J159</f>
        <v>0</v>
      </c>
      <c r="L101" s="63"/>
    </row>
    <row r="102" spans="1:31" s="67" customFormat="1" ht="19.95" customHeight="1">
      <c r="B102" s="68"/>
      <c r="D102" s="69" t="s">
        <v>59</v>
      </c>
      <c r="E102" s="70"/>
      <c r="F102" s="70"/>
      <c r="G102" s="70"/>
      <c r="H102" s="70"/>
      <c r="I102" s="70"/>
      <c r="J102" s="71">
        <f>J160</f>
        <v>0</v>
      </c>
      <c r="L102" s="68"/>
    </row>
    <row r="103" spans="1:31" s="67" customFormat="1" ht="19.95" customHeight="1">
      <c r="B103" s="68"/>
      <c r="D103" s="69" t="s">
        <v>60</v>
      </c>
      <c r="E103" s="70"/>
      <c r="F103" s="70"/>
      <c r="G103" s="70"/>
      <c r="H103" s="70"/>
      <c r="I103" s="70"/>
      <c r="J103" s="71">
        <f>J162</f>
        <v>0</v>
      </c>
      <c r="L103" s="68"/>
    </row>
    <row r="104" spans="1:31" s="67" customFormat="1" ht="19.95" customHeight="1">
      <c r="B104" s="68"/>
      <c r="D104" s="69" t="s">
        <v>61</v>
      </c>
      <c r="E104" s="70"/>
      <c r="F104" s="70"/>
      <c r="G104" s="70"/>
      <c r="H104" s="70"/>
      <c r="I104" s="70"/>
      <c r="J104" s="71">
        <f>J164</f>
        <v>0</v>
      </c>
      <c r="L104" s="68"/>
    </row>
    <row r="105" spans="1:31" s="67" customFormat="1" ht="19.95" customHeight="1">
      <c r="B105" s="68"/>
      <c r="D105" s="69" t="s">
        <v>62</v>
      </c>
      <c r="E105" s="70"/>
      <c r="F105" s="70"/>
      <c r="G105" s="70"/>
      <c r="H105" s="70"/>
      <c r="I105" s="70"/>
      <c r="J105" s="71">
        <f>J166</f>
        <v>0</v>
      </c>
      <c r="L105" s="68"/>
    </row>
    <row r="106" spans="1:31" s="67" customFormat="1" ht="19.95" customHeight="1">
      <c r="B106" s="68"/>
      <c r="D106" s="69" t="s">
        <v>63</v>
      </c>
      <c r="E106" s="70"/>
      <c r="F106" s="70"/>
      <c r="G106" s="70"/>
      <c r="H106" s="70"/>
      <c r="I106" s="70"/>
      <c r="J106" s="71">
        <f>J176</f>
        <v>0</v>
      </c>
      <c r="L106" s="68"/>
    </row>
    <row r="107" spans="1:31" s="67" customFormat="1" ht="19.95" customHeight="1">
      <c r="B107" s="68"/>
      <c r="D107" s="69" t="s">
        <v>64</v>
      </c>
      <c r="E107" s="70"/>
      <c r="F107" s="70"/>
      <c r="G107" s="70"/>
      <c r="H107" s="70"/>
      <c r="I107" s="70"/>
      <c r="J107" s="71">
        <f>J182</f>
        <v>0</v>
      </c>
      <c r="L107" s="68"/>
    </row>
    <row r="108" spans="1:31" s="16" customFormat="1" ht="21.75" customHeight="1">
      <c r="A108" s="13"/>
      <c r="B108" s="14"/>
      <c r="C108" s="13"/>
      <c r="D108" s="13"/>
      <c r="E108" s="13"/>
      <c r="F108" s="13"/>
      <c r="G108" s="13"/>
      <c r="H108" s="13"/>
      <c r="I108" s="13"/>
      <c r="J108" s="13"/>
      <c r="K108" s="13"/>
      <c r="L108" s="15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31" s="16" customFormat="1" ht="6.9" customHeight="1">
      <c r="A109" s="13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15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3" spans="1:63" s="16" customFormat="1" ht="6.9" customHeight="1">
      <c r="A113" s="13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15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3" s="16" customFormat="1" ht="24.9" customHeight="1">
      <c r="A114" s="13"/>
      <c r="B114" s="14"/>
      <c r="C114" s="8" t="s">
        <v>65</v>
      </c>
      <c r="D114" s="13"/>
      <c r="E114" s="13"/>
      <c r="F114" s="13"/>
      <c r="G114" s="13"/>
      <c r="H114" s="13"/>
      <c r="I114" s="13"/>
      <c r="J114" s="13"/>
      <c r="K114" s="13"/>
      <c r="L114" s="15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3" s="16" customFormat="1" ht="6.9" customHeight="1">
      <c r="A115" s="13"/>
      <c r="B115" s="14"/>
      <c r="C115" s="13"/>
      <c r="D115" s="13"/>
      <c r="E115" s="13"/>
      <c r="F115" s="13"/>
      <c r="G115" s="13"/>
      <c r="H115" s="13"/>
      <c r="I115" s="13"/>
      <c r="J115" s="13"/>
      <c r="K115" s="13"/>
      <c r="L115" s="15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3" s="16" customFormat="1" ht="12" customHeight="1">
      <c r="A116" s="13"/>
      <c r="B116" s="14"/>
      <c r="C116" s="10" t="s">
        <v>12</v>
      </c>
      <c r="D116" s="13"/>
      <c r="E116" s="13"/>
      <c r="F116" s="13"/>
      <c r="G116" s="13"/>
      <c r="H116" s="13"/>
      <c r="I116" s="13"/>
      <c r="J116" s="13"/>
      <c r="K116" s="13"/>
      <c r="L116" s="15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3" s="16" customFormat="1" ht="26.25" customHeight="1">
      <c r="A117" s="13"/>
      <c r="B117" s="14"/>
      <c r="C117" s="13"/>
      <c r="D117" s="13"/>
      <c r="E117" s="11" t="str">
        <f>E7</f>
        <v>Spojená škola DETVA - modernizácia odborného vzdelávania - stavebné úpravy budovy dielní</v>
      </c>
      <c r="F117" s="12"/>
      <c r="G117" s="12"/>
      <c r="H117" s="12"/>
      <c r="I117" s="13"/>
      <c r="J117" s="13"/>
      <c r="K117" s="13"/>
      <c r="L117" s="15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3" s="16" customFormat="1" ht="12" customHeight="1">
      <c r="A118" s="13"/>
      <c r="B118" s="14"/>
      <c r="C118" s="10" t="s">
        <v>13</v>
      </c>
      <c r="D118" s="13"/>
      <c r="E118" s="13"/>
      <c r="F118" s="13"/>
      <c r="G118" s="13"/>
      <c r="H118" s="13"/>
      <c r="I118" s="13"/>
      <c r="J118" s="13"/>
      <c r="K118" s="13"/>
      <c r="L118" s="15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3" s="16" customFormat="1" ht="16.5" customHeight="1">
      <c r="A119" s="13"/>
      <c r="B119" s="14"/>
      <c r="C119" s="13"/>
      <c r="D119" s="13"/>
      <c r="E119" s="17" t="str">
        <f>E9</f>
        <v>01 - SO01 - Strojárenská hala</v>
      </c>
      <c r="F119" s="18"/>
      <c r="G119" s="18"/>
      <c r="H119" s="18"/>
      <c r="I119" s="13"/>
      <c r="J119" s="13"/>
      <c r="K119" s="13"/>
      <c r="L119" s="15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3" s="16" customFormat="1" ht="6.9" customHeight="1">
      <c r="A120" s="13"/>
      <c r="B120" s="14"/>
      <c r="C120" s="13"/>
      <c r="D120" s="13"/>
      <c r="E120" s="13"/>
      <c r="F120" s="13"/>
      <c r="G120" s="13"/>
      <c r="H120" s="13"/>
      <c r="I120" s="13"/>
      <c r="J120" s="13"/>
      <c r="K120" s="13"/>
      <c r="L120" s="15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3" s="16" customFormat="1" ht="12" customHeight="1">
      <c r="A121" s="13"/>
      <c r="B121" s="14"/>
      <c r="C121" s="10" t="s">
        <v>17</v>
      </c>
      <c r="D121" s="13"/>
      <c r="E121" s="13"/>
      <c r="F121" s="19" t="str">
        <f>F12</f>
        <v>Detva</v>
      </c>
      <c r="G121" s="13"/>
      <c r="H121" s="13"/>
      <c r="I121" s="10" t="s">
        <v>19</v>
      </c>
      <c r="J121" s="20">
        <f>IF(J12="","",J12)</f>
        <v>44638</v>
      </c>
      <c r="K121" s="13"/>
      <c r="L121" s="15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63" s="16" customFormat="1" ht="6.9" customHeight="1">
      <c r="A122" s="13"/>
      <c r="B122" s="14"/>
      <c r="C122" s="13"/>
      <c r="D122" s="13"/>
      <c r="E122" s="13"/>
      <c r="F122" s="13"/>
      <c r="G122" s="13"/>
      <c r="H122" s="13"/>
      <c r="I122" s="13"/>
      <c r="J122" s="13"/>
      <c r="K122" s="13"/>
      <c r="L122" s="15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63" s="16" customFormat="1" ht="25.65" customHeight="1">
      <c r="A123" s="13"/>
      <c r="B123" s="14"/>
      <c r="C123" s="10" t="s">
        <v>20</v>
      </c>
      <c r="D123" s="13"/>
      <c r="E123" s="13"/>
      <c r="F123" s="19" t="str">
        <f>E15</f>
        <v>Banskobystrický samosprávny kraj</v>
      </c>
      <c r="G123" s="13"/>
      <c r="H123" s="13"/>
      <c r="I123" s="10" t="s">
        <v>25</v>
      </c>
      <c r="J123" s="58" t="str">
        <f>E21</f>
        <v>Ing. Arch. Mário Regec</v>
      </c>
      <c r="K123" s="13"/>
      <c r="L123" s="15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</row>
    <row r="124" spans="1:63" s="16" customFormat="1" ht="25.65" customHeight="1">
      <c r="A124" s="13"/>
      <c r="B124" s="14"/>
      <c r="C124" s="10" t="s">
        <v>24</v>
      </c>
      <c r="D124" s="13"/>
      <c r="E124" s="13"/>
      <c r="F124" s="19" t="str">
        <f>IF(E18="","",E18)</f>
        <v>Vyplň údaj</v>
      </c>
      <c r="G124" s="13"/>
      <c r="H124" s="13"/>
      <c r="I124" s="10" t="s">
        <v>27</v>
      </c>
      <c r="J124" s="58" t="str">
        <f>E24</f>
        <v>Ing. Marian Magyar</v>
      </c>
      <c r="K124" s="13"/>
      <c r="L124" s="15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63" s="16" customFormat="1" ht="10.35" customHeight="1">
      <c r="A125" s="13"/>
      <c r="B125" s="14"/>
      <c r="C125" s="13"/>
      <c r="D125" s="13"/>
      <c r="E125" s="13"/>
      <c r="F125" s="13"/>
      <c r="G125" s="13"/>
      <c r="H125" s="13"/>
      <c r="I125" s="13"/>
      <c r="J125" s="13"/>
      <c r="K125" s="13"/>
      <c r="L125" s="15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</row>
    <row r="126" spans="1:63" s="82" customFormat="1" ht="29.25" customHeight="1">
      <c r="A126" s="72"/>
      <c r="B126" s="73"/>
      <c r="C126" s="74" t="s">
        <v>66</v>
      </c>
      <c r="D126" s="75" t="s">
        <v>67</v>
      </c>
      <c r="E126" s="75" t="s">
        <v>68</v>
      </c>
      <c r="F126" s="75" t="s">
        <v>69</v>
      </c>
      <c r="G126" s="75" t="s">
        <v>70</v>
      </c>
      <c r="H126" s="75" t="s">
        <v>71</v>
      </c>
      <c r="I126" s="75" t="s">
        <v>72</v>
      </c>
      <c r="J126" s="76" t="s">
        <v>51</v>
      </c>
      <c r="K126" s="77" t="s">
        <v>73</v>
      </c>
      <c r="L126" s="78"/>
      <c r="M126" s="79" t="s">
        <v>3</v>
      </c>
      <c r="N126" s="80" t="s">
        <v>34</v>
      </c>
      <c r="O126" s="80" t="s">
        <v>74</v>
      </c>
      <c r="P126" s="80" t="s">
        <v>75</v>
      </c>
      <c r="Q126" s="80" t="s">
        <v>76</v>
      </c>
      <c r="R126" s="80" t="s">
        <v>77</v>
      </c>
      <c r="S126" s="80" t="s">
        <v>78</v>
      </c>
      <c r="T126" s="81" t="s">
        <v>79</v>
      </c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</row>
    <row r="127" spans="1:63" s="16" customFormat="1" ht="22.8" customHeight="1">
      <c r="A127" s="13"/>
      <c r="B127" s="14"/>
      <c r="C127" s="83" t="s">
        <v>52</v>
      </c>
      <c r="D127" s="13"/>
      <c r="E127" s="13"/>
      <c r="F127" s="13"/>
      <c r="G127" s="13"/>
      <c r="H127" s="13"/>
      <c r="I127" s="13"/>
      <c r="J127" s="84">
        <f>BK127</f>
        <v>0</v>
      </c>
      <c r="K127" s="13"/>
      <c r="L127" s="14"/>
      <c r="M127" s="85"/>
      <c r="N127" s="86"/>
      <c r="O127" s="29"/>
      <c r="P127" s="87">
        <f>P128+P159</f>
        <v>0</v>
      </c>
      <c r="Q127" s="29"/>
      <c r="R127" s="87">
        <f>R128+R159</f>
        <v>1.1072801699999999</v>
      </c>
      <c r="S127" s="29"/>
      <c r="T127" s="88">
        <f>T128+T159</f>
        <v>10.151855000000001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3" t="s">
        <v>80</v>
      </c>
      <c r="AU127" s="3" t="s">
        <v>53</v>
      </c>
      <c r="BK127" s="89">
        <f>BK128+BK159</f>
        <v>0</v>
      </c>
    </row>
    <row r="128" spans="1:63" s="90" customFormat="1" ht="25.95" customHeight="1">
      <c r="B128" s="91"/>
      <c r="D128" s="92" t="s">
        <v>80</v>
      </c>
      <c r="E128" s="93" t="s">
        <v>81</v>
      </c>
      <c r="F128" s="93" t="s">
        <v>82</v>
      </c>
      <c r="I128" s="94"/>
      <c r="J128" s="95">
        <f>BK128</f>
        <v>0</v>
      </c>
      <c r="L128" s="91"/>
      <c r="M128" s="96"/>
      <c r="N128" s="97"/>
      <c r="O128" s="97"/>
      <c r="P128" s="98">
        <f>P129+P139+P157</f>
        <v>0</v>
      </c>
      <c r="Q128" s="97"/>
      <c r="R128" s="98">
        <f>R129+R139+R157</f>
        <v>0.77667931999999995</v>
      </c>
      <c r="S128" s="97"/>
      <c r="T128" s="99">
        <f>T129+T139+T157</f>
        <v>10.151855000000001</v>
      </c>
      <c r="AR128" s="92" t="s">
        <v>83</v>
      </c>
      <c r="AT128" s="100" t="s">
        <v>80</v>
      </c>
      <c r="AU128" s="100" t="s">
        <v>6</v>
      </c>
      <c r="AY128" s="92" t="s">
        <v>84</v>
      </c>
      <c r="BK128" s="101">
        <f>BK129+BK139+BK157</f>
        <v>0</v>
      </c>
    </row>
    <row r="129" spans="1:65" s="90" customFormat="1" ht="22.8" customHeight="1">
      <c r="B129" s="91"/>
      <c r="D129" s="92" t="s">
        <v>80</v>
      </c>
      <c r="E129" s="102" t="s">
        <v>85</v>
      </c>
      <c r="F129" s="102" t="s">
        <v>86</v>
      </c>
      <c r="I129" s="94"/>
      <c r="J129" s="103">
        <f>BK129</f>
        <v>0</v>
      </c>
      <c r="L129" s="91"/>
      <c r="M129" s="96"/>
      <c r="N129" s="97"/>
      <c r="O129" s="97"/>
      <c r="P129" s="98">
        <f>SUM(P130:P138)</f>
        <v>0</v>
      </c>
      <c r="Q129" s="97"/>
      <c r="R129" s="98">
        <f>SUM(R130:R138)</f>
        <v>0.77667931999999995</v>
      </c>
      <c r="S129" s="97"/>
      <c r="T129" s="99">
        <f>SUM(T130:T138)</f>
        <v>0</v>
      </c>
      <c r="AR129" s="92" t="s">
        <v>83</v>
      </c>
      <c r="AT129" s="100" t="s">
        <v>80</v>
      </c>
      <c r="AU129" s="100" t="s">
        <v>83</v>
      </c>
      <c r="AY129" s="92" t="s">
        <v>84</v>
      </c>
      <c r="BK129" s="101">
        <f>SUM(BK130:BK138)</f>
        <v>0</v>
      </c>
    </row>
    <row r="130" spans="1:65" s="16" customFormat="1" ht="24.15" customHeight="1">
      <c r="A130" s="13"/>
      <c r="B130" s="104"/>
      <c r="C130" s="105" t="s">
        <v>83</v>
      </c>
      <c r="D130" s="105" t="s">
        <v>87</v>
      </c>
      <c r="E130" s="106" t="s">
        <v>88</v>
      </c>
      <c r="F130" s="107" t="s">
        <v>89</v>
      </c>
      <c r="G130" s="108" t="s">
        <v>90</v>
      </c>
      <c r="H130" s="109">
        <v>93.126999999999995</v>
      </c>
      <c r="I130" s="110"/>
      <c r="J130" s="111">
        <f>ROUND(I130*H130,2)</f>
        <v>0</v>
      </c>
      <c r="K130" s="112"/>
      <c r="L130" s="14"/>
      <c r="M130" s="113" t="s">
        <v>3</v>
      </c>
      <c r="N130" s="114" t="s">
        <v>36</v>
      </c>
      <c r="O130" s="115"/>
      <c r="P130" s="116">
        <f>O130*H130</f>
        <v>0</v>
      </c>
      <c r="Q130" s="116">
        <v>0</v>
      </c>
      <c r="R130" s="116">
        <f>Q130*H130</f>
        <v>0</v>
      </c>
      <c r="S130" s="116">
        <v>0</v>
      </c>
      <c r="T130" s="117">
        <f>S130*H130</f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18" t="s">
        <v>91</v>
      </c>
      <c r="AT130" s="118" t="s">
        <v>87</v>
      </c>
      <c r="AU130" s="118" t="s">
        <v>5</v>
      </c>
      <c r="AY130" s="3" t="s">
        <v>84</v>
      </c>
      <c r="BE130" s="119">
        <f>IF(N130="základná",J130,0)</f>
        <v>0</v>
      </c>
      <c r="BF130" s="119">
        <f>IF(N130="znížená",J130,0)</f>
        <v>0</v>
      </c>
      <c r="BG130" s="119">
        <f>IF(N130="zákl. prenesená",J130,0)</f>
        <v>0</v>
      </c>
      <c r="BH130" s="119">
        <f>IF(N130="zníž. prenesená",J130,0)</f>
        <v>0</v>
      </c>
      <c r="BI130" s="119">
        <f>IF(N130="nulová",J130,0)</f>
        <v>0</v>
      </c>
      <c r="BJ130" s="3" t="s">
        <v>5</v>
      </c>
      <c r="BK130" s="119">
        <f>ROUND(I130*H130,2)</f>
        <v>0</v>
      </c>
      <c r="BL130" s="3" t="s">
        <v>91</v>
      </c>
      <c r="BM130" s="118" t="s">
        <v>5</v>
      </c>
    </row>
    <row r="131" spans="1:65" s="120" customFormat="1">
      <c r="B131" s="121"/>
      <c r="D131" s="122" t="s">
        <v>92</v>
      </c>
      <c r="E131" s="123" t="s">
        <v>3</v>
      </c>
      <c r="F131" s="124" t="s">
        <v>93</v>
      </c>
      <c r="H131" s="123" t="s">
        <v>3</v>
      </c>
      <c r="I131" s="125"/>
      <c r="L131" s="121"/>
      <c r="M131" s="126"/>
      <c r="N131" s="127"/>
      <c r="O131" s="127"/>
      <c r="P131" s="127"/>
      <c r="Q131" s="127"/>
      <c r="R131" s="127"/>
      <c r="S131" s="127"/>
      <c r="T131" s="128"/>
      <c r="AT131" s="123" t="s">
        <v>92</v>
      </c>
      <c r="AU131" s="123" t="s">
        <v>5</v>
      </c>
      <c r="AV131" s="120" t="s">
        <v>83</v>
      </c>
      <c r="AW131" s="120" t="s">
        <v>94</v>
      </c>
      <c r="AX131" s="120" t="s">
        <v>6</v>
      </c>
      <c r="AY131" s="123" t="s">
        <v>84</v>
      </c>
    </row>
    <row r="132" spans="1:65" s="129" customFormat="1">
      <c r="B132" s="130"/>
      <c r="D132" s="122" t="s">
        <v>92</v>
      </c>
      <c r="E132" s="131" t="s">
        <v>3</v>
      </c>
      <c r="F132" s="132" t="s">
        <v>95</v>
      </c>
      <c r="H132" s="133">
        <v>93.126999999999995</v>
      </c>
      <c r="I132" s="134"/>
      <c r="L132" s="130"/>
      <c r="M132" s="135"/>
      <c r="N132" s="136"/>
      <c r="O132" s="136"/>
      <c r="P132" s="136"/>
      <c r="Q132" s="136"/>
      <c r="R132" s="136"/>
      <c r="S132" s="136"/>
      <c r="T132" s="137"/>
      <c r="AT132" s="131" t="s">
        <v>92</v>
      </c>
      <c r="AU132" s="131" t="s">
        <v>5</v>
      </c>
      <c r="AV132" s="129" t="s">
        <v>5</v>
      </c>
      <c r="AW132" s="129" t="s">
        <v>94</v>
      </c>
      <c r="AX132" s="129" t="s">
        <v>6</v>
      </c>
      <c r="AY132" s="131" t="s">
        <v>84</v>
      </c>
    </row>
    <row r="133" spans="1:65" s="138" customFormat="1">
      <c r="B133" s="139"/>
      <c r="D133" s="122" t="s">
        <v>92</v>
      </c>
      <c r="E133" s="140" t="s">
        <v>3</v>
      </c>
      <c r="F133" s="141" t="s">
        <v>96</v>
      </c>
      <c r="H133" s="142">
        <v>93.126999999999995</v>
      </c>
      <c r="I133" s="143"/>
      <c r="L133" s="139"/>
      <c r="M133" s="144"/>
      <c r="N133" s="145"/>
      <c r="O133" s="145"/>
      <c r="P133" s="145"/>
      <c r="Q133" s="145"/>
      <c r="R133" s="145"/>
      <c r="S133" s="145"/>
      <c r="T133" s="146"/>
      <c r="AT133" s="140" t="s">
        <v>92</v>
      </c>
      <c r="AU133" s="140" t="s">
        <v>5</v>
      </c>
      <c r="AV133" s="138" t="s">
        <v>91</v>
      </c>
      <c r="AW133" s="138" t="s">
        <v>94</v>
      </c>
      <c r="AX133" s="138" t="s">
        <v>83</v>
      </c>
      <c r="AY133" s="140" t="s">
        <v>84</v>
      </c>
    </row>
    <row r="134" spans="1:65" s="16" customFormat="1" ht="24.15" customHeight="1">
      <c r="A134" s="13"/>
      <c r="B134" s="104"/>
      <c r="C134" s="147" t="s">
        <v>5</v>
      </c>
      <c r="D134" s="147" t="s">
        <v>97</v>
      </c>
      <c r="E134" s="148" t="s">
        <v>98</v>
      </c>
      <c r="F134" s="149" t="s">
        <v>99</v>
      </c>
      <c r="G134" s="150" t="s">
        <v>100</v>
      </c>
      <c r="H134" s="151">
        <v>16.763000000000002</v>
      </c>
      <c r="I134" s="152"/>
      <c r="J134" s="153">
        <f>ROUND(I134*H134,2)</f>
        <v>0</v>
      </c>
      <c r="K134" s="154"/>
      <c r="L134" s="155"/>
      <c r="M134" s="156" t="s">
        <v>3</v>
      </c>
      <c r="N134" s="157" t="s">
        <v>36</v>
      </c>
      <c r="O134" s="115"/>
      <c r="P134" s="116">
        <f>O134*H134</f>
        <v>0</v>
      </c>
      <c r="Q134" s="116">
        <v>1E-3</v>
      </c>
      <c r="R134" s="116">
        <f>Q134*H134</f>
        <v>1.6763000000000004E-2</v>
      </c>
      <c r="S134" s="116">
        <v>0</v>
      </c>
      <c r="T134" s="117">
        <f>S134*H134</f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18" t="s">
        <v>101</v>
      </c>
      <c r="AT134" s="118" t="s">
        <v>97</v>
      </c>
      <c r="AU134" s="118" t="s">
        <v>5</v>
      </c>
      <c r="AY134" s="3" t="s">
        <v>84</v>
      </c>
      <c r="BE134" s="119">
        <f>IF(N134="základná",J134,0)</f>
        <v>0</v>
      </c>
      <c r="BF134" s="119">
        <f>IF(N134="znížená",J134,0)</f>
        <v>0</v>
      </c>
      <c r="BG134" s="119">
        <f>IF(N134="zákl. prenesená",J134,0)</f>
        <v>0</v>
      </c>
      <c r="BH134" s="119">
        <f>IF(N134="zníž. prenesená",J134,0)</f>
        <v>0</v>
      </c>
      <c r="BI134" s="119">
        <f>IF(N134="nulová",J134,0)</f>
        <v>0</v>
      </c>
      <c r="BJ134" s="3" t="s">
        <v>5</v>
      </c>
      <c r="BK134" s="119">
        <f>ROUND(I134*H134,2)</f>
        <v>0</v>
      </c>
      <c r="BL134" s="3" t="s">
        <v>91</v>
      </c>
      <c r="BM134" s="118" t="s">
        <v>91</v>
      </c>
    </row>
    <row r="135" spans="1:65" s="129" customFormat="1">
      <c r="B135" s="130"/>
      <c r="D135" s="122" t="s">
        <v>92</v>
      </c>
      <c r="E135" s="131" t="s">
        <v>3</v>
      </c>
      <c r="F135" s="132" t="s">
        <v>102</v>
      </c>
      <c r="H135" s="133">
        <v>16.763000000000002</v>
      </c>
      <c r="I135" s="134"/>
      <c r="L135" s="130"/>
      <c r="M135" s="135"/>
      <c r="N135" s="136"/>
      <c r="O135" s="136"/>
      <c r="P135" s="136"/>
      <c r="Q135" s="136"/>
      <c r="R135" s="136"/>
      <c r="S135" s="136"/>
      <c r="T135" s="137"/>
      <c r="AT135" s="131" t="s">
        <v>92</v>
      </c>
      <c r="AU135" s="131" t="s">
        <v>5</v>
      </c>
      <c r="AV135" s="129" t="s">
        <v>5</v>
      </c>
      <c r="AW135" s="129" t="s">
        <v>94</v>
      </c>
      <c r="AX135" s="129" t="s">
        <v>6</v>
      </c>
      <c r="AY135" s="131" t="s">
        <v>84</v>
      </c>
    </row>
    <row r="136" spans="1:65" s="138" customFormat="1">
      <c r="B136" s="139"/>
      <c r="D136" s="122" t="s">
        <v>92</v>
      </c>
      <c r="E136" s="140" t="s">
        <v>3</v>
      </c>
      <c r="F136" s="141" t="s">
        <v>96</v>
      </c>
      <c r="H136" s="142">
        <v>16.763000000000002</v>
      </c>
      <c r="I136" s="143"/>
      <c r="L136" s="139"/>
      <c r="M136" s="144"/>
      <c r="N136" s="145"/>
      <c r="O136" s="145"/>
      <c r="P136" s="145"/>
      <c r="Q136" s="145"/>
      <c r="R136" s="145"/>
      <c r="S136" s="145"/>
      <c r="T136" s="146"/>
      <c r="AT136" s="140" t="s">
        <v>92</v>
      </c>
      <c r="AU136" s="140" t="s">
        <v>5</v>
      </c>
      <c r="AV136" s="138" t="s">
        <v>91</v>
      </c>
      <c r="AW136" s="138" t="s">
        <v>94</v>
      </c>
      <c r="AX136" s="138" t="s">
        <v>83</v>
      </c>
      <c r="AY136" s="140" t="s">
        <v>84</v>
      </c>
    </row>
    <row r="137" spans="1:65" s="16" customFormat="1" ht="24.15" customHeight="1">
      <c r="A137" s="13"/>
      <c r="B137" s="104"/>
      <c r="C137" s="105" t="s">
        <v>103</v>
      </c>
      <c r="D137" s="105" t="s">
        <v>87</v>
      </c>
      <c r="E137" s="106" t="s">
        <v>104</v>
      </c>
      <c r="F137" s="107" t="s">
        <v>105</v>
      </c>
      <c r="G137" s="108" t="s">
        <v>90</v>
      </c>
      <c r="H137" s="109">
        <v>93.126999999999995</v>
      </c>
      <c r="I137" s="110"/>
      <c r="J137" s="111">
        <f>ROUND(I137*H137,2)</f>
        <v>0</v>
      </c>
      <c r="K137" s="112"/>
      <c r="L137" s="14"/>
      <c r="M137" s="113" t="s">
        <v>3</v>
      </c>
      <c r="N137" s="114" t="s">
        <v>36</v>
      </c>
      <c r="O137" s="115"/>
      <c r="P137" s="116">
        <f>O137*H137</f>
        <v>0</v>
      </c>
      <c r="Q137" s="116">
        <v>8.1600000000000006E-3</v>
      </c>
      <c r="R137" s="116">
        <f>Q137*H137</f>
        <v>0.75991631999999998</v>
      </c>
      <c r="S137" s="116">
        <v>0</v>
      </c>
      <c r="T137" s="117">
        <f>S137*H137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18" t="s">
        <v>91</v>
      </c>
      <c r="AT137" s="118" t="s">
        <v>87</v>
      </c>
      <c r="AU137" s="118" t="s">
        <v>5</v>
      </c>
      <c r="AY137" s="3" t="s">
        <v>84</v>
      </c>
      <c r="BE137" s="119">
        <f>IF(N137="základná",J137,0)</f>
        <v>0</v>
      </c>
      <c r="BF137" s="119">
        <f>IF(N137="znížená",J137,0)</f>
        <v>0</v>
      </c>
      <c r="BG137" s="119">
        <f>IF(N137="zákl. prenesená",J137,0)</f>
        <v>0</v>
      </c>
      <c r="BH137" s="119">
        <f>IF(N137="zníž. prenesená",J137,0)</f>
        <v>0</v>
      </c>
      <c r="BI137" s="119">
        <f>IF(N137="nulová",J137,0)</f>
        <v>0</v>
      </c>
      <c r="BJ137" s="3" t="s">
        <v>5</v>
      </c>
      <c r="BK137" s="119">
        <f>ROUND(I137*H137,2)</f>
        <v>0</v>
      </c>
      <c r="BL137" s="3" t="s">
        <v>91</v>
      </c>
      <c r="BM137" s="118" t="s">
        <v>85</v>
      </c>
    </row>
    <row r="138" spans="1:65" s="129" customFormat="1">
      <c r="B138" s="130"/>
      <c r="D138" s="122" t="s">
        <v>92</v>
      </c>
      <c r="E138" s="131" t="s">
        <v>3</v>
      </c>
      <c r="F138" s="132" t="s">
        <v>2</v>
      </c>
      <c r="H138" s="133">
        <v>93.126999999999995</v>
      </c>
      <c r="I138" s="134"/>
      <c r="L138" s="130"/>
      <c r="M138" s="135"/>
      <c r="N138" s="136"/>
      <c r="O138" s="136"/>
      <c r="P138" s="136"/>
      <c r="Q138" s="136"/>
      <c r="R138" s="136"/>
      <c r="S138" s="136"/>
      <c r="T138" s="137"/>
      <c r="AT138" s="131" t="s">
        <v>92</v>
      </c>
      <c r="AU138" s="131" t="s">
        <v>5</v>
      </c>
      <c r="AV138" s="129" t="s">
        <v>5</v>
      </c>
      <c r="AW138" s="129" t="s">
        <v>94</v>
      </c>
      <c r="AX138" s="129" t="s">
        <v>83</v>
      </c>
      <c r="AY138" s="131" t="s">
        <v>84</v>
      </c>
    </row>
    <row r="139" spans="1:65" s="90" customFormat="1" ht="22.8" customHeight="1">
      <c r="B139" s="91"/>
      <c r="D139" s="92" t="s">
        <v>80</v>
      </c>
      <c r="E139" s="102" t="s">
        <v>106</v>
      </c>
      <c r="F139" s="102" t="s">
        <v>107</v>
      </c>
      <c r="I139" s="94"/>
      <c r="J139" s="103">
        <f>BK139</f>
        <v>0</v>
      </c>
      <c r="L139" s="91"/>
      <c r="M139" s="96"/>
      <c r="N139" s="97"/>
      <c r="O139" s="97"/>
      <c r="P139" s="98">
        <f>SUM(P140:P156)</f>
        <v>0</v>
      </c>
      <c r="Q139" s="97"/>
      <c r="R139" s="98">
        <f>SUM(R140:R156)</f>
        <v>0</v>
      </c>
      <c r="S139" s="97"/>
      <c r="T139" s="99">
        <f>SUM(T140:T156)</f>
        <v>10.151855000000001</v>
      </c>
      <c r="AR139" s="92" t="s">
        <v>83</v>
      </c>
      <c r="AT139" s="100" t="s">
        <v>80</v>
      </c>
      <c r="AU139" s="100" t="s">
        <v>83</v>
      </c>
      <c r="AY139" s="92" t="s">
        <v>84</v>
      </c>
      <c r="BK139" s="101">
        <f>SUM(BK140:BK156)</f>
        <v>0</v>
      </c>
    </row>
    <row r="140" spans="1:65" s="16" customFormat="1" ht="16.5" customHeight="1">
      <c r="A140" s="13"/>
      <c r="B140" s="104"/>
      <c r="C140" s="105" t="s">
        <v>91</v>
      </c>
      <c r="D140" s="105" t="s">
        <v>87</v>
      </c>
      <c r="E140" s="106" t="s">
        <v>108</v>
      </c>
      <c r="F140" s="107" t="s">
        <v>109</v>
      </c>
      <c r="G140" s="108" t="s">
        <v>90</v>
      </c>
      <c r="H140" s="109">
        <v>824.53700000000003</v>
      </c>
      <c r="I140" s="110"/>
      <c r="J140" s="111">
        <f>ROUND(I140*H140,2)</f>
        <v>0</v>
      </c>
      <c r="K140" s="112"/>
      <c r="L140" s="14"/>
      <c r="M140" s="113" t="s">
        <v>3</v>
      </c>
      <c r="N140" s="114" t="s">
        <v>36</v>
      </c>
      <c r="O140" s="115"/>
      <c r="P140" s="116">
        <f>O140*H140</f>
        <v>0</v>
      </c>
      <c r="Q140" s="116">
        <v>0</v>
      </c>
      <c r="R140" s="116">
        <f>Q140*H140</f>
        <v>0</v>
      </c>
      <c r="S140" s="116">
        <v>0</v>
      </c>
      <c r="T140" s="117">
        <f>S140*H140</f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18" t="s">
        <v>91</v>
      </c>
      <c r="AT140" s="118" t="s">
        <v>87</v>
      </c>
      <c r="AU140" s="118" t="s">
        <v>5</v>
      </c>
      <c r="AY140" s="3" t="s">
        <v>84</v>
      </c>
      <c r="BE140" s="119">
        <f>IF(N140="základná",J140,0)</f>
        <v>0</v>
      </c>
      <c r="BF140" s="119">
        <f>IF(N140="znížená",J140,0)</f>
        <v>0</v>
      </c>
      <c r="BG140" s="119">
        <f>IF(N140="zákl. prenesená",J140,0)</f>
        <v>0</v>
      </c>
      <c r="BH140" s="119">
        <f>IF(N140="zníž. prenesená",J140,0)</f>
        <v>0</v>
      </c>
      <c r="BI140" s="119">
        <f>IF(N140="nulová",J140,0)</f>
        <v>0</v>
      </c>
      <c r="BJ140" s="3" t="s">
        <v>5</v>
      </c>
      <c r="BK140" s="119">
        <f>ROUND(I140*H140,2)</f>
        <v>0</v>
      </c>
      <c r="BL140" s="3" t="s">
        <v>91</v>
      </c>
      <c r="BM140" s="118" t="s">
        <v>101</v>
      </c>
    </row>
    <row r="141" spans="1:65" s="129" customFormat="1">
      <c r="B141" s="130"/>
      <c r="D141" s="122" t="s">
        <v>92</v>
      </c>
      <c r="E141" s="131" t="s">
        <v>3</v>
      </c>
      <c r="F141" s="132" t="s">
        <v>7</v>
      </c>
      <c r="H141" s="133">
        <v>824.53700000000003</v>
      </c>
      <c r="I141" s="134"/>
      <c r="L141" s="130"/>
      <c r="M141" s="135"/>
      <c r="N141" s="136"/>
      <c r="O141" s="136"/>
      <c r="P141" s="136"/>
      <c r="Q141" s="136"/>
      <c r="R141" s="136"/>
      <c r="S141" s="136"/>
      <c r="T141" s="137"/>
      <c r="AT141" s="131" t="s">
        <v>92</v>
      </c>
      <c r="AU141" s="131" t="s">
        <v>5</v>
      </c>
      <c r="AV141" s="129" t="s">
        <v>5</v>
      </c>
      <c r="AW141" s="129" t="s">
        <v>94</v>
      </c>
      <c r="AX141" s="129" t="s">
        <v>83</v>
      </c>
      <c r="AY141" s="131" t="s">
        <v>84</v>
      </c>
    </row>
    <row r="142" spans="1:65" s="16" customFormat="1" ht="37.799999999999997" customHeight="1">
      <c r="A142" s="13"/>
      <c r="B142" s="104"/>
      <c r="C142" s="105" t="s">
        <v>110</v>
      </c>
      <c r="D142" s="105" t="s">
        <v>87</v>
      </c>
      <c r="E142" s="106" t="s">
        <v>111</v>
      </c>
      <c r="F142" s="107" t="s">
        <v>112</v>
      </c>
      <c r="G142" s="108" t="s">
        <v>113</v>
      </c>
      <c r="H142" s="109">
        <v>1.863</v>
      </c>
      <c r="I142" s="110"/>
      <c r="J142" s="111">
        <f>ROUND(I142*H142,2)</f>
        <v>0</v>
      </c>
      <c r="K142" s="112"/>
      <c r="L142" s="14"/>
      <c r="M142" s="113" t="s">
        <v>3</v>
      </c>
      <c r="N142" s="114" t="s">
        <v>36</v>
      </c>
      <c r="O142" s="115"/>
      <c r="P142" s="116">
        <f>O142*H142</f>
        <v>0</v>
      </c>
      <c r="Q142" s="116">
        <v>0</v>
      </c>
      <c r="R142" s="116">
        <f>Q142*H142</f>
        <v>0</v>
      </c>
      <c r="S142" s="116">
        <v>2.2000000000000002</v>
      </c>
      <c r="T142" s="117">
        <f>S142*H142</f>
        <v>4.0986000000000002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18" t="s">
        <v>91</v>
      </c>
      <c r="AT142" s="118" t="s">
        <v>87</v>
      </c>
      <c r="AU142" s="118" t="s">
        <v>5</v>
      </c>
      <c r="AY142" s="3" t="s">
        <v>84</v>
      </c>
      <c r="BE142" s="119">
        <f>IF(N142="základná",J142,0)</f>
        <v>0</v>
      </c>
      <c r="BF142" s="119">
        <f>IF(N142="znížená",J142,0)</f>
        <v>0</v>
      </c>
      <c r="BG142" s="119">
        <f>IF(N142="zákl. prenesená",J142,0)</f>
        <v>0</v>
      </c>
      <c r="BH142" s="119">
        <f>IF(N142="zníž. prenesená",J142,0)</f>
        <v>0</v>
      </c>
      <c r="BI142" s="119">
        <f>IF(N142="nulová",J142,0)</f>
        <v>0</v>
      </c>
      <c r="BJ142" s="3" t="s">
        <v>5</v>
      </c>
      <c r="BK142" s="119">
        <f>ROUND(I142*H142,2)</f>
        <v>0</v>
      </c>
      <c r="BL142" s="3" t="s">
        <v>91</v>
      </c>
      <c r="BM142" s="118" t="s">
        <v>114</v>
      </c>
    </row>
    <row r="143" spans="1:65" s="120" customFormat="1">
      <c r="B143" s="121"/>
      <c r="D143" s="122" t="s">
        <v>92</v>
      </c>
      <c r="E143" s="123" t="s">
        <v>3</v>
      </c>
      <c r="F143" s="124" t="s">
        <v>93</v>
      </c>
      <c r="H143" s="123" t="s">
        <v>3</v>
      </c>
      <c r="I143" s="125"/>
      <c r="L143" s="121"/>
      <c r="M143" s="126"/>
      <c r="N143" s="127"/>
      <c r="O143" s="127"/>
      <c r="P143" s="127"/>
      <c r="Q143" s="127"/>
      <c r="R143" s="127"/>
      <c r="S143" s="127"/>
      <c r="T143" s="128"/>
      <c r="AT143" s="123" t="s">
        <v>92</v>
      </c>
      <c r="AU143" s="123" t="s">
        <v>5</v>
      </c>
      <c r="AV143" s="120" t="s">
        <v>83</v>
      </c>
      <c r="AW143" s="120" t="s">
        <v>94</v>
      </c>
      <c r="AX143" s="120" t="s">
        <v>6</v>
      </c>
      <c r="AY143" s="123" t="s">
        <v>84</v>
      </c>
    </row>
    <row r="144" spans="1:65" s="129" customFormat="1">
      <c r="B144" s="130"/>
      <c r="D144" s="122" t="s">
        <v>92</v>
      </c>
      <c r="E144" s="131" t="s">
        <v>3</v>
      </c>
      <c r="F144" s="132" t="s">
        <v>115</v>
      </c>
      <c r="H144" s="133">
        <v>1.863</v>
      </c>
      <c r="I144" s="134"/>
      <c r="L144" s="130"/>
      <c r="M144" s="135"/>
      <c r="N144" s="136"/>
      <c r="O144" s="136"/>
      <c r="P144" s="136"/>
      <c r="Q144" s="136"/>
      <c r="R144" s="136"/>
      <c r="S144" s="136"/>
      <c r="T144" s="137"/>
      <c r="AT144" s="131" t="s">
        <v>92</v>
      </c>
      <c r="AU144" s="131" t="s">
        <v>5</v>
      </c>
      <c r="AV144" s="129" t="s">
        <v>5</v>
      </c>
      <c r="AW144" s="129" t="s">
        <v>94</v>
      </c>
      <c r="AX144" s="129" t="s">
        <v>6</v>
      </c>
      <c r="AY144" s="131" t="s">
        <v>84</v>
      </c>
    </row>
    <row r="145" spans="1:65" s="138" customFormat="1">
      <c r="B145" s="139"/>
      <c r="D145" s="122" t="s">
        <v>92</v>
      </c>
      <c r="E145" s="140" t="s">
        <v>3</v>
      </c>
      <c r="F145" s="141" t="s">
        <v>96</v>
      </c>
      <c r="H145" s="142">
        <v>1.863</v>
      </c>
      <c r="I145" s="143"/>
      <c r="L145" s="139"/>
      <c r="M145" s="144"/>
      <c r="N145" s="145"/>
      <c r="O145" s="145"/>
      <c r="P145" s="145"/>
      <c r="Q145" s="145"/>
      <c r="R145" s="145"/>
      <c r="S145" s="145"/>
      <c r="T145" s="146"/>
      <c r="AT145" s="140" t="s">
        <v>92</v>
      </c>
      <c r="AU145" s="140" t="s">
        <v>5</v>
      </c>
      <c r="AV145" s="138" t="s">
        <v>91</v>
      </c>
      <c r="AW145" s="138" t="s">
        <v>94</v>
      </c>
      <c r="AX145" s="138" t="s">
        <v>83</v>
      </c>
      <c r="AY145" s="140" t="s">
        <v>84</v>
      </c>
    </row>
    <row r="146" spans="1:65" s="16" customFormat="1" ht="37.799999999999997" customHeight="1">
      <c r="A146" s="13"/>
      <c r="B146" s="104"/>
      <c r="C146" s="105" t="s">
        <v>85</v>
      </c>
      <c r="D146" s="105" t="s">
        <v>87</v>
      </c>
      <c r="E146" s="106" t="s">
        <v>116</v>
      </c>
      <c r="F146" s="107" t="s">
        <v>117</v>
      </c>
      <c r="G146" s="108" t="s">
        <v>90</v>
      </c>
      <c r="H146" s="109">
        <v>93.126999999999995</v>
      </c>
      <c r="I146" s="110"/>
      <c r="J146" s="111">
        <f>ROUND(I146*H146,2)</f>
        <v>0</v>
      </c>
      <c r="K146" s="112"/>
      <c r="L146" s="14"/>
      <c r="M146" s="113" t="s">
        <v>3</v>
      </c>
      <c r="N146" s="114" t="s">
        <v>36</v>
      </c>
      <c r="O146" s="115"/>
      <c r="P146" s="116">
        <f>O146*H146</f>
        <v>0</v>
      </c>
      <c r="Q146" s="116">
        <v>0</v>
      </c>
      <c r="R146" s="116">
        <f>Q146*H146</f>
        <v>0</v>
      </c>
      <c r="S146" s="116">
        <v>6.5000000000000002E-2</v>
      </c>
      <c r="T146" s="117">
        <f>S146*H146</f>
        <v>6.0532550000000001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18" t="s">
        <v>91</v>
      </c>
      <c r="AT146" s="118" t="s">
        <v>87</v>
      </c>
      <c r="AU146" s="118" t="s">
        <v>5</v>
      </c>
      <c r="AY146" s="3" t="s">
        <v>84</v>
      </c>
      <c r="BE146" s="119">
        <f>IF(N146="základná",J146,0)</f>
        <v>0</v>
      </c>
      <c r="BF146" s="119">
        <f>IF(N146="znížená",J146,0)</f>
        <v>0</v>
      </c>
      <c r="BG146" s="119">
        <f>IF(N146="zákl. prenesená",J146,0)</f>
        <v>0</v>
      </c>
      <c r="BH146" s="119">
        <f>IF(N146="zníž. prenesená",J146,0)</f>
        <v>0</v>
      </c>
      <c r="BI146" s="119">
        <f>IF(N146="nulová",J146,0)</f>
        <v>0</v>
      </c>
      <c r="BJ146" s="3" t="s">
        <v>5</v>
      </c>
      <c r="BK146" s="119">
        <f>ROUND(I146*H146,2)</f>
        <v>0</v>
      </c>
      <c r="BL146" s="3" t="s">
        <v>91</v>
      </c>
      <c r="BM146" s="118" t="s">
        <v>118</v>
      </c>
    </row>
    <row r="147" spans="1:65" s="120" customFormat="1">
      <c r="B147" s="121"/>
      <c r="D147" s="122" t="s">
        <v>92</v>
      </c>
      <c r="E147" s="123" t="s">
        <v>3</v>
      </c>
      <c r="F147" s="124" t="s">
        <v>93</v>
      </c>
      <c r="H147" s="123" t="s">
        <v>3</v>
      </c>
      <c r="I147" s="125"/>
      <c r="L147" s="121"/>
      <c r="M147" s="126"/>
      <c r="N147" s="127"/>
      <c r="O147" s="127"/>
      <c r="P147" s="127"/>
      <c r="Q147" s="127"/>
      <c r="R147" s="127"/>
      <c r="S147" s="127"/>
      <c r="T147" s="128"/>
      <c r="AT147" s="123" t="s">
        <v>92</v>
      </c>
      <c r="AU147" s="123" t="s">
        <v>5</v>
      </c>
      <c r="AV147" s="120" t="s">
        <v>83</v>
      </c>
      <c r="AW147" s="120" t="s">
        <v>94</v>
      </c>
      <c r="AX147" s="120" t="s">
        <v>6</v>
      </c>
      <c r="AY147" s="123" t="s">
        <v>84</v>
      </c>
    </row>
    <row r="148" spans="1:65" s="129" customFormat="1">
      <c r="B148" s="130"/>
      <c r="D148" s="122" t="s">
        <v>92</v>
      </c>
      <c r="E148" s="131" t="s">
        <v>3</v>
      </c>
      <c r="F148" s="132" t="s">
        <v>119</v>
      </c>
      <c r="H148" s="133">
        <v>93.126999999999995</v>
      </c>
      <c r="I148" s="134"/>
      <c r="L148" s="130"/>
      <c r="M148" s="135"/>
      <c r="N148" s="136"/>
      <c r="O148" s="136"/>
      <c r="P148" s="136"/>
      <c r="Q148" s="136"/>
      <c r="R148" s="136"/>
      <c r="S148" s="136"/>
      <c r="T148" s="137"/>
      <c r="AT148" s="131" t="s">
        <v>92</v>
      </c>
      <c r="AU148" s="131" t="s">
        <v>5</v>
      </c>
      <c r="AV148" s="129" t="s">
        <v>5</v>
      </c>
      <c r="AW148" s="129" t="s">
        <v>94</v>
      </c>
      <c r="AX148" s="129" t="s">
        <v>6</v>
      </c>
      <c r="AY148" s="131" t="s">
        <v>84</v>
      </c>
    </row>
    <row r="149" spans="1:65" s="138" customFormat="1">
      <c r="B149" s="139"/>
      <c r="D149" s="122" t="s">
        <v>92</v>
      </c>
      <c r="E149" s="140" t="s">
        <v>2</v>
      </c>
      <c r="F149" s="141" t="s">
        <v>96</v>
      </c>
      <c r="H149" s="142">
        <v>93.126999999999995</v>
      </c>
      <c r="I149" s="143"/>
      <c r="L149" s="139"/>
      <c r="M149" s="144"/>
      <c r="N149" s="145"/>
      <c r="O149" s="145"/>
      <c r="P149" s="145"/>
      <c r="Q149" s="145"/>
      <c r="R149" s="145"/>
      <c r="S149" s="145"/>
      <c r="T149" s="146"/>
      <c r="AT149" s="140" t="s">
        <v>92</v>
      </c>
      <c r="AU149" s="140" t="s">
        <v>5</v>
      </c>
      <c r="AV149" s="138" t="s">
        <v>91</v>
      </c>
      <c r="AW149" s="138" t="s">
        <v>94</v>
      </c>
      <c r="AX149" s="138" t="s">
        <v>83</v>
      </c>
      <c r="AY149" s="140" t="s">
        <v>84</v>
      </c>
    </row>
    <row r="150" spans="1:65" s="16" customFormat="1" ht="21.75" customHeight="1">
      <c r="A150" s="13"/>
      <c r="B150" s="104"/>
      <c r="C150" s="105" t="s">
        <v>120</v>
      </c>
      <c r="D150" s="105" t="s">
        <v>87</v>
      </c>
      <c r="E150" s="106" t="s">
        <v>121</v>
      </c>
      <c r="F150" s="107" t="s">
        <v>122</v>
      </c>
      <c r="G150" s="108" t="s">
        <v>123</v>
      </c>
      <c r="H150" s="109">
        <v>10.151999999999999</v>
      </c>
      <c r="I150" s="110"/>
      <c r="J150" s="111">
        <f>ROUND(I150*H150,2)</f>
        <v>0</v>
      </c>
      <c r="K150" s="112"/>
      <c r="L150" s="14"/>
      <c r="M150" s="113" t="s">
        <v>3</v>
      </c>
      <c r="N150" s="114" t="s">
        <v>36</v>
      </c>
      <c r="O150" s="115"/>
      <c r="P150" s="116">
        <f>O150*H150</f>
        <v>0</v>
      </c>
      <c r="Q150" s="116">
        <v>0</v>
      </c>
      <c r="R150" s="116">
        <f>Q150*H150</f>
        <v>0</v>
      </c>
      <c r="S150" s="116">
        <v>0</v>
      </c>
      <c r="T150" s="117">
        <f>S150*H150</f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18" t="s">
        <v>91</v>
      </c>
      <c r="AT150" s="118" t="s">
        <v>87</v>
      </c>
      <c r="AU150" s="118" t="s">
        <v>5</v>
      </c>
      <c r="AY150" s="3" t="s">
        <v>84</v>
      </c>
      <c r="BE150" s="119">
        <f>IF(N150="základná",J150,0)</f>
        <v>0</v>
      </c>
      <c r="BF150" s="119">
        <f>IF(N150="znížená",J150,0)</f>
        <v>0</v>
      </c>
      <c r="BG150" s="119">
        <f>IF(N150="zákl. prenesená",J150,0)</f>
        <v>0</v>
      </c>
      <c r="BH150" s="119">
        <f>IF(N150="zníž. prenesená",J150,0)</f>
        <v>0</v>
      </c>
      <c r="BI150" s="119">
        <f>IF(N150="nulová",J150,0)</f>
        <v>0</v>
      </c>
      <c r="BJ150" s="3" t="s">
        <v>5</v>
      </c>
      <c r="BK150" s="119">
        <f>ROUND(I150*H150,2)</f>
        <v>0</v>
      </c>
      <c r="BL150" s="3" t="s">
        <v>91</v>
      </c>
      <c r="BM150" s="118" t="s">
        <v>124</v>
      </c>
    </row>
    <row r="151" spans="1:65" s="16" customFormat="1" ht="24.15" customHeight="1">
      <c r="A151" s="13"/>
      <c r="B151" s="104"/>
      <c r="C151" s="105" t="s">
        <v>101</v>
      </c>
      <c r="D151" s="105" t="s">
        <v>87</v>
      </c>
      <c r="E151" s="106" t="s">
        <v>125</v>
      </c>
      <c r="F151" s="107" t="s">
        <v>126</v>
      </c>
      <c r="G151" s="108" t="s">
        <v>123</v>
      </c>
      <c r="H151" s="109">
        <v>101.52</v>
      </c>
      <c r="I151" s="110"/>
      <c r="J151" s="111">
        <f>ROUND(I151*H151,2)</f>
        <v>0</v>
      </c>
      <c r="K151" s="112"/>
      <c r="L151" s="14"/>
      <c r="M151" s="113" t="s">
        <v>3</v>
      </c>
      <c r="N151" s="114" t="s">
        <v>36</v>
      </c>
      <c r="O151" s="115"/>
      <c r="P151" s="116">
        <f>O151*H151</f>
        <v>0</v>
      </c>
      <c r="Q151" s="116">
        <v>0</v>
      </c>
      <c r="R151" s="116">
        <f>Q151*H151</f>
        <v>0</v>
      </c>
      <c r="S151" s="116">
        <v>0</v>
      </c>
      <c r="T151" s="117">
        <f>S151*H151</f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18" t="s">
        <v>91</v>
      </c>
      <c r="AT151" s="118" t="s">
        <v>87</v>
      </c>
      <c r="AU151" s="118" t="s">
        <v>5</v>
      </c>
      <c r="AY151" s="3" t="s">
        <v>84</v>
      </c>
      <c r="BE151" s="119">
        <f>IF(N151="základná",J151,0)</f>
        <v>0</v>
      </c>
      <c r="BF151" s="119">
        <f>IF(N151="znížená",J151,0)</f>
        <v>0</v>
      </c>
      <c r="BG151" s="119">
        <f>IF(N151="zákl. prenesená",J151,0)</f>
        <v>0</v>
      </c>
      <c r="BH151" s="119">
        <f>IF(N151="zníž. prenesená",J151,0)</f>
        <v>0</v>
      </c>
      <c r="BI151" s="119">
        <f>IF(N151="nulová",J151,0)</f>
        <v>0</v>
      </c>
      <c r="BJ151" s="3" t="s">
        <v>5</v>
      </c>
      <c r="BK151" s="119">
        <f>ROUND(I151*H151,2)</f>
        <v>0</v>
      </c>
      <c r="BL151" s="3" t="s">
        <v>91</v>
      </c>
      <c r="BM151" s="118" t="s">
        <v>127</v>
      </c>
    </row>
    <row r="152" spans="1:65" s="129" customFormat="1">
      <c r="B152" s="130"/>
      <c r="D152" s="122" t="s">
        <v>92</v>
      </c>
      <c r="F152" s="132" t="s">
        <v>128</v>
      </c>
      <c r="H152" s="133">
        <v>101.52</v>
      </c>
      <c r="I152" s="134"/>
      <c r="L152" s="130"/>
      <c r="M152" s="135"/>
      <c r="N152" s="136"/>
      <c r="O152" s="136"/>
      <c r="P152" s="136"/>
      <c r="Q152" s="136"/>
      <c r="R152" s="136"/>
      <c r="S152" s="136"/>
      <c r="T152" s="137"/>
      <c r="AT152" s="131" t="s">
        <v>92</v>
      </c>
      <c r="AU152" s="131" t="s">
        <v>5</v>
      </c>
      <c r="AV152" s="129" t="s">
        <v>5</v>
      </c>
      <c r="AW152" s="129" t="s">
        <v>11</v>
      </c>
      <c r="AX152" s="129" t="s">
        <v>83</v>
      </c>
      <c r="AY152" s="131" t="s">
        <v>84</v>
      </c>
    </row>
    <row r="153" spans="1:65" s="16" customFormat="1" ht="24.15" customHeight="1">
      <c r="A153" s="13"/>
      <c r="B153" s="104"/>
      <c r="C153" s="105" t="s">
        <v>106</v>
      </c>
      <c r="D153" s="105" t="s">
        <v>87</v>
      </c>
      <c r="E153" s="106" t="s">
        <v>129</v>
      </c>
      <c r="F153" s="107" t="s">
        <v>130</v>
      </c>
      <c r="G153" s="108" t="s">
        <v>123</v>
      </c>
      <c r="H153" s="109">
        <v>10.151999999999999</v>
      </c>
      <c r="I153" s="110"/>
      <c r="J153" s="111">
        <f>ROUND(I153*H153,2)</f>
        <v>0</v>
      </c>
      <c r="K153" s="112"/>
      <c r="L153" s="14"/>
      <c r="M153" s="113" t="s">
        <v>3</v>
      </c>
      <c r="N153" s="114" t="s">
        <v>36</v>
      </c>
      <c r="O153" s="115"/>
      <c r="P153" s="116">
        <f>O153*H153</f>
        <v>0</v>
      </c>
      <c r="Q153" s="116">
        <v>0</v>
      </c>
      <c r="R153" s="116">
        <f>Q153*H153</f>
        <v>0</v>
      </c>
      <c r="S153" s="116">
        <v>0</v>
      </c>
      <c r="T153" s="117">
        <f>S153*H153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18" t="s">
        <v>91</v>
      </c>
      <c r="AT153" s="118" t="s">
        <v>87</v>
      </c>
      <c r="AU153" s="118" t="s">
        <v>5</v>
      </c>
      <c r="AY153" s="3" t="s">
        <v>84</v>
      </c>
      <c r="BE153" s="119">
        <f>IF(N153="základná",J153,0)</f>
        <v>0</v>
      </c>
      <c r="BF153" s="119">
        <f>IF(N153="znížená",J153,0)</f>
        <v>0</v>
      </c>
      <c r="BG153" s="119">
        <f>IF(N153="zákl. prenesená",J153,0)</f>
        <v>0</v>
      </c>
      <c r="BH153" s="119">
        <f>IF(N153="zníž. prenesená",J153,0)</f>
        <v>0</v>
      </c>
      <c r="BI153" s="119">
        <f>IF(N153="nulová",J153,0)</f>
        <v>0</v>
      </c>
      <c r="BJ153" s="3" t="s">
        <v>5</v>
      </c>
      <c r="BK153" s="119">
        <f>ROUND(I153*H153,2)</f>
        <v>0</v>
      </c>
      <c r="BL153" s="3" t="s">
        <v>91</v>
      </c>
      <c r="BM153" s="118" t="s">
        <v>131</v>
      </c>
    </row>
    <row r="154" spans="1:65" s="16" customFormat="1" ht="24.15" customHeight="1">
      <c r="A154" s="13"/>
      <c r="B154" s="104"/>
      <c r="C154" s="105" t="s">
        <v>114</v>
      </c>
      <c r="D154" s="105" t="s">
        <v>87</v>
      </c>
      <c r="E154" s="106" t="s">
        <v>132</v>
      </c>
      <c r="F154" s="107" t="s">
        <v>133</v>
      </c>
      <c r="G154" s="108" t="s">
        <v>123</v>
      </c>
      <c r="H154" s="109">
        <v>50.76</v>
      </c>
      <c r="I154" s="110"/>
      <c r="J154" s="111">
        <f>ROUND(I154*H154,2)</f>
        <v>0</v>
      </c>
      <c r="K154" s="112"/>
      <c r="L154" s="14"/>
      <c r="M154" s="113" t="s">
        <v>3</v>
      </c>
      <c r="N154" s="114" t="s">
        <v>36</v>
      </c>
      <c r="O154" s="115"/>
      <c r="P154" s="116">
        <f>O154*H154</f>
        <v>0</v>
      </c>
      <c r="Q154" s="116">
        <v>0</v>
      </c>
      <c r="R154" s="116">
        <f>Q154*H154</f>
        <v>0</v>
      </c>
      <c r="S154" s="116">
        <v>0</v>
      </c>
      <c r="T154" s="117">
        <f>S154*H154</f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18" t="s">
        <v>91</v>
      </c>
      <c r="AT154" s="118" t="s">
        <v>87</v>
      </c>
      <c r="AU154" s="118" t="s">
        <v>5</v>
      </c>
      <c r="AY154" s="3" t="s">
        <v>84</v>
      </c>
      <c r="BE154" s="119">
        <f>IF(N154="základná",J154,0)</f>
        <v>0</v>
      </c>
      <c r="BF154" s="119">
        <f>IF(N154="znížená",J154,0)</f>
        <v>0</v>
      </c>
      <c r="BG154" s="119">
        <f>IF(N154="zákl. prenesená",J154,0)</f>
        <v>0</v>
      </c>
      <c r="BH154" s="119">
        <f>IF(N154="zníž. prenesená",J154,0)</f>
        <v>0</v>
      </c>
      <c r="BI154" s="119">
        <f>IF(N154="nulová",J154,0)</f>
        <v>0</v>
      </c>
      <c r="BJ154" s="3" t="s">
        <v>5</v>
      </c>
      <c r="BK154" s="119">
        <f>ROUND(I154*H154,2)</f>
        <v>0</v>
      </c>
      <c r="BL154" s="3" t="s">
        <v>91</v>
      </c>
      <c r="BM154" s="118" t="s">
        <v>134</v>
      </c>
    </row>
    <row r="155" spans="1:65" s="129" customFormat="1">
      <c r="B155" s="130"/>
      <c r="D155" s="122" t="s">
        <v>92</v>
      </c>
      <c r="F155" s="132" t="s">
        <v>135</v>
      </c>
      <c r="H155" s="133">
        <v>50.76</v>
      </c>
      <c r="I155" s="134"/>
      <c r="L155" s="130"/>
      <c r="M155" s="135"/>
      <c r="N155" s="136"/>
      <c r="O155" s="136"/>
      <c r="P155" s="136"/>
      <c r="Q155" s="136"/>
      <c r="R155" s="136"/>
      <c r="S155" s="136"/>
      <c r="T155" s="137"/>
      <c r="AT155" s="131" t="s">
        <v>92</v>
      </c>
      <c r="AU155" s="131" t="s">
        <v>5</v>
      </c>
      <c r="AV155" s="129" t="s">
        <v>5</v>
      </c>
      <c r="AW155" s="129" t="s">
        <v>11</v>
      </c>
      <c r="AX155" s="129" t="s">
        <v>83</v>
      </c>
      <c r="AY155" s="131" t="s">
        <v>84</v>
      </c>
    </row>
    <row r="156" spans="1:65" s="16" customFormat="1" ht="24.15" customHeight="1">
      <c r="A156" s="13"/>
      <c r="B156" s="104"/>
      <c r="C156" s="105" t="s">
        <v>136</v>
      </c>
      <c r="D156" s="105" t="s">
        <v>87</v>
      </c>
      <c r="E156" s="106" t="s">
        <v>137</v>
      </c>
      <c r="F156" s="107" t="s">
        <v>138</v>
      </c>
      <c r="G156" s="108" t="s">
        <v>123</v>
      </c>
      <c r="H156" s="109">
        <v>10.151999999999999</v>
      </c>
      <c r="I156" s="110"/>
      <c r="J156" s="111">
        <f>ROUND(I156*H156,2)</f>
        <v>0</v>
      </c>
      <c r="K156" s="112"/>
      <c r="L156" s="14"/>
      <c r="M156" s="113" t="s">
        <v>3</v>
      </c>
      <c r="N156" s="114" t="s">
        <v>36</v>
      </c>
      <c r="O156" s="115"/>
      <c r="P156" s="116">
        <f>O156*H156</f>
        <v>0</v>
      </c>
      <c r="Q156" s="116">
        <v>0</v>
      </c>
      <c r="R156" s="116">
        <f>Q156*H156</f>
        <v>0</v>
      </c>
      <c r="S156" s="116">
        <v>0</v>
      </c>
      <c r="T156" s="117">
        <f>S156*H156</f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18" t="s">
        <v>91</v>
      </c>
      <c r="AT156" s="118" t="s">
        <v>87</v>
      </c>
      <c r="AU156" s="118" t="s">
        <v>5</v>
      </c>
      <c r="AY156" s="3" t="s">
        <v>84</v>
      </c>
      <c r="BE156" s="119">
        <f>IF(N156="základná",J156,0)</f>
        <v>0</v>
      </c>
      <c r="BF156" s="119">
        <f>IF(N156="znížená",J156,0)</f>
        <v>0</v>
      </c>
      <c r="BG156" s="119">
        <f>IF(N156="zákl. prenesená",J156,0)</f>
        <v>0</v>
      </c>
      <c r="BH156" s="119">
        <f>IF(N156="zníž. prenesená",J156,0)</f>
        <v>0</v>
      </c>
      <c r="BI156" s="119">
        <f>IF(N156="nulová",J156,0)</f>
        <v>0</v>
      </c>
      <c r="BJ156" s="3" t="s">
        <v>5</v>
      </c>
      <c r="BK156" s="119">
        <f>ROUND(I156*H156,2)</f>
        <v>0</v>
      </c>
      <c r="BL156" s="3" t="s">
        <v>91</v>
      </c>
      <c r="BM156" s="118" t="s">
        <v>139</v>
      </c>
    </row>
    <row r="157" spans="1:65" s="90" customFormat="1" ht="22.8" customHeight="1">
      <c r="B157" s="91"/>
      <c r="D157" s="92" t="s">
        <v>80</v>
      </c>
      <c r="E157" s="102" t="s">
        <v>140</v>
      </c>
      <c r="F157" s="102" t="s">
        <v>141</v>
      </c>
      <c r="I157" s="94"/>
      <c r="J157" s="103">
        <f>BK157</f>
        <v>0</v>
      </c>
      <c r="L157" s="91"/>
      <c r="M157" s="96"/>
      <c r="N157" s="97"/>
      <c r="O157" s="97"/>
      <c r="P157" s="98">
        <f>P158</f>
        <v>0</v>
      </c>
      <c r="Q157" s="97"/>
      <c r="R157" s="98">
        <f>R158</f>
        <v>0</v>
      </c>
      <c r="S157" s="97"/>
      <c r="T157" s="99">
        <f>T158</f>
        <v>0</v>
      </c>
      <c r="AR157" s="92" t="s">
        <v>83</v>
      </c>
      <c r="AT157" s="100" t="s">
        <v>80</v>
      </c>
      <c r="AU157" s="100" t="s">
        <v>83</v>
      </c>
      <c r="AY157" s="92" t="s">
        <v>84</v>
      </c>
      <c r="BK157" s="101">
        <f>BK158</f>
        <v>0</v>
      </c>
    </row>
    <row r="158" spans="1:65" s="16" customFormat="1" ht="24.15" customHeight="1">
      <c r="A158" s="13"/>
      <c r="B158" s="104"/>
      <c r="C158" s="105" t="s">
        <v>118</v>
      </c>
      <c r="D158" s="105" t="s">
        <v>87</v>
      </c>
      <c r="E158" s="106" t="s">
        <v>142</v>
      </c>
      <c r="F158" s="107" t="s">
        <v>143</v>
      </c>
      <c r="G158" s="108" t="s">
        <v>123</v>
      </c>
      <c r="H158" s="109">
        <v>1.107</v>
      </c>
      <c r="I158" s="110"/>
      <c r="J158" s="111">
        <f>ROUND(I158*H158,2)</f>
        <v>0</v>
      </c>
      <c r="K158" s="112"/>
      <c r="L158" s="14"/>
      <c r="M158" s="113" t="s">
        <v>3</v>
      </c>
      <c r="N158" s="114" t="s">
        <v>36</v>
      </c>
      <c r="O158" s="115"/>
      <c r="P158" s="116">
        <f>O158*H158</f>
        <v>0</v>
      </c>
      <c r="Q158" s="116">
        <v>0</v>
      </c>
      <c r="R158" s="116">
        <f>Q158*H158</f>
        <v>0</v>
      </c>
      <c r="S158" s="116">
        <v>0</v>
      </c>
      <c r="T158" s="117">
        <f>S158*H158</f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18" t="s">
        <v>91</v>
      </c>
      <c r="AT158" s="118" t="s">
        <v>87</v>
      </c>
      <c r="AU158" s="118" t="s">
        <v>5</v>
      </c>
      <c r="AY158" s="3" t="s">
        <v>84</v>
      </c>
      <c r="BE158" s="119">
        <f>IF(N158="základná",J158,0)</f>
        <v>0</v>
      </c>
      <c r="BF158" s="119">
        <f>IF(N158="znížená",J158,0)</f>
        <v>0</v>
      </c>
      <c r="BG158" s="119">
        <f>IF(N158="zákl. prenesená",J158,0)</f>
        <v>0</v>
      </c>
      <c r="BH158" s="119">
        <f>IF(N158="zníž. prenesená",J158,0)</f>
        <v>0</v>
      </c>
      <c r="BI158" s="119">
        <f>IF(N158="nulová",J158,0)</f>
        <v>0</v>
      </c>
      <c r="BJ158" s="3" t="s">
        <v>5</v>
      </c>
      <c r="BK158" s="119">
        <f>ROUND(I158*H158,2)</f>
        <v>0</v>
      </c>
      <c r="BL158" s="3" t="s">
        <v>91</v>
      </c>
      <c r="BM158" s="118" t="s">
        <v>144</v>
      </c>
    </row>
    <row r="159" spans="1:65" s="90" customFormat="1" ht="25.95" customHeight="1">
      <c r="B159" s="91"/>
      <c r="D159" s="92" t="s">
        <v>80</v>
      </c>
      <c r="E159" s="93" t="s">
        <v>145</v>
      </c>
      <c r="F159" s="93" t="s">
        <v>146</v>
      </c>
      <c r="I159" s="94"/>
      <c r="J159" s="95">
        <f>BK159</f>
        <v>0</v>
      </c>
      <c r="L159" s="91"/>
      <c r="M159" s="96"/>
      <c r="N159" s="97"/>
      <c r="O159" s="97"/>
      <c r="P159" s="98">
        <f>P160+P162+P164+P166+P176+P182</f>
        <v>0</v>
      </c>
      <c r="Q159" s="97"/>
      <c r="R159" s="98">
        <f>R160+R162+R164+R166+R176+R182</f>
        <v>0.33060085</v>
      </c>
      <c r="S159" s="97"/>
      <c r="T159" s="99">
        <f>T160+T162+T164+T166+T176+T182</f>
        <v>0</v>
      </c>
      <c r="AR159" s="92" t="s">
        <v>5</v>
      </c>
      <c r="AT159" s="100" t="s">
        <v>80</v>
      </c>
      <c r="AU159" s="100" t="s">
        <v>6</v>
      </c>
      <c r="AY159" s="92" t="s">
        <v>84</v>
      </c>
      <c r="BK159" s="101">
        <f>BK160+BK162+BK164+BK166+BK176+BK182</f>
        <v>0</v>
      </c>
    </row>
    <row r="160" spans="1:65" s="90" customFormat="1" ht="22.8" customHeight="1">
      <c r="B160" s="91"/>
      <c r="D160" s="92" t="s">
        <v>80</v>
      </c>
      <c r="E160" s="102" t="s">
        <v>147</v>
      </c>
      <c r="F160" s="102" t="s">
        <v>148</v>
      </c>
      <c r="I160" s="94"/>
      <c r="J160" s="103">
        <f>BK160</f>
        <v>0</v>
      </c>
      <c r="L160" s="91"/>
      <c r="M160" s="96"/>
      <c r="N160" s="97"/>
      <c r="O160" s="97"/>
      <c r="P160" s="98">
        <f>P161</f>
        <v>0</v>
      </c>
      <c r="Q160" s="97"/>
      <c r="R160" s="98">
        <f>R161</f>
        <v>0</v>
      </c>
      <c r="S160" s="97"/>
      <c r="T160" s="99">
        <f>T161</f>
        <v>0</v>
      </c>
      <c r="AR160" s="92" t="s">
        <v>5</v>
      </c>
      <c r="AT160" s="100" t="s">
        <v>80</v>
      </c>
      <c r="AU160" s="100" t="s">
        <v>83</v>
      </c>
      <c r="AY160" s="92" t="s">
        <v>84</v>
      </c>
      <c r="BK160" s="101">
        <f>BK161</f>
        <v>0</v>
      </c>
    </row>
    <row r="161" spans="1:65" s="16" customFormat="1" ht="16.5" customHeight="1">
      <c r="A161" s="13"/>
      <c r="B161" s="104"/>
      <c r="C161" s="105" t="s">
        <v>149</v>
      </c>
      <c r="D161" s="105" t="s">
        <v>87</v>
      </c>
      <c r="E161" s="106" t="s">
        <v>150</v>
      </c>
      <c r="F161" s="107" t="s">
        <v>151</v>
      </c>
      <c r="G161" s="108" t="s">
        <v>152</v>
      </c>
      <c r="H161" s="109">
        <v>1</v>
      </c>
      <c r="I161" s="110"/>
      <c r="J161" s="111">
        <f>ROUND(I161*H161,2)</f>
        <v>0</v>
      </c>
      <c r="K161" s="112"/>
      <c r="L161" s="14"/>
      <c r="M161" s="113" t="s">
        <v>3</v>
      </c>
      <c r="N161" s="114" t="s">
        <v>36</v>
      </c>
      <c r="O161" s="115"/>
      <c r="P161" s="116">
        <f>O161*H161</f>
        <v>0</v>
      </c>
      <c r="Q161" s="116">
        <v>0</v>
      </c>
      <c r="R161" s="116">
        <f>Q161*H161</f>
        <v>0</v>
      </c>
      <c r="S161" s="116">
        <v>0</v>
      </c>
      <c r="T161" s="117">
        <f>S161*H161</f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18" t="s">
        <v>127</v>
      </c>
      <c r="AT161" s="118" t="s">
        <v>87</v>
      </c>
      <c r="AU161" s="118" t="s">
        <v>5</v>
      </c>
      <c r="AY161" s="3" t="s">
        <v>84</v>
      </c>
      <c r="BE161" s="119">
        <f>IF(N161="základná",J161,0)</f>
        <v>0</v>
      </c>
      <c r="BF161" s="119">
        <f>IF(N161="znížená",J161,0)</f>
        <v>0</v>
      </c>
      <c r="BG161" s="119">
        <f>IF(N161="zákl. prenesená",J161,0)</f>
        <v>0</v>
      </c>
      <c r="BH161" s="119">
        <f>IF(N161="zníž. prenesená",J161,0)</f>
        <v>0</v>
      </c>
      <c r="BI161" s="119">
        <f>IF(N161="nulová",J161,0)</f>
        <v>0</v>
      </c>
      <c r="BJ161" s="3" t="s">
        <v>5</v>
      </c>
      <c r="BK161" s="119">
        <f>ROUND(I161*H161,2)</f>
        <v>0</v>
      </c>
      <c r="BL161" s="3" t="s">
        <v>127</v>
      </c>
      <c r="BM161" s="118" t="s">
        <v>153</v>
      </c>
    </row>
    <row r="162" spans="1:65" s="90" customFormat="1" ht="22.8" customHeight="1">
      <c r="B162" s="91"/>
      <c r="D162" s="92" t="s">
        <v>80</v>
      </c>
      <c r="E162" s="102" t="s">
        <v>154</v>
      </c>
      <c r="F162" s="102" t="s">
        <v>155</v>
      </c>
      <c r="I162" s="94"/>
      <c r="J162" s="103">
        <f>BK162</f>
        <v>0</v>
      </c>
      <c r="L162" s="91"/>
      <c r="M162" s="96"/>
      <c r="N162" s="97"/>
      <c r="O162" s="97"/>
      <c r="P162" s="98">
        <f>P163</f>
        <v>0</v>
      </c>
      <c r="Q162" s="97"/>
      <c r="R162" s="98">
        <f>R163</f>
        <v>0</v>
      </c>
      <c r="S162" s="97"/>
      <c r="T162" s="99">
        <f>T163</f>
        <v>0</v>
      </c>
      <c r="AR162" s="92" t="s">
        <v>5</v>
      </c>
      <c r="AT162" s="100" t="s">
        <v>80</v>
      </c>
      <c r="AU162" s="100" t="s">
        <v>83</v>
      </c>
      <c r="AY162" s="92" t="s">
        <v>84</v>
      </c>
      <c r="BK162" s="101">
        <f>BK163</f>
        <v>0</v>
      </c>
    </row>
    <row r="163" spans="1:65" s="16" customFormat="1" ht="16.5" customHeight="1">
      <c r="A163" s="13"/>
      <c r="B163" s="104"/>
      <c r="C163" s="105" t="s">
        <v>124</v>
      </c>
      <c r="D163" s="105" t="s">
        <v>87</v>
      </c>
      <c r="E163" s="106" t="s">
        <v>156</v>
      </c>
      <c r="F163" s="107" t="s">
        <v>157</v>
      </c>
      <c r="G163" s="108" t="s">
        <v>158</v>
      </c>
      <c r="H163" s="109">
        <v>10</v>
      </c>
      <c r="I163" s="110"/>
      <c r="J163" s="111">
        <f>ROUND(I163*H163,2)</f>
        <v>0</v>
      </c>
      <c r="K163" s="112"/>
      <c r="L163" s="14"/>
      <c r="M163" s="113" t="s">
        <v>3</v>
      </c>
      <c r="N163" s="114" t="s">
        <v>36</v>
      </c>
      <c r="O163" s="115"/>
      <c r="P163" s="116">
        <f>O163*H163</f>
        <v>0</v>
      </c>
      <c r="Q163" s="116">
        <v>0</v>
      </c>
      <c r="R163" s="116">
        <f>Q163*H163</f>
        <v>0</v>
      </c>
      <c r="S163" s="116">
        <v>0</v>
      </c>
      <c r="T163" s="117">
        <f>S163*H163</f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18" t="s">
        <v>127</v>
      </c>
      <c r="AT163" s="118" t="s">
        <v>87</v>
      </c>
      <c r="AU163" s="118" t="s">
        <v>5</v>
      </c>
      <c r="AY163" s="3" t="s">
        <v>84</v>
      </c>
      <c r="BE163" s="119">
        <f>IF(N163="základná",J163,0)</f>
        <v>0</v>
      </c>
      <c r="BF163" s="119">
        <f>IF(N163="znížená",J163,0)</f>
        <v>0</v>
      </c>
      <c r="BG163" s="119">
        <f>IF(N163="zákl. prenesená",J163,0)</f>
        <v>0</v>
      </c>
      <c r="BH163" s="119">
        <f>IF(N163="zníž. prenesená",J163,0)</f>
        <v>0</v>
      </c>
      <c r="BI163" s="119">
        <f>IF(N163="nulová",J163,0)</f>
        <v>0</v>
      </c>
      <c r="BJ163" s="3" t="s">
        <v>5</v>
      </c>
      <c r="BK163" s="119">
        <f>ROUND(I163*H163,2)</f>
        <v>0</v>
      </c>
      <c r="BL163" s="3" t="s">
        <v>127</v>
      </c>
      <c r="BM163" s="118" t="s">
        <v>159</v>
      </c>
    </row>
    <row r="164" spans="1:65" s="90" customFormat="1" ht="22.8" customHeight="1">
      <c r="B164" s="91"/>
      <c r="D164" s="92" t="s">
        <v>80</v>
      </c>
      <c r="E164" s="102" t="s">
        <v>160</v>
      </c>
      <c r="F164" s="102" t="s">
        <v>161</v>
      </c>
      <c r="I164" s="94"/>
      <c r="J164" s="103">
        <f>BK164</f>
        <v>0</v>
      </c>
      <c r="L164" s="91"/>
      <c r="M164" s="96"/>
      <c r="N164" s="97"/>
      <c r="O164" s="97"/>
      <c r="P164" s="98">
        <f>P165</f>
        <v>0</v>
      </c>
      <c r="Q164" s="97"/>
      <c r="R164" s="98">
        <f>R165</f>
        <v>0</v>
      </c>
      <c r="S164" s="97"/>
      <c r="T164" s="99">
        <f>T165</f>
        <v>0</v>
      </c>
      <c r="AR164" s="92" t="s">
        <v>5</v>
      </c>
      <c r="AT164" s="100" t="s">
        <v>80</v>
      </c>
      <c r="AU164" s="100" t="s">
        <v>83</v>
      </c>
      <c r="AY164" s="92" t="s">
        <v>84</v>
      </c>
      <c r="BK164" s="101">
        <f>BK165</f>
        <v>0</v>
      </c>
    </row>
    <row r="165" spans="1:65" s="16" customFormat="1" ht="16.5" customHeight="1">
      <c r="A165" s="13"/>
      <c r="B165" s="104"/>
      <c r="C165" s="105" t="s">
        <v>162</v>
      </c>
      <c r="D165" s="105" t="s">
        <v>87</v>
      </c>
      <c r="E165" s="106" t="s">
        <v>163</v>
      </c>
      <c r="F165" s="107" t="s">
        <v>164</v>
      </c>
      <c r="G165" s="108" t="s">
        <v>152</v>
      </c>
      <c r="H165" s="109">
        <v>1</v>
      </c>
      <c r="I165" s="110"/>
      <c r="J165" s="111">
        <f>ROUND(I165*H165,2)</f>
        <v>0</v>
      </c>
      <c r="K165" s="112"/>
      <c r="L165" s="14"/>
      <c r="M165" s="113" t="s">
        <v>3</v>
      </c>
      <c r="N165" s="114" t="s">
        <v>36</v>
      </c>
      <c r="O165" s="115"/>
      <c r="P165" s="116">
        <f>O165*H165</f>
        <v>0</v>
      </c>
      <c r="Q165" s="116">
        <v>0</v>
      </c>
      <c r="R165" s="116">
        <f>Q165*H165</f>
        <v>0</v>
      </c>
      <c r="S165" s="116">
        <v>0</v>
      </c>
      <c r="T165" s="117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18" t="s">
        <v>127</v>
      </c>
      <c r="AT165" s="118" t="s">
        <v>87</v>
      </c>
      <c r="AU165" s="118" t="s">
        <v>5</v>
      </c>
      <c r="AY165" s="3" t="s">
        <v>84</v>
      </c>
      <c r="BE165" s="119">
        <f>IF(N165="základná",J165,0)</f>
        <v>0</v>
      </c>
      <c r="BF165" s="119">
        <f>IF(N165="znížená",J165,0)</f>
        <v>0</v>
      </c>
      <c r="BG165" s="119">
        <f>IF(N165="zákl. prenesená",J165,0)</f>
        <v>0</v>
      </c>
      <c r="BH165" s="119">
        <f>IF(N165="zníž. prenesená",J165,0)</f>
        <v>0</v>
      </c>
      <c r="BI165" s="119">
        <f>IF(N165="nulová",J165,0)</f>
        <v>0</v>
      </c>
      <c r="BJ165" s="3" t="s">
        <v>5</v>
      </c>
      <c r="BK165" s="119">
        <f>ROUND(I165*H165,2)</f>
        <v>0</v>
      </c>
      <c r="BL165" s="3" t="s">
        <v>127</v>
      </c>
      <c r="BM165" s="118" t="s">
        <v>165</v>
      </c>
    </row>
    <row r="166" spans="1:65" s="90" customFormat="1" ht="22.8" customHeight="1">
      <c r="B166" s="91"/>
      <c r="D166" s="92" t="s">
        <v>80</v>
      </c>
      <c r="E166" s="102" t="s">
        <v>166</v>
      </c>
      <c r="F166" s="102" t="s">
        <v>167</v>
      </c>
      <c r="I166" s="94"/>
      <c r="J166" s="103">
        <f>BK166</f>
        <v>0</v>
      </c>
      <c r="L166" s="91"/>
      <c r="M166" s="96"/>
      <c r="N166" s="97"/>
      <c r="O166" s="97"/>
      <c r="P166" s="98">
        <f>SUM(P167:P175)</f>
        <v>0</v>
      </c>
      <c r="Q166" s="97"/>
      <c r="R166" s="98">
        <f>SUM(R167:R175)</f>
        <v>0.33060085</v>
      </c>
      <c r="S166" s="97"/>
      <c r="T166" s="99">
        <f>SUM(T167:T175)</f>
        <v>0</v>
      </c>
      <c r="AR166" s="92" t="s">
        <v>5</v>
      </c>
      <c r="AT166" s="100" t="s">
        <v>80</v>
      </c>
      <c r="AU166" s="100" t="s">
        <v>83</v>
      </c>
      <c r="AY166" s="92" t="s">
        <v>84</v>
      </c>
      <c r="BK166" s="101">
        <f>SUM(BK167:BK175)</f>
        <v>0</v>
      </c>
    </row>
    <row r="167" spans="1:65" s="16" customFormat="1" ht="33" customHeight="1">
      <c r="A167" s="13"/>
      <c r="B167" s="104"/>
      <c r="C167" s="105" t="s">
        <v>127</v>
      </c>
      <c r="D167" s="105" t="s">
        <v>87</v>
      </c>
      <c r="E167" s="106" t="s">
        <v>168</v>
      </c>
      <c r="F167" s="107" t="s">
        <v>169</v>
      </c>
      <c r="G167" s="108" t="s">
        <v>90</v>
      </c>
      <c r="H167" s="109">
        <v>93.126999999999995</v>
      </c>
      <c r="I167" s="110"/>
      <c r="J167" s="111">
        <f>ROUND(I167*H167,2)</f>
        <v>0</v>
      </c>
      <c r="K167" s="112"/>
      <c r="L167" s="14"/>
      <c r="M167" s="113" t="s">
        <v>3</v>
      </c>
      <c r="N167" s="114" t="s">
        <v>36</v>
      </c>
      <c r="O167" s="115"/>
      <c r="P167" s="116">
        <f>O167*H167</f>
        <v>0</v>
      </c>
      <c r="Q167" s="116">
        <v>3.5500000000000002E-3</v>
      </c>
      <c r="R167" s="116">
        <f>Q167*H167</f>
        <v>0.33060085</v>
      </c>
      <c r="S167" s="116">
        <v>0</v>
      </c>
      <c r="T167" s="117">
        <f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18" t="s">
        <v>127</v>
      </c>
      <c r="AT167" s="118" t="s">
        <v>87</v>
      </c>
      <c r="AU167" s="118" t="s">
        <v>5</v>
      </c>
      <c r="AY167" s="3" t="s">
        <v>84</v>
      </c>
      <c r="BE167" s="119">
        <f>IF(N167="základná",J167,0)</f>
        <v>0</v>
      </c>
      <c r="BF167" s="119">
        <f>IF(N167="znížená",J167,0)</f>
        <v>0</v>
      </c>
      <c r="BG167" s="119">
        <f>IF(N167="zákl. prenesená",J167,0)</f>
        <v>0</v>
      </c>
      <c r="BH167" s="119">
        <f>IF(N167="zníž. prenesená",J167,0)</f>
        <v>0</v>
      </c>
      <c r="BI167" s="119">
        <f>IF(N167="nulová",J167,0)</f>
        <v>0</v>
      </c>
      <c r="BJ167" s="3" t="s">
        <v>5</v>
      </c>
      <c r="BK167" s="119">
        <f>ROUND(I167*H167,2)</f>
        <v>0</v>
      </c>
      <c r="BL167" s="3" t="s">
        <v>127</v>
      </c>
      <c r="BM167" s="118" t="s">
        <v>170</v>
      </c>
    </row>
    <row r="168" spans="1:65" s="129" customFormat="1">
      <c r="B168" s="130"/>
      <c r="D168" s="122" t="s">
        <v>92</v>
      </c>
      <c r="E168" s="131" t="s">
        <v>3</v>
      </c>
      <c r="F168" s="132" t="s">
        <v>2</v>
      </c>
      <c r="H168" s="133">
        <v>93.126999999999995</v>
      </c>
      <c r="I168" s="134"/>
      <c r="L168" s="130"/>
      <c r="M168" s="135"/>
      <c r="N168" s="136"/>
      <c r="O168" s="136"/>
      <c r="P168" s="136"/>
      <c r="Q168" s="136"/>
      <c r="R168" s="136"/>
      <c r="S168" s="136"/>
      <c r="T168" s="137"/>
      <c r="AT168" s="131" t="s">
        <v>92</v>
      </c>
      <c r="AU168" s="131" t="s">
        <v>5</v>
      </c>
      <c r="AV168" s="129" t="s">
        <v>5</v>
      </c>
      <c r="AW168" s="129" t="s">
        <v>94</v>
      </c>
      <c r="AX168" s="129" t="s">
        <v>83</v>
      </c>
      <c r="AY168" s="131" t="s">
        <v>84</v>
      </c>
    </row>
    <row r="169" spans="1:65" s="16" customFormat="1" ht="33" customHeight="1">
      <c r="A169" s="13"/>
      <c r="B169" s="104"/>
      <c r="C169" s="147" t="s">
        <v>171</v>
      </c>
      <c r="D169" s="147" t="s">
        <v>97</v>
      </c>
      <c r="E169" s="148" t="s">
        <v>172</v>
      </c>
      <c r="F169" s="149" t="s">
        <v>173</v>
      </c>
      <c r="G169" s="150" t="s">
        <v>90</v>
      </c>
      <c r="H169" s="151">
        <v>94.99</v>
      </c>
      <c r="I169" s="152"/>
      <c r="J169" s="153">
        <f>ROUND(I169*H169,2)</f>
        <v>0</v>
      </c>
      <c r="K169" s="154"/>
      <c r="L169" s="155"/>
      <c r="M169" s="156" t="s">
        <v>3</v>
      </c>
      <c r="N169" s="157" t="s">
        <v>36</v>
      </c>
      <c r="O169" s="115"/>
      <c r="P169" s="116">
        <f>O169*H169</f>
        <v>0</v>
      </c>
      <c r="Q169" s="116">
        <v>0</v>
      </c>
      <c r="R169" s="116">
        <f>Q169*H169</f>
        <v>0</v>
      </c>
      <c r="S169" s="116">
        <v>0</v>
      </c>
      <c r="T169" s="117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18" t="s">
        <v>170</v>
      </c>
      <c r="AT169" s="118" t="s">
        <v>97</v>
      </c>
      <c r="AU169" s="118" t="s">
        <v>5</v>
      </c>
      <c r="AY169" s="3" t="s">
        <v>84</v>
      </c>
      <c r="BE169" s="119">
        <f>IF(N169="základná",J169,0)</f>
        <v>0</v>
      </c>
      <c r="BF169" s="119">
        <f>IF(N169="znížená",J169,0)</f>
        <v>0</v>
      </c>
      <c r="BG169" s="119">
        <f>IF(N169="zákl. prenesená",J169,0)</f>
        <v>0</v>
      </c>
      <c r="BH169" s="119">
        <f>IF(N169="zníž. prenesená",J169,0)</f>
        <v>0</v>
      </c>
      <c r="BI169" s="119">
        <f>IF(N169="nulová",J169,0)</f>
        <v>0</v>
      </c>
      <c r="BJ169" s="3" t="s">
        <v>5</v>
      </c>
      <c r="BK169" s="119">
        <f>ROUND(I169*H169,2)</f>
        <v>0</v>
      </c>
      <c r="BL169" s="3" t="s">
        <v>127</v>
      </c>
      <c r="BM169" s="118" t="s">
        <v>174</v>
      </c>
    </row>
    <row r="170" spans="1:65" s="129" customFormat="1">
      <c r="B170" s="130"/>
      <c r="D170" s="122" t="s">
        <v>92</v>
      </c>
      <c r="E170" s="131" t="s">
        <v>3</v>
      </c>
      <c r="F170" s="132" t="s">
        <v>2</v>
      </c>
      <c r="H170" s="133">
        <v>93.126999999999995</v>
      </c>
      <c r="I170" s="134"/>
      <c r="L170" s="130"/>
      <c r="M170" s="135"/>
      <c r="N170" s="136"/>
      <c r="O170" s="136"/>
      <c r="P170" s="136"/>
      <c r="Q170" s="136"/>
      <c r="R170" s="136"/>
      <c r="S170" s="136"/>
      <c r="T170" s="137"/>
      <c r="AT170" s="131" t="s">
        <v>92</v>
      </c>
      <c r="AU170" s="131" t="s">
        <v>5</v>
      </c>
      <c r="AV170" s="129" t="s">
        <v>5</v>
      </c>
      <c r="AW170" s="129" t="s">
        <v>94</v>
      </c>
      <c r="AX170" s="129" t="s">
        <v>83</v>
      </c>
      <c r="AY170" s="131" t="s">
        <v>84</v>
      </c>
    </row>
    <row r="171" spans="1:65" s="129" customFormat="1">
      <c r="B171" s="130"/>
      <c r="D171" s="122" t="s">
        <v>92</v>
      </c>
      <c r="F171" s="132" t="s">
        <v>175</v>
      </c>
      <c r="H171" s="133">
        <v>94.99</v>
      </c>
      <c r="I171" s="134"/>
      <c r="L171" s="130"/>
      <c r="M171" s="135"/>
      <c r="N171" s="136"/>
      <c r="O171" s="136"/>
      <c r="P171" s="136"/>
      <c r="Q171" s="136"/>
      <c r="R171" s="136"/>
      <c r="S171" s="136"/>
      <c r="T171" s="137"/>
      <c r="AT171" s="131" t="s">
        <v>92</v>
      </c>
      <c r="AU171" s="131" t="s">
        <v>5</v>
      </c>
      <c r="AV171" s="129" t="s">
        <v>5</v>
      </c>
      <c r="AW171" s="129" t="s">
        <v>11</v>
      </c>
      <c r="AX171" s="129" t="s">
        <v>83</v>
      </c>
      <c r="AY171" s="131" t="s">
        <v>84</v>
      </c>
    </row>
    <row r="172" spans="1:65" s="16" customFormat="1" ht="16.5" customHeight="1">
      <c r="A172" s="13"/>
      <c r="B172" s="104"/>
      <c r="C172" s="105" t="s">
        <v>131</v>
      </c>
      <c r="D172" s="105" t="s">
        <v>87</v>
      </c>
      <c r="E172" s="106" t="s">
        <v>176</v>
      </c>
      <c r="F172" s="107" t="s">
        <v>177</v>
      </c>
      <c r="G172" s="108" t="s">
        <v>178</v>
      </c>
      <c r="H172" s="109">
        <v>54.673999999999999</v>
      </c>
      <c r="I172" s="110"/>
      <c r="J172" s="111">
        <f>ROUND(I172*H172,2)</f>
        <v>0</v>
      </c>
      <c r="K172" s="112"/>
      <c r="L172" s="14"/>
      <c r="M172" s="113" t="s">
        <v>3</v>
      </c>
      <c r="N172" s="114" t="s">
        <v>36</v>
      </c>
      <c r="O172" s="115"/>
      <c r="P172" s="116">
        <f>O172*H172</f>
        <v>0</v>
      </c>
      <c r="Q172" s="116">
        <v>0</v>
      </c>
      <c r="R172" s="116">
        <f>Q172*H172</f>
        <v>0</v>
      </c>
      <c r="S172" s="116">
        <v>0</v>
      </c>
      <c r="T172" s="117">
        <f>S172*H172</f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18" t="s">
        <v>127</v>
      </c>
      <c r="AT172" s="118" t="s">
        <v>87</v>
      </c>
      <c r="AU172" s="118" t="s">
        <v>5</v>
      </c>
      <c r="AY172" s="3" t="s">
        <v>84</v>
      </c>
      <c r="BE172" s="119">
        <f>IF(N172="základná",J172,0)</f>
        <v>0</v>
      </c>
      <c r="BF172" s="119">
        <f>IF(N172="znížená",J172,0)</f>
        <v>0</v>
      </c>
      <c r="BG172" s="119">
        <f>IF(N172="zákl. prenesená",J172,0)</f>
        <v>0</v>
      </c>
      <c r="BH172" s="119">
        <f>IF(N172="zníž. prenesená",J172,0)</f>
        <v>0</v>
      </c>
      <c r="BI172" s="119">
        <f>IF(N172="nulová",J172,0)</f>
        <v>0</v>
      </c>
      <c r="BJ172" s="3" t="s">
        <v>5</v>
      </c>
      <c r="BK172" s="119">
        <f>ROUND(I172*H172,2)</f>
        <v>0</v>
      </c>
      <c r="BL172" s="3" t="s">
        <v>127</v>
      </c>
      <c r="BM172" s="118" t="s">
        <v>179</v>
      </c>
    </row>
    <row r="173" spans="1:65" s="129" customFormat="1" ht="20.399999999999999">
      <c r="B173" s="130"/>
      <c r="D173" s="122" t="s">
        <v>92</v>
      </c>
      <c r="E173" s="131" t="s">
        <v>3</v>
      </c>
      <c r="F173" s="132" t="s">
        <v>180</v>
      </c>
      <c r="H173" s="133">
        <v>54.673999999999999</v>
      </c>
      <c r="I173" s="134"/>
      <c r="L173" s="130"/>
      <c r="M173" s="135"/>
      <c r="N173" s="136"/>
      <c r="O173" s="136"/>
      <c r="P173" s="136"/>
      <c r="Q173" s="136"/>
      <c r="R173" s="136"/>
      <c r="S173" s="136"/>
      <c r="T173" s="137"/>
      <c r="AT173" s="131" t="s">
        <v>92</v>
      </c>
      <c r="AU173" s="131" t="s">
        <v>5</v>
      </c>
      <c r="AV173" s="129" t="s">
        <v>5</v>
      </c>
      <c r="AW173" s="129" t="s">
        <v>94</v>
      </c>
      <c r="AX173" s="129" t="s">
        <v>83</v>
      </c>
      <c r="AY173" s="131" t="s">
        <v>84</v>
      </c>
    </row>
    <row r="174" spans="1:65" s="16" customFormat="1" ht="16.5" customHeight="1">
      <c r="A174" s="13"/>
      <c r="B174" s="104"/>
      <c r="C174" s="147" t="s">
        <v>181</v>
      </c>
      <c r="D174" s="147" t="s">
        <v>97</v>
      </c>
      <c r="E174" s="148" t="s">
        <v>182</v>
      </c>
      <c r="F174" s="149" t="s">
        <v>183</v>
      </c>
      <c r="G174" s="150" t="s">
        <v>158</v>
      </c>
      <c r="H174" s="151">
        <v>23</v>
      </c>
      <c r="I174" s="152"/>
      <c r="J174" s="153">
        <f>ROUND(I174*H174,2)</f>
        <v>0</v>
      </c>
      <c r="K174" s="154"/>
      <c r="L174" s="155"/>
      <c r="M174" s="156" t="s">
        <v>3</v>
      </c>
      <c r="N174" s="157" t="s">
        <v>36</v>
      </c>
      <c r="O174" s="115"/>
      <c r="P174" s="116">
        <f>O174*H174</f>
        <v>0</v>
      </c>
      <c r="Q174" s="116">
        <v>0</v>
      </c>
      <c r="R174" s="116">
        <f>Q174*H174</f>
        <v>0</v>
      </c>
      <c r="S174" s="116">
        <v>0</v>
      </c>
      <c r="T174" s="117">
        <f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18" t="s">
        <v>170</v>
      </c>
      <c r="AT174" s="118" t="s">
        <v>97</v>
      </c>
      <c r="AU174" s="118" t="s">
        <v>5</v>
      </c>
      <c r="AY174" s="3" t="s">
        <v>84</v>
      </c>
      <c r="BE174" s="119">
        <f>IF(N174="základná",J174,0)</f>
        <v>0</v>
      </c>
      <c r="BF174" s="119">
        <f>IF(N174="znížená",J174,0)</f>
        <v>0</v>
      </c>
      <c r="BG174" s="119">
        <f>IF(N174="zákl. prenesená",J174,0)</f>
        <v>0</v>
      </c>
      <c r="BH174" s="119">
        <f>IF(N174="zníž. prenesená",J174,0)</f>
        <v>0</v>
      </c>
      <c r="BI174" s="119">
        <f>IF(N174="nulová",J174,0)</f>
        <v>0</v>
      </c>
      <c r="BJ174" s="3" t="s">
        <v>5</v>
      </c>
      <c r="BK174" s="119">
        <f>ROUND(I174*H174,2)</f>
        <v>0</v>
      </c>
      <c r="BL174" s="3" t="s">
        <v>127</v>
      </c>
      <c r="BM174" s="118" t="s">
        <v>184</v>
      </c>
    </row>
    <row r="175" spans="1:65" s="16" customFormat="1" ht="24.15" customHeight="1">
      <c r="A175" s="13"/>
      <c r="B175" s="104"/>
      <c r="C175" s="105" t="s">
        <v>134</v>
      </c>
      <c r="D175" s="105" t="s">
        <v>87</v>
      </c>
      <c r="E175" s="106" t="s">
        <v>185</v>
      </c>
      <c r="F175" s="107" t="s">
        <v>186</v>
      </c>
      <c r="G175" s="108" t="s">
        <v>187</v>
      </c>
      <c r="H175" s="158"/>
      <c r="I175" s="110"/>
      <c r="J175" s="111">
        <f>ROUND(I175*H175,2)</f>
        <v>0</v>
      </c>
      <c r="K175" s="112"/>
      <c r="L175" s="14"/>
      <c r="M175" s="113" t="s">
        <v>3</v>
      </c>
      <c r="N175" s="114" t="s">
        <v>36</v>
      </c>
      <c r="O175" s="115"/>
      <c r="P175" s="116">
        <f>O175*H175</f>
        <v>0</v>
      </c>
      <c r="Q175" s="116">
        <v>0</v>
      </c>
      <c r="R175" s="116">
        <f>Q175*H175</f>
        <v>0</v>
      </c>
      <c r="S175" s="116">
        <v>0</v>
      </c>
      <c r="T175" s="117">
        <f>S175*H175</f>
        <v>0</v>
      </c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R175" s="118" t="s">
        <v>127</v>
      </c>
      <c r="AT175" s="118" t="s">
        <v>87</v>
      </c>
      <c r="AU175" s="118" t="s">
        <v>5</v>
      </c>
      <c r="AY175" s="3" t="s">
        <v>84</v>
      </c>
      <c r="BE175" s="119">
        <f>IF(N175="základná",J175,0)</f>
        <v>0</v>
      </c>
      <c r="BF175" s="119">
        <f>IF(N175="znížená",J175,0)</f>
        <v>0</v>
      </c>
      <c r="BG175" s="119">
        <f>IF(N175="zákl. prenesená",J175,0)</f>
        <v>0</v>
      </c>
      <c r="BH175" s="119">
        <f>IF(N175="zníž. prenesená",J175,0)</f>
        <v>0</v>
      </c>
      <c r="BI175" s="119">
        <f>IF(N175="nulová",J175,0)</f>
        <v>0</v>
      </c>
      <c r="BJ175" s="3" t="s">
        <v>5</v>
      </c>
      <c r="BK175" s="119">
        <f>ROUND(I175*H175,2)</f>
        <v>0</v>
      </c>
      <c r="BL175" s="3" t="s">
        <v>127</v>
      </c>
      <c r="BM175" s="118" t="s">
        <v>188</v>
      </c>
    </row>
    <row r="176" spans="1:65" s="90" customFormat="1" ht="22.8" customHeight="1">
      <c r="B176" s="91"/>
      <c r="D176" s="92" t="s">
        <v>80</v>
      </c>
      <c r="E176" s="102" t="s">
        <v>189</v>
      </c>
      <c r="F176" s="102" t="s">
        <v>190</v>
      </c>
      <c r="I176" s="94"/>
      <c r="J176" s="103">
        <f>BK176</f>
        <v>0</v>
      </c>
      <c r="L176" s="91"/>
      <c r="M176" s="96"/>
      <c r="N176" s="97"/>
      <c r="O176" s="97"/>
      <c r="P176" s="98">
        <f>SUM(P177:P181)</f>
        <v>0</v>
      </c>
      <c r="Q176" s="97"/>
      <c r="R176" s="98">
        <f>SUM(R177:R181)</f>
        <v>0</v>
      </c>
      <c r="S176" s="97"/>
      <c r="T176" s="99">
        <f>SUM(T177:T181)</f>
        <v>0</v>
      </c>
      <c r="AR176" s="92" t="s">
        <v>5</v>
      </c>
      <c r="AT176" s="100" t="s">
        <v>80</v>
      </c>
      <c r="AU176" s="100" t="s">
        <v>83</v>
      </c>
      <c r="AY176" s="92" t="s">
        <v>84</v>
      </c>
      <c r="BK176" s="101">
        <f>SUM(BK177:BK181)</f>
        <v>0</v>
      </c>
    </row>
    <row r="177" spans="1:65" s="16" customFormat="1" ht="16.5" customHeight="1">
      <c r="A177" s="13"/>
      <c r="B177" s="104"/>
      <c r="C177" s="105" t="s">
        <v>191</v>
      </c>
      <c r="D177" s="105" t="s">
        <v>87</v>
      </c>
      <c r="E177" s="106" t="s">
        <v>192</v>
      </c>
      <c r="F177" s="107" t="s">
        <v>193</v>
      </c>
      <c r="G177" s="108" t="s">
        <v>90</v>
      </c>
      <c r="H177" s="109">
        <v>824.53700000000003</v>
      </c>
      <c r="I177" s="110"/>
      <c r="J177" s="111">
        <f>ROUND(I177*H177,2)</f>
        <v>0</v>
      </c>
      <c r="K177" s="112"/>
      <c r="L177" s="14"/>
      <c r="M177" s="113" t="s">
        <v>3</v>
      </c>
      <c r="N177" s="114" t="s">
        <v>36</v>
      </c>
      <c r="O177" s="115"/>
      <c r="P177" s="116">
        <f>O177*H177</f>
        <v>0</v>
      </c>
      <c r="Q177" s="116">
        <v>0</v>
      </c>
      <c r="R177" s="116">
        <f>Q177*H177</f>
        <v>0</v>
      </c>
      <c r="S177" s="116">
        <v>0</v>
      </c>
      <c r="T177" s="117">
        <f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18" t="s">
        <v>127</v>
      </c>
      <c r="AT177" s="118" t="s">
        <v>87</v>
      </c>
      <c r="AU177" s="118" t="s">
        <v>5</v>
      </c>
      <c r="AY177" s="3" t="s">
        <v>84</v>
      </c>
      <c r="BE177" s="119">
        <f>IF(N177="základná",J177,0)</f>
        <v>0</v>
      </c>
      <c r="BF177" s="119">
        <f>IF(N177="znížená",J177,0)</f>
        <v>0</v>
      </c>
      <c r="BG177" s="119">
        <f>IF(N177="zákl. prenesená",J177,0)</f>
        <v>0</v>
      </c>
      <c r="BH177" s="119">
        <f>IF(N177="zníž. prenesená",J177,0)</f>
        <v>0</v>
      </c>
      <c r="BI177" s="119">
        <f>IF(N177="nulová",J177,0)</f>
        <v>0</v>
      </c>
      <c r="BJ177" s="3" t="s">
        <v>5</v>
      </c>
      <c r="BK177" s="119">
        <f>ROUND(I177*H177,2)</f>
        <v>0</v>
      </c>
      <c r="BL177" s="3" t="s">
        <v>127</v>
      </c>
      <c r="BM177" s="118" t="s">
        <v>194</v>
      </c>
    </row>
    <row r="178" spans="1:65" s="120" customFormat="1">
      <c r="B178" s="121"/>
      <c r="D178" s="122" t="s">
        <v>92</v>
      </c>
      <c r="E178" s="123" t="s">
        <v>3</v>
      </c>
      <c r="F178" s="124" t="s">
        <v>195</v>
      </c>
      <c r="H178" s="123" t="s">
        <v>3</v>
      </c>
      <c r="I178" s="125"/>
      <c r="L178" s="121"/>
      <c r="M178" s="126"/>
      <c r="N178" s="127"/>
      <c r="O178" s="127"/>
      <c r="P178" s="127"/>
      <c r="Q178" s="127"/>
      <c r="R178" s="127"/>
      <c r="S178" s="127"/>
      <c r="T178" s="128"/>
      <c r="AT178" s="123" t="s">
        <v>92</v>
      </c>
      <c r="AU178" s="123" t="s">
        <v>5</v>
      </c>
      <c r="AV178" s="120" t="s">
        <v>83</v>
      </c>
      <c r="AW178" s="120" t="s">
        <v>94</v>
      </c>
      <c r="AX178" s="120" t="s">
        <v>6</v>
      </c>
      <c r="AY178" s="123" t="s">
        <v>84</v>
      </c>
    </row>
    <row r="179" spans="1:65" s="129" customFormat="1">
      <c r="B179" s="130"/>
      <c r="D179" s="122" t="s">
        <v>92</v>
      </c>
      <c r="E179" s="131" t="s">
        <v>3</v>
      </c>
      <c r="F179" s="132" t="s">
        <v>196</v>
      </c>
      <c r="H179" s="133">
        <v>824.53700000000003</v>
      </c>
      <c r="I179" s="134"/>
      <c r="L179" s="130"/>
      <c r="M179" s="135"/>
      <c r="N179" s="136"/>
      <c r="O179" s="136"/>
      <c r="P179" s="136"/>
      <c r="Q179" s="136"/>
      <c r="R179" s="136"/>
      <c r="S179" s="136"/>
      <c r="T179" s="137"/>
      <c r="AT179" s="131" t="s">
        <v>92</v>
      </c>
      <c r="AU179" s="131" t="s">
        <v>5</v>
      </c>
      <c r="AV179" s="129" t="s">
        <v>5</v>
      </c>
      <c r="AW179" s="129" t="s">
        <v>94</v>
      </c>
      <c r="AX179" s="129" t="s">
        <v>6</v>
      </c>
      <c r="AY179" s="131" t="s">
        <v>84</v>
      </c>
    </row>
    <row r="180" spans="1:65" s="138" customFormat="1">
      <c r="B180" s="139"/>
      <c r="D180" s="122" t="s">
        <v>92</v>
      </c>
      <c r="E180" s="140" t="s">
        <v>7</v>
      </c>
      <c r="F180" s="141" t="s">
        <v>96</v>
      </c>
      <c r="H180" s="142">
        <v>824.53700000000003</v>
      </c>
      <c r="I180" s="143"/>
      <c r="L180" s="139"/>
      <c r="M180" s="144"/>
      <c r="N180" s="145"/>
      <c r="O180" s="145"/>
      <c r="P180" s="145"/>
      <c r="Q180" s="145"/>
      <c r="R180" s="145"/>
      <c r="S180" s="145"/>
      <c r="T180" s="146"/>
      <c r="AT180" s="140" t="s">
        <v>92</v>
      </c>
      <c r="AU180" s="140" t="s">
        <v>5</v>
      </c>
      <c r="AV180" s="138" t="s">
        <v>91</v>
      </c>
      <c r="AW180" s="138" t="s">
        <v>94</v>
      </c>
      <c r="AX180" s="138" t="s">
        <v>83</v>
      </c>
      <c r="AY180" s="140" t="s">
        <v>84</v>
      </c>
    </row>
    <row r="181" spans="1:65" s="16" customFormat="1" ht="24.15" customHeight="1">
      <c r="A181" s="13"/>
      <c r="B181" s="104"/>
      <c r="C181" s="105" t="s">
        <v>139</v>
      </c>
      <c r="D181" s="105" t="s">
        <v>87</v>
      </c>
      <c r="E181" s="106" t="s">
        <v>197</v>
      </c>
      <c r="F181" s="107" t="s">
        <v>198</v>
      </c>
      <c r="G181" s="108" t="s">
        <v>187</v>
      </c>
      <c r="H181" s="158"/>
      <c r="I181" s="110"/>
      <c r="J181" s="111">
        <f>ROUND(I181*H181,2)</f>
        <v>0</v>
      </c>
      <c r="K181" s="112"/>
      <c r="L181" s="14"/>
      <c r="M181" s="113" t="s">
        <v>3</v>
      </c>
      <c r="N181" s="114" t="s">
        <v>36</v>
      </c>
      <c r="O181" s="115"/>
      <c r="P181" s="116">
        <f>O181*H181</f>
        <v>0</v>
      </c>
      <c r="Q181" s="116">
        <v>0</v>
      </c>
      <c r="R181" s="116">
        <f>Q181*H181</f>
        <v>0</v>
      </c>
      <c r="S181" s="116">
        <v>0</v>
      </c>
      <c r="T181" s="117">
        <f>S181*H181</f>
        <v>0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R181" s="118" t="s">
        <v>127</v>
      </c>
      <c r="AT181" s="118" t="s">
        <v>87</v>
      </c>
      <c r="AU181" s="118" t="s">
        <v>5</v>
      </c>
      <c r="AY181" s="3" t="s">
        <v>84</v>
      </c>
      <c r="BE181" s="119">
        <f>IF(N181="základná",J181,0)</f>
        <v>0</v>
      </c>
      <c r="BF181" s="119">
        <f>IF(N181="znížená",J181,0)</f>
        <v>0</v>
      </c>
      <c r="BG181" s="119">
        <f>IF(N181="zákl. prenesená",J181,0)</f>
        <v>0</v>
      </c>
      <c r="BH181" s="119">
        <f>IF(N181="zníž. prenesená",J181,0)</f>
        <v>0</v>
      </c>
      <c r="BI181" s="119">
        <f>IF(N181="nulová",J181,0)</f>
        <v>0</v>
      </c>
      <c r="BJ181" s="3" t="s">
        <v>5</v>
      </c>
      <c r="BK181" s="119">
        <f>ROUND(I181*H181,2)</f>
        <v>0</v>
      </c>
      <c r="BL181" s="3" t="s">
        <v>127</v>
      </c>
      <c r="BM181" s="118" t="s">
        <v>199</v>
      </c>
    </row>
    <row r="182" spans="1:65" s="90" customFormat="1" ht="22.8" customHeight="1">
      <c r="B182" s="91"/>
      <c r="D182" s="92" t="s">
        <v>80</v>
      </c>
      <c r="E182" s="102" t="s">
        <v>200</v>
      </c>
      <c r="F182" s="102" t="s">
        <v>201</v>
      </c>
      <c r="I182" s="94"/>
      <c r="J182" s="103">
        <f>BK182</f>
        <v>0</v>
      </c>
      <c r="L182" s="91"/>
      <c r="M182" s="96"/>
      <c r="N182" s="97"/>
      <c r="O182" s="97"/>
      <c r="P182" s="98">
        <f>SUM(P183:P198)</f>
        <v>0</v>
      </c>
      <c r="Q182" s="97"/>
      <c r="R182" s="98">
        <f>SUM(R183:R198)</f>
        <v>0</v>
      </c>
      <c r="S182" s="97"/>
      <c r="T182" s="99">
        <f>SUM(T183:T198)</f>
        <v>0</v>
      </c>
      <c r="AR182" s="92" t="s">
        <v>5</v>
      </c>
      <c r="AT182" s="100" t="s">
        <v>80</v>
      </c>
      <c r="AU182" s="100" t="s">
        <v>83</v>
      </c>
      <c r="AY182" s="92" t="s">
        <v>84</v>
      </c>
      <c r="BK182" s="101">
        <f>SUM(BK183:BK198)</f>
        <v>0</v>
      </c>
    </row>
    <row r="183" spans="1:65" s="16" customFormat="1" ht="24.15" customHeight="1">
      <c r="A183" s="13"/>
      <c r="B183" s="104"/>
      <c r="C183" s="105" t="s">
        <v>202</v>
      </c>
      <c r="D183" s="105" t="s">
        <v>87</v>
      </c>
      <c r="E183" s="106" t="s">
        <v>203</v>
      </c>
      <c r="F183" s="107" t="s">
        <v>204</v>
      </c>
      <c r="G183" s="108" t="s">
        <v>90</v>
      </c>
      <c r="H183" s="109">
        <v>824.53700000000003</v>
      </c>
      <c r="I183" s="110"/>
      <c r="J183" s="111">
        <f>ROUND(I183*H183,2)</f>
        <v>0</v>
      </c>
      <c r="K183" s="112"/>
      <c r="L183" s="14"/>
      <c r="M183" s="113" t="s">
        <v>3</v>
      </c>
      <c r="N183" s="114" t="s">
        <v>36</v>
      </c>
      <c r="O183" s="115"/>
      <c r="P183" s="116">
        <f>O183*H183</f>
        <v>0</v>
      </c>
      <c r="Q183" s="116">
        <v>0</v>
      </c>
      <c r="R183" s="116">
        <f>Q183*H183</f>
        <v>0</v>
      </c>
      <c r="S183" s="116">
        <v>0</v>
      </c>
      <c r="T183" s="117">
        <f>S183*H183</f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118" t="s">
        <v>127</v>
      </c>
      <c r="AT183" s="118" t="s">
        <v>87</v>
      </c>
      <c r="AU183" s="118" t="s">
        <v>5</v>
      </c>
      <c r="AY183" s="3" t="s">
        <v>84</v>
      </c>
      <c r="BE183" s="119">
        <f>IF(N183="základná",J183,0)</f>
        <v>0</v>
      </c>
      <c r="BF183" s="119">
        <f>IF(N183="znížená",J183,0)</f>
        <v>0</v>
      </c>
      <c r="BG183" s="119">
        <f>IF(N183="zákl. prenesená",J183,0)</f>
        <v>0</v>
      </c>
      <c r="BH183" s="119">
        <f>IF(N183="zníž. prenesená",J183,0)</f>
        <v>0</v>
      </c>
      <c r="BI183" s="119">
        <f>IF(N183="nulová",J183,0)</f>
        <v>0</v>
      </c>
      <c r="BJ183" s="3" t="s">
        <v>5</v>
      </c>
      <c r="BK183" s="119">
        <f>ROUND(I183*H183,2)</f>
        <v>0</v>
      </c>
      <c r="BL183" s="3" t="s">
        <v>127</v>
      </c>
      <c r="BM183" s="118" t="s">
        <v>205</v>
      </c>
    </row>
    <row r="184" spans="1:65" s="120" customFormat="1">
      <c r="B184" s="121"/>
      <c r="D184" s="122" t="s">
        <v>92</v>
      </c>
      <c r="E184" s="123" t="s">
        <v>3</v>
      </c>
      <c r="F184" s="124" t="s">
        <v>195</v>
      </c>
      <c r="H184" s="123" t="s">
        <v>3</v>
      </c>
      <c r="I184" s="125"/>
      <c r="L184" s="121"/>
      <c r="M184" s="126"/>
      <c r="N184" s="127"/>
      <c r="O184" s="127"/>
      <c r="P184" s="127"/>
      <c r="Q184" s="127"/>
      <c r="R184" s="127"/>
      <c r="S184" s="127"/>
      <c r="T184" s="128"/>
      <c r="AT184" s="123" t="s">
        <v>92</v>
      </c>
      <c r="AU184" s="123" t="s">
        <v>5</v>
      </c>
      <c r="AV184" s="120" t="s">
        <v>83</v>
      </c>
      <c r="AW184" s="120" t="s">
        <v>94</v>
      </c>
      <c r="AX184" s="120" t="s">
        <v>6</v>
      </c>
      <c r="AY184" s="123" t="s">
        <v>84</v>
      </c>
    </row>
    <row r="185" spans="1:65" s="129" customFormat="1">
      <c r="B185" s="130"/>
      <c r="D185" s="122" t="s">
        <v>92</v>
      </c>
      <c r="E185" s="131" t="s">
        <v>3</v>
      </c>
      <c r="F185" s="132" t="s">
        <v>7</v>
      </c>
      <c r="H185" s="133">
        <v>824.53700000000003</v>
      </c>
      <c r="I185" s="134"/>
      <c r="L185" s="130"/>
      <c r="M185" s="135"/>
      <c r="N185" s="136"/>
      <c r="O185" s="136"/>
      <c r="P185" s="136"/>
      <c r="Q185" s="136"/>
      <c r="R185" s="136"/>
      <c r="S185" s="136"/>
      <c r="T185" s="137"/>
      <c r="AT185" s="131" t="s">
        <v>92</v>
      </c>
      <c r="AU185" s="131" t="s">
        <v>5</v>
      </c>
      <c r="AV185" s="129" t="s">
        <v>5</v>
      </c>
      <c r="AW185" s="129" t="s">
        <v>94</v>
      </c>
      <c r="AX185" s="129" t="s">
        <v>6</v>
      </c>
      <c r="AY185" s="131" t="s">
        <v>84</v>
      </c>
    </row>
    <row r="186" spans="1:65" s="138" customFormat="1">
      <c r="B186" s="139"/>
      <c r="D186" s="122" t="s">
        <v>92</v>
      </c>
      <c r="E186" s="140" t="s">
        <v>3</v>
      </c>
      <c r="F186" s="141" t="s">
        <v>96</v>
      </c>
      <c r="H186" s="142">
        <v>824.53700000000003</v>
      </c>
      <c r="I186" s="143"/>
      <c r="L186" s="139"/>
      <c r="M186" s="144"/>
      <c r="N186" s="145"/>
      <c r="O186" s="145"/>
      <c r="P186" s="145"/>
      <c r="Q186" s="145"/>
      <c r="R186" s="145"/>
      <c r="S186" s="145"/>
      <c r="T186" s="146"/>
      <c r="AT186" s="140" t="s">
        <v>92</v>
      </c>
      <c r="AU186" s="140" t="s">
        <v>5</v>
      </c>
      <c r="AV186" s="138" t="s">
        <v>91</v>
      </c>
      <c r="AW186" s="138" t="s">
        <v>94</v>
      </c>
      <c r="AX186" s="138" t="s">
        <v>83</v>
      </c>
      <c r="AY186" s="140" t="s">
        <v>84</v>
      </c>
    </row>
    <row r="187" spans="1:65" s="16" customFormat="1" ht="33" customHeight="1">
      <c r="A187" s="13"/>
      <c r="B187" s="104"/>
      <c r="C187" s="105" t="s">
        <v>144</v>
      </c>
      <c r="D187" s="105" t="s">
        <v>87</v>
      </c>
      <c r="E187" s="106" t="s">
        <v>206</v>
      </c>
      <c r="F187" s="107" t="s">
        <v>207</v>
      </c>
      <c r="G187" s="108" t="s">
        <v>90</v>
      </c>
      <c r="H187" s="109">
        <v>824.53700000000003</v>
      </c>
      <c r="I187" s="110"/>
      <c r="J187" s="111">
        <f>ROUND(I187*H187,2)</f>
        <v>0</v>
      </c>
      <c r="K187" s="112"/>
      <c r="L187" s="14"/>
      <c r="M187" s="113" t="s">
        <v>3</v>
      </c>
      <c r="N187" s="114" t="s">
        <v>36</v>
      </c>
      <c r="O187" s="115"/>
      <c r="P187" s="116">
        <f>O187*H187</f>
        <v>0</v>
      </c>
      <c r="Q187" s="116">
        <v>0</v>
      </c>
      <c r="R187" s="116">
        <f>Q187*H187</f>
        <v>0</v>
      </c>
      <c r="S187" s="116">
        <v>0</v>
      </c>
      <c r="T187" s="117">
        <f>S187*H187</f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18" t="s">
        <v>127</v>
      </c>
      <c r="AT187" s="118" t="s">
        <v>87</v>
      </c>
      <c r="AU187" s="118" t="s">
        <v>5</v>
      </c>
      <c r="AY187" s="3" t="s">
        <v>84</v>
      </c>
      <c r="BE187" s="119">
        <f>IF(N187="základná",J187,0)</f>
        <v>0</v>
      </c>
      <c r="BF187" s="119">
        <f>IF(N187="znížená",J187,0)</f>
        <v>0</v>
      </c>
      <c r="BG187" s="119">
        <f>IF(N187="zákl. prenesená",J187,0)</f>
        <v>0</v>
      </c>
      <c r="BH187" s="119">
        <f>IF(N187="zníž. prenesená",J187,0)</f>
        <v>0</v>
      </c>
      <c r="BI187" s="119">
        <f>IF(N187="nulová",J187,0)</f>
        <v>0</v>
      </c>
      <c r="BJ187" s="3" t="s">
        <v>5</v>
      </c>
      <c r="BK187" s="119">
        <f>ROUND(I187*H187,2)</f>
        <v>0</v>
      </c>
      <c r="BL187" s="3" t="s">
        <v>127</v>
      </c>
      <c r="BM187" s="118" t="s">
        <v>208</v>
      </c>
    </row>
    <row r="188" spans="1:65" s="120" customFormat="1">
      <c r="B188" s="121"/>
      <c r="D188" s="122" t="s">
        <v>92</v>
      </c>
      <c r="E188" s="123" t="s">
        <v>3</v>
      </c>
      <c r="F188" s="124" t="s">
        <v>195</v>
      </c>
      <c r="H188" s="123" t="s">
        <v>3</v>
      </c>
      <c r="I188" s="125"/>
      <c r="L188" s="121"/>
      <c r="M188" s="126"/>
      <c r="N188" s="127"/>
      <c r="O188" s="127"/>
      <c r="P188" s="127"/>
      <c r="Q188" s="127"/>
      <c r="R188" s="127"/>
      <c r="S188" s="127"/>
      <c r="T188" s="128"/>
      <c r="AT188" s="123" t="s">
        <v>92</v>
      </c>
      <c r="AU188" s="123" t="s">
        <v>5</v>
      </c>
      <c r="AV188" s="120" t="s">
        <v>83</v>
      </c>
      <c r="AW188" s="120" t="s">
        <v>94</v>
      </c>
      <c r="AX188" s="120" t="s">
        <v>6</v>
      </c>
      <c r="AY188" s="123" t="s">
        <v>84</v>
      </c>
    </row>
    <row r="189" spans="1:65" s="129" customFormat="1">
      <c r="B189" s="130"/>
      <c r="D189" s="122" t="s">
        <v>92</v>
      </c>
      <c r="E189" s="131" t="s">
        <v>3</v>
      </c>
      <c r="F189" s="132" t="s">
        <v>7</v>
      </c>
      <c r="H189" s="133">
        <v>824.53700000000003</v>
      </c>
      <c r="I189" s="134"/>
      <c r="L189" s="130"/>
      <c r="M189" s="135"/>
      <c r="N189" s="136"/>
      <c r="O189" s="136"/>
      <c r="P189" s="136"/>
      <c r="Q189" s="136"/>
      <c r="R189" s="136"/>
      <c r="S189" s="136"/>
      <c r="T189" s="137"/>
      <c r="AT189" s="131" t="s">
        <v>92</v>
      </c>
      <c r="AU189" s="131" t="s">
        <v>5</v>
      </c>
      <c r="AV189" s="129" t="s">
        <v>5</v>
      </c>
      <c r="AW189" s="129" t="s">
        <v>94</v>
      </c>
      <c r="AX189" s="129" t="s">
        <v>6</v>
      </c>
      <c r="AY189" s="131" t="s">
        <v>84</v>
      </c>
    </row>
    <row r="190" spans="1:65" s="138" customFormat="1">
      <c r="B190" s="139"/>
      <c r="D190" s="122" t="s">
        <v>92</v>
      </c>
      <c r="E190" s="140" t="s">
        <v>3</v>
      </c>
      <c r="F190" s="141" t="s">
        <v>96</v>
      </c>
      <c r="H190" s="142">
        <v>824.53700000000003</v>
      </c>
      <c r="I190" s="143"/>
      <c r="L190" s="139"/>
      <c r="M190" s="144"/>
      <c r="N190" s="145"/>
      <c r="O190" s="145"/>
      <c r="P190" s="145"/>
      <c r="Q190" s="145"/>
      <c r="R190" s="145"/>
      <c r="S190" s="145"/>
      <c r="T190" s="146"/>
      <c r="AT190" s="140" t="s">
        <v>92</v>
      </c>
      <c r="AU190" s="140" t="s">
        <v>5</v>
      </c>
      <c r="AV190" s="138" t="s">
        <v>91</v>
      </c>
      <c r="AW190" s="138" t="s">
        <v>94</v>
      </c>
      <c r="AX190" s="138" t="s">
        <v>83</v>
      </c>
      <c r="AY190" s="140" t="s">
        <v>84</v>
      </c>
    </row>
    <row r="191" spans="1:65" s="16" customFormat="1" ht="24.15" customHeight="1">
      <c r="A191" s="13"/>
      <c r="B191" s="104"/>
      <c r="C191" s="105" t="s">
        <v>209</v>
      </c>
      <c r="D191" s="105" t="s">
        <v>87</v>
      </c>
      <c r="E191" s="106" t="s">
        <v>210</v>
      </c>
      <c r="F191" s="107" t="s">
        <v>211</v>
      </c>
      <c r="G191" s="108" t="s">
        <v>90</v>
      </c>
      <c r="H191" s="109">
        <v>2473.6109999999999</v>
      </c>
      <c r="I191" s="110"/>
      <c r="J191" s="111">
        <f>ROUND(I191*H191,2)</f>
        <v>0</v>
      </c>
      <c r="K191" s="112"/>
      <c r="L191" s="14"/>
      <c r="M191" s="113" t="s">
        <v>3</v>
      </c>
      <c r="N191" s="114" t="s">
        <v>36</v>
      </c>
      <c r="O191" s="115"/>
      <c r="P191" s="116">
        <f>O191*H191</f>
        <v>0</v>
      </c>
      <c r="Q191" s="116">
        <v>0</v>
      </c>
      <c r="R191" s="116">
        <f>Q191*H191</f>
        <v>0</v>
      </c>
      <c r="S191" s="116">
        <v>0</v>
      </c>
      <c r="T191" s="117">
        <f>S191*H191</f>
        <v>0</v>
      </c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R191" s="118" t="s">
        <v>127</v>
      </c>
      <c r="AT191" s="118" t="s">
        <v>87</v>
      </c>
      <c r="AU191" s="118" t="s">
        <v>5</v>
      </c>
      <c r="AY191" s="3" t="s">
        <v>84</v>
      </c>
      <c r="BE191" s="119">
        <f>IF(N191="základná",J191,0)</f>
        <v>0</v>
      </c>
      <c r="BF191" s="119">
        <f>IF(N191="znížená",J191,0)</f>
        <v>0</v>
      </c>
      <c r="BG191" s="119">
        <f>IF(N191="zákl. prenesená",J191,0)</f>
        <v>0</v>
      </c>
      <c r="BH191" s="119">
        <f>IF(N191="zníž. prenesená",J191,0)</f>
        <v>0</v>
      </c>
      <c r="BI191" s="119">
        <f>IF(N191="nulová",J191,0)</f>
        <v>0</v>
      </c>
      <c r="BJ191" s="3" t="s">
        <v>5</v>
      </c>
      <c r="BK191" s="119">
        <f>ROUND(I191*H191,2)</f>
        <v>0</v>
      </c>
      <c r="BL191" s="3" t="s">
        <v>127</v>
      </c>
      <c r="BM191" s="118" t="s">
        <v>212</v>
      </c>
    </row>
    <row r="192" spans="1:65" s="120" customFormat="1">
      <c r="B192" s="121"/>
      <c r="D192" s="122" t="s">
        <v>92</v>
      </c>
      <c r="E192" s="123" t="s">
        <v>3</v>
      </c>
      <c r="F192" s="124" t="s">
        <v>195</v>
      </c>
      <c r="H192" s="123" t="s">
        <v>3</v>
      </c>
      <c r="I192" s="125"/>
      <c r="L192" s="121"/>
      <c r="M192" s="126"/>
      <c r="N192" s="127"/>
      <c r="O192" s="127"/>
      <c r="P192" s="127"/>
      <c r="Q192" s="127"/>
      <c r="R192" s="127"/>
      <c r="S192" s="127"/>
      <c r="T192" s="128"/>
      <c r="AT192" s="123" t="s">
        <v>92</v>
      </c>
      <c r="AU192" s="123" t="s">
        <v>5</v>
      </c>
      <c r="AV192" s="120" t="s">
        <v>83</v>
      </c>
      <c r="AW192" s="120" t="s">
        <v>94</v>
      </c>
      <c r="AX192" s="120" t="s">
        <v>6</v>
      </c>
      <c r="AY192" s="123" t="s">
        <v>84</v>
      </c>
    </row>
    <row r="193" spans="1:65" s="129" customFormat="1">
      <c r="B193" s="130"/>
      <c r="D193" s="122" t="s">
        <v>92</v>
      </c>
      <c r="E193" s="131" t="s">
        <v>3</v>
      </c>
      <c r="F193" s="132" t="s">
        <v>7</v>
      </c>
      <c r="H193" s="133">
        <v>824.53700000000003</v>
      </c>
      <c r="I193" s="134"/>
      <c r="L193" s="130"/>
      <c r="M193" s="135"/>
      <c r="N193" s="136"/>
      <c r="O193" s="136"/>
      <c r="P193" s="136"/>
      <c r="Q193" s="136"/>
      <c r="R193" s="136"/>
      <c r="S193" s="136"/>
      <c r="T193" s="137"/>
      <c r="AT193" s="131" t="s">
        <v>92</v>
      </c>
      <c r="AU193" s="131" t="s">
        <v>5</v>
      </c>
      <c r="AV193" s="129" t="s">
        <v>5</v>
      </c>
      <c r="AW193" s="129" t="s">
        <v>94</v>
      </c>
      <c r="AX193" s="129" t="s">
        <v>6</v>
      </c>
      <c r="AY193" s="131" t="s">
        <v>84</v>
      </c>
    </row>
    <row r="194" spans="1:65" s="138" customFormat="1">
      <c r="B194" s="139"/>
      <c r="D194" s="122" t="s">
        <v>92</v>
      </c>
      <c r="E194" s="140" t="s">
        <v>3</v>
      </c>
      <c r="F194" s="141" t="s">
        <v>96</v>
      </c>
      <c r="H194" s="142">
        <v>824.53700000000003</v>
      </c>
      <c r="I194" s="143"/>
      <c r="L194" s="139"/>
      <c r="M194" s="144"/>
      <c r="N194" s="145"/>
      <c r="O194" s="145"/>
      <c r="P194" s="145"/>
      <c r="Q194" s="145"/>
      <c r="R194" s="145"/>
      <c r="S194" s="145"/>
      <c r="T194" s="146"/>
      <c r="AT194" s="140" t="s">
        <v>92</v>
      </c>
      <c r="AU194" s="140" t="s">
        <v>5</v>
      </c>
      <c r="AV194" s="138" t="s">
        <v>91</v>
      </c>
      <c r="AW194" s="138" t="s">
        <v>94</v>
      </c>
      <c r="AX194" s="138" t="s">
        <v>83</v>
      </c>
      <c r="AY194" s="140" t="s">
        <v>84</v>
      </c>
    </row>
    <row r="195" spans="1:65" s="129" customFormat="1">
      <c r="B195" s="130"/>
      <c r="D195" s="122" t="s">
        <v>92</v>
      </c>
      <c r="F195" s="132" t="s">
        <v>213</v>
      </c>
      <c r="H195" s="133">
        <v>2473.6109999999999</v>
      </c>
      <c r="I195" s="134"/>
      <c r="L195" s="130"/>
      <c r="M195" s="135"/>
      <c r="N195" s="136"/>
      <c r="O195" s="136"/>
      <c r="P195" s="136"/>
      <c r="Q195" s="136"/>
      <c r="R195" s="136"/>
      <c r="S195" s="136"/>
      <c r="T195" s="137"/>
      <c r="AT195" s="131" t="s">
        <v>92</v>
      </c>
      <c r="AU195" s="131" t="s">
        <v>5</v>
      </c>
      <c r="AV195" s="129" t="s">
        <v>5</v>
      </c>
      <c r="AW195" s="129" t="s">
        <v>11</v>
      </c>
      <c r="AX195" s="129" t="s">
        <v>83</v>
      </c>
      <c r="AY195" s="131" t="s">
        <v>84</v>
      </c>
    </row>
    <row r="196" spans="1:65" s="16" customFormat="1" ht="24.15" customHeight="1">
      <c r="A196" s="13"/>
      <c r="B196" s="104"/>
      <c r="C196" s="147" t="s">
        <v>153</v>
      </c>
      <c r="D196" s="147" t="s">
        <v>97</v>
      </c>
      <c r="E196" s="148" t="s">
        <v>214</v>
      </c>
      <c r="F196" s="149" t="s">
        <v>215</v>
      </c>
      <c r="G196" s="150" t="s">
        <v>100</v>
      </c>
      <c r="H196" s="151">
        <v>659.63</v>
      </c>
      <c r="I196" s="152"/>
      <c r="J196" s="153">
        <f>ROUND(I196*H196,2)</f>
        <v>0</v>
      </c>
      <c r="K196" s="154"/>
      <c r="L196" s="155"/>
      <c r="M196" s="156" t="s">
        <v>3</v>
      </c>
      <c r="N196" s="157" t="s">
        <v>36</v>
      </c>
      <c r="O196" s="115"/>
      <c r="P196" s="116">
        <f>O196*H196</f>
        <v>0</v>
      </c>
      <c r="Q196" s="116">
        <v>0</v>
      </c>
      <c r="R196" s="116">
        <f>Q196*H196</f>
        <v>0</v>
      </c>
      <c r="S196" s="116">
        <v>0</v>
      </c>
      <c r="T196" s="117">
        <f>S196*H196</f>
        <v>0</v>
      </c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R196" s="118" t="s">
        <v>170</v>
      </c>
      <c r="AT196" s="118" t="s">
        <v>97</v>
      </c>
      <c r="AU196" s="118" t="s">
        <v>5</v>
      </c>
      <c r="AY196" s="3" t="s">
        <v>84</v>
      </c>
      <c r="BE196" s="119">
        <f>IF(N196="základná",J196,0)</f>
        <v>0</v>
      </c>
      <c r="BF196" s="119">
        <f>IF(N196="znížená",J196,0)</f>
        <v>0</v>
      </c>
      <c r="BG196" s="119">
        <f>IF(N196="zákl. prenesená",J196,0)</f>
        <v>0</v>
      </c>
      <c r="BH196" s="119">
        <f>IF(N196="zníž. prenesená",J196,0)</f>
        <v>0</v>
      </c>
      <c r="BI196" s="119">
        <f>IF(N196="nulová",J196,0)</f>
        <v>0</v>
      </c>
      <c r="BJ196" s="3" t="s">
        <v>5</v>
      </c>
      <c r="BK196" s="119">
        <f>ROUND(I196*H196,2)</f>
        <v>0</v>
      </c>
      <c r="BL196" s="3" t="s">
        <v>127</v>
      </c>
      <c r="BM196" s="118" t="s">
        <v>216</v>
      </c>
    </row>
    <row r="197" spans="1:65" s="129" customFormat="1">
      <c r="B197" s="130"/>
      <c r="D197" s="122" t="s">
        <v>92</v>
      </c>
      <c r="E197" s="131" t="s">
        <v>3</v>
      </c>
      <c r="F197" s="132" t="s">
        <v>217</v>
      </c>
      <c r="H197" s="133">
        <v>659.63</v>
      </c>
      <c r="I197" s="134"/>
      <c r="L197" s="130"/>
      <c r="M197" s="135"/>
      <c r="N197" s="136"/>
      <c r="O197" s="136"/>
      <c r="P197" s="136"/>
      <c r="Q197" s="136"/>
      <c r="R197" s="136"/>
      <c r="S197" s="136"/>
      <c r="T197" s="137"/>
      <c r="AT197" s="131" t="s">
        <v>92</v>
      </c>
      <c r="AU197" s="131" t="s">
        <v>5</v>
      </c>
      <c r="AV197" s="129" t="s">
        <v>5</v>
      </c>
      <c r="AW197" s="129" t="s">
        <v>94</v>
      </c>
      <c r="AX197" s="129" t="s">
        <v>83</v>
      </c>
      <c r="AY197" s="131" t="s">
        <v>84</v>
      </c>
    </row>
    <row r="198" spans="1:65" s="16" customFormat="1" ht="24.15" customHeight="1">
      <c r="A198" s="13"/>
      <c r="B198" s="104"/>
      <c r="C198" s="105" t="s">
        <v>218</v>
      </c>
      <c r="D198" s="105" t="s">
        <v>87</v>
      </c>
      <c r="E198" s="106" t="s">
        <v>219</v>
      </c>
      <c r="F198" s="107" t="s">
        <v>220</v>
      </c>
      <c r="G198" s="108" t="s">
        <v>187</v>
      </c>
      <c r="H198" s="158"/>
      <c r="I198" s="110"/>
      <c r="J198" s="111">
        <f>ROUND(I198*H198,2)</f>
        <v>0</v>
      </c>
      <c r="K198" s="112"/>
      <c r="L198" s="14"/>
      <c r="M198" s="159" t="s">
        <v>3</v>
      </c>
      <c r="N198" s="160" t="s">
        <v>36</v>
      </c>
      <c r="O198" s="161"/>
      <c r="P198" s="162">
        <f>O198*H198</f>
        <v>0</v>
      </c>
      <c r="Q198" s="162">
        <v>0</v>
      </c>
      <c r="R198" s="162">
        <f>Q198*H198</f>
        <v>0</v>
      </c>
      <c r="S198" s="162">
        <v>0</v>
      </c>
      <c r="T198" s="163">
        <f>S198*H198</f>
        <v>0</v>
      </c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R198" s="118" t="s">
        <v>127</v>
      </c>
      <c r="AT198" s="118" t="s">
        <v>87</v>
      </c>
      <c r="AU198" s="118" t="s">
        <v>5</v>
      </c>
      <c r="AY198" s="3" t="s">
        <v>84</v>
      </c>
      <c r="BE198" s="119">
        <f>IF(N198="základná",J198,0)</f>
        <v>0</v>
      </c>
      <c r="BF198" s="119">
        <f>IF(N198="znížená",J198,0)</f>
        <v>0</v>
      </c>
      <c r="BG198" s="119">
        <f>IF(N198="zákl. prenesená",J198,0)</f>
        <v>0</v>
      </c>
      <c r="BH198" s="119">
        <f>IF(N198="zníž. prenesená",J198,0)</f>
        <v>0</v>
      </c>
      <c r="BI198" s="119">
        <f>IF(N198="nulová",J198,0)</f>
        <v>0</v>
      </c>
      <c r="BJ198" s="3" t="s">
        <v>5</v>
      </c>
      <c r="BK198" s="119">
        <f>ROUND(I198*H198,2)</f>
        <v>0</v>
      </c>
      <c r="BL198" s="3" t="s">
        <v>127</v>
      </c>
      <c r="BM198" s="118" t="s">
        <v>221</v>
      </c>
    </row>
    <row r="199" spans="1:65" s="16" customFormat="1" ht="6.9" customHeight="1">
      <c r="A199" s="13"/>
      <c r="B199" s="54"/>
      <c r="C199" s="55"/>
      <c r="D199" s="55"/>
      <c r="E199" s="55"/>
      <c r="F199" s="55"/>
      <c r="G199" s="55"/>
      <c r="H199" s="55"/>
      <c r="I199" s="55"/>
      <c r="J199" s="55"/>
      <c r="K199" s="55"/>
      <c r="L199" s="14"/>
      <c r="M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</row>
  </sheetData>
  <autoFilter ref="C126:K198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01 - SO01 - Strojárenská ...</vt:lpstr>
      <vt:lpstr>'01 - SO01 - Strojárenská ...'!Názvy_tlače</vt:lpstr>
      <vt:lpstr>'01 - SO01 - Strojárenská 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2022-05-19T10:03:23Z</dcterms:created>
  <dcterms:modified xsi:type="dcterms:W3CDTF">2022-05-19T10:03:47Z</dcterms:modified>
</cp:coreProperties>
</file>