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3 - SO-01 Strojárenska ha..." sheetId="1" r:id="rId1"/>
  </sheets>
  <externalReferences>
    <externalReference r:id="rId2"/>
  </externalReferences>
  <definedNames>
    <definedName name="_xlnm._FilterDatabase" localSheetId="0" hidden="1">'3 - SO-01 Strojárenska ha...'!$C$127:$K$206</definedName>
    <definedName name="_xlnm.Print_Titles" localSheetId="0">'3 - SO-01 Strojárenska ha...'!$127:$127</definedName>
    <definedName name="_xlnm.Print_Area" localSheetId="0">'3 - SO-01 Strojárenska ha...'!$C$4:$J$76,'3 - SO-01 Strojárenska ha...'!$C$82:$J$109,'3 - SO-01 Strojárenska ha...'!$C$115:$J$206</definedName>
  </definedNames>
  <calcPr calcId="124519"/>
</workbook>
</file>

<file path=xl/calcChain.xml><?xml version="1.0" encoding="utf-8"?>
<calcChain xmlns="http://schemas.openxmlformats.org/spreadsheetml/2006/main">
  <c r="BK206" i="1"/>
  <c r="BI206"/>
  <c r="BH206"/>
  <c r="BG206"/>
  <c r="BE206"/>
  <c r="J206"/>
  <c r="BF206" s="1"/>
  <c r="BK205"/>
  <c r="BI205"/>
  <c r="BH205"/>
  <c r="BG205"/>
  <c r="BF205"/>
  <c r="BE205"/>
  <c r="J205"/>
  <c r="BK204"/>
  <c r="BI204"/>
  <c r="BH204"/>
  <c r="BG204"/>
  <c r="BE204"/>
  <c r="J204"/>
  <c r="BF204" s="1"/>
  <c r="BK203"/>
  <c r="BI203"/>
  <c r="BH203"/>
  <c r="BG203"/>
  <c r="BE203"/>
  <c r="J203"/>
  <c r="BF203" s="1"/>
  <c r="BK202"/>
  <c r="BI202"/>
  <c r="BH202"/>
  <c r="BG202"/>
  <c r="BF202"/>
  <c r="BE202"/>
  <c r="J202"/>
  <c r="BK201"/>
  <c r="J201" s="1"/>
  <c r="J108" s="1"/>
  <c r="BK200"/>
  <c r="BI200"/>
  <c r="BH200"/>
  <c r="BG200"/>
  <c r="BF200"/>
  <c r="BE200"/>
  <c r="T200"/>
  <c r="R200"/>
  <c r="P200"/>
  <c r="J200"/>
  <c r="BK199"/>
  <c r="BI199"/>
  <c r="BH199"/>
  <c r="BG199"/>
  <c r="BE199"/>
  <c r="T199"/>
  <c r="T197" s="1"/>
  <c r="R199"/>
  <c r="P199"/>
  <c r="J199"/>
  <c r="BF199" s="1"/>
  <c r="BK198"/>
  <c r="BK197" s="1"/>
  <c r="J197" s="1"/>
  <c r="J107" s="1"/>
  <c r="BI198"/>
  <c r="BH198"/>
  <c r="BG198"/>
  <c r="BE198"/>
  <c r="T198"/>
  <c r="R198"/>
  <c r="P198"/>
  <c r="P197" s="1"/>
  <c r="J198"/>
  <c r="BF198" s="1"/>
  <c r="R197"/>
  <c r="BK196"/>
  <c r="BI196"/>
  <c r="BH196"/>
  <c r="BG196"/>
  <c r="BE196"/>
  <c r="T196"/>
  <c r="R196"/>
  <c r="P196"/>
  <c r="J196"/>
  <c r="BF196" s="1"/>
  <c r="BK195"/>
  <c r="BI195"/>
  <c r="BH195"/>
  <c r="BG195"/>
  <c r="BF195"/>
  <c r="BE195"/>
  <c r="T195"/>
  <c r="R195"/>
  <c r="P195"/>
  <c r="J195"/>
  <c r="BK194"/>
  <c r="BI194"/>
  <c r="BH194"/>
  <c r="BG194"/>
  <c r="BE194"/>
  <c r="T194"/>
  <c r="R194"/>
  <c r="P194"/>
  <c r="J194"/>
  <c r="BF194" s="1"/>
  <c r="BK193"/>
  <c r="BI193"/>
  <c r="BH193"/>
  <c r="BG193"/>
  <c r="BE193"/>
  <c r="T193"/>
  <c r="R193"/>
  <c r="P193"/>
  <c r="J193"/>
  <c r="BF193" s="1"/>
  <c r="BK192"/>
  <c r="BI192"/>
  <c r="BH192"/>
  <c r="BG192"/>
  <c r="BF192"/>
  <c r="BE192"/>
  <c r="T192"/>
  <c r="R192"/>
  <c r="R191" s="1"/>
  <c r="P192"/>
  <c r="J192"/>
  <c r="BK191"/>
  <c r="J191" s="1"/>
  <c r="J106" s="1"/>
  <c r="T191"/>
  <c r="P191"/>
  <c r="J190"/>
  <c r="BK189"/>
  <c r="BI189"/>
  <c r="BH189"/>
  <c r="BG189"/>
  <c r="BE189"/>
  <c r="T189"/>
  <c r="R189"/>
  <c r="P189"/>
  <c r="J189"/>
  <c r="BF189" s="1"/>
  <c r="BK188"/>
  <c r="BI188"/>
  <c r="BH188"/>
  <c r="BG188"/>
  <c r="BE188"/>
  <c r="T188"/>
  <c r="R188"/>
  <c r="P188"/>
  <c r="J188"/>
  <c r="BF188" s="1"/>
  <c r="BK187"/>
  <c r="BI187"/>
  <c r="BH187"/>
  <c r="BG187"/>
  <c r="BF187"/>
  <c r="BE187"/>
  <c r="T187"/>
  <c r="R187"/>
  <c r="R186" s="1"/>
  <c r="P187"/>
  <c r="J187"/>
  <c r="BK186"/>
  <c r="J186" s="1"/>
  <c r="J104" s="1"/>
  <c r="T186"/>
  <c r="P186"/>
  <c r="BK185"/>
  <c r="BI185"/>
  <c r="BH185"/>
  <c r="BG185"/>
  <c r="BF185"/>
  <c r="BE185"/>
  <c r="T185"/>
  <c r="R185"/>
  <c r="P185"/>
  <c r="J185"/>
  <c r="BK184"/>
  <c r="BI184"/>
  <c r="BH184"/>
  <c r="BG184"/>
  <c r="BE184"/>
  <c r="T184"/>
  <c r="R184"/>
  <c r="P184"/>
  <c r="J184"/>
  <c r="BF184" s="1"/>
  <c r="BK183"/>
  <c r="BI183"/>
  <c r="BH183"/>
  <c r="BG183"/>
  <c r="BE183"/>
  <c r="T183"/>
  <c r="R183"/>
  <c r="P183"/>
  <c r="J183"/>
  <c r="BF183" s="1"/>
  <c r="BK182"/>
  <c r="BI182"/>
  <c r="BH182"/>
  <c r="BG182"/>
  <c r="BF182"/>
  <c r="BE182"/>
  <c r="T182"/>
  <c r="R182"/>
  <c r="P182"/>
  <c r="J182"/>
  <c r="BK181"/>
  <c r="BI181"/>
  <c r="BH181"/>
  <c r="BG181"/>
  <c r="BE181"/>
  <c r="T181"/>
  <c r="R181"/>
  <c r="P181"/>
  <c r="J181"/>
  <c r="BF181" s="1"/>
  <c r="BK180"/>
  <c r="BI180"/>
  <c r="BH180"/>
  <c r="BG180"/>
  <c r="BE180"/>
  <c r="T180"/>
  <c r="R180"/>
  <c r="P180"/>
  <c r="P177" s="1"/>
  <c r="J180"/>
  <c r="BF180" s="1"/>
  <c r="BK179"/>
  <c r="BI179"/>
  <c r="BH179"/>
  <c r="BG179"/>
  <c r="BF179"/>
  <c r="BE179"/>
  <c r="T179"/>
  <c r="R179"/>
  <c r="P179"/>
  <c r="J179"/>
  <c r="BK178"/>
  <c r="BK177" s="1"/>
  <c r="J177" s="1"/>
  <c r="J103" s="1"/>
  <c r="BI178"/>
  <c r="BH178"/>
  <c r="BG178"/>
  <c r="BE178"/>
  <c r="T178"/>
  <c r="T177" s="1"/>
  <c r="R178"/>
  <c r="P178"/>
  <c r="J178"/>
  <c r="BF178" s="1"/>
  <c r="R177"/>
  <c r="BK176"/>
  <c r="BI176"/>
  <c r="BH176"/>
  <c r="BG176"/>
  <c r="BE176"/>
  <c r="T176"/>
  <c r="R176"/>
  <c r="P176"/>
  <c r="J176"/>
  <c r="BF176" s="1"/>
  <c r="BK175"/>
  <c r="BI175"/>
  <c r="BH175"/>
  <c r="BG175"/>
  <c r="BE175"/>
  <c r="T175"/>
  <c r="R175"/>
  <c r="P175"/>
  <c r="J175"/>
  <c r="BF175" s="1"/>
  <c r="BK174"/>
  <c r="BI174"/>
  <c r="BH174"/>
  <c r="BG174"/>
  <c r="BF174"/>
  <c r="BE174"/>
  <c r="T174"/>
  <c r="R174"/>
  <c r="P174"/>
  <c r="J174"/>
  <c r="BK173"/>
  <c r="BI173"/>
  <c r="BH173"/>
  <c r="BG173"/>
  <c r="BE173"/>
  <c r="T173"/>
  <c r="R173"/>
  <c r="P173"/>
  <c r="J173"/>
  <c r="BF173" s="1"/>
  <c r="BK172"/>
  <c r="BI172"/>
  <c r="BH172"/>
  <c r="BG172"/>
  <c r="BE172"/>
  <c r="T172"/>
  <c r="R172"/>
  <c r="P172"/>
  <c r="J172"/>
  <c r="BF172" s="1"/>
  <c r="BK171"/>
  <c r="BI171"/>
  <c r="BH171"/>
  <c r="BG171"/>
  <c r="BF171"/>
  <c r="BE171"/>
  <c r="T171"/>
  <c r="R171"/>
  <c r="P171"/>
  <c r="J171"/>
  <c r="BK170"/>
  <c r="BI170"/>
  <c r="BH170"/>
  <c r="BG170"/>
  <c r="BE170"/>
  <c r="T170"/>
  <c r="R170"/>
  <c r="P170"/>
  <c r="J170"/>
  <c r="BF170" s="1"/>
  <c r="BK169"/>
  <c r="BI169"/>
  <c r="BH169"/>
  <c r="BG169"/>
  <c r="BE169"/>
  <c r="T169"/>
  <c r="R169"/>
  <c r="P169"/>
  <c r="J169"/>
  <c r="BF169" s="1"/>
  <c r="BK168"/>
  <c r="BI168"/>
  <c r="BH168"/>
  <c r="BG168"/>
  <c r="BF168"/>
  <c r="BE168"/>
  <c r="T168"/>
  <c r="R168"/>
  <c r="R166" s="1"/>
  <c r="P168"/>
  <c r="J168"/>
  <c r="BK167"/>
  <c r="BK166" s="1"/>
  <c r="J166" s="1"/>
  <c r="J102" s="1"/>
  <c r="BI167"/>
  <c r="BH167"/>
  <c r="BG167"/>
  <c r="BE167"/>
  <c r="T167"/>
  <c r="T166" s="1"/>
  <c r="R167"/>
  <c r="P167"/>
  <c r="J167"/>
  <c r="BF167" s="1"/>
  <c r="P166"/>
  <c r="BK165"/>
  <c r="BI165"/>
  <c r="BH165"/>
  <c r="BG165"/>
  <c r="BE165"/>
  <c r="T165"/>
  <c r="R165"/>
  <c r="P165"/>
  <c r="J165"/>
  <c r="BF165" s="1"/>
  <c r="BK164"/>
  <c r="BI164"/>
  <c r="BH164"/>
  <c r="BG164"/>
  <c r="BE164"/>
  <c r="T164"/>
  <c r="R164"/>
  <c r="P164"/>
  <c r="J164"/>
  <c r="BF164" s="1"/>
  <c r="BK163"/>
  <c r="BI163"/>
  <c r="BH163"/>
  <c r="BG163"/>
  <c r="BF163"/>
  <c r="BE163"/>
  <c r="T163"/>
  <c r="R163"/>
  <c r="P163"/>
  <c r="J163"/>
  <c r="BK162"/>
  <c r="BI162"/>
  <c r="BH162"/>
  <c r="BG162"/>
  <c r="BE162"/>
  <c r="T162"/>
  <c r="R162"/>
  <c r="P162"/>
  <c r="J162"/>
  <c r="BF162" s="1"/>
  <c r="BK161"/>
  <c r="BI161"/>
  <c r="BH161"/>
  <c r="BG161"/>
  <c r="BE161"/>
  <c r="T161"/>
  <c r="R161"/>
  <c r="P161"/>
  <c r="J161"/>
  <c r="BF161" s="1"/>
  <c r="BK160"/>
  <c r="BI160"/>
  <c r="BH160"/>
  <c r="BG160"/>
  <c r="BF160"/>
  <c r="BE160"/>
  <c r="T160"/>
  <c r="R160"/>
  <c r="P160"/>
  <c r="J160"/>
  <c r="BK159"/>
  <c r="BI159"/>
  <c r="BH159"/>
  <c r="BG159"/>
  <c r="BE159"/>
  <c r="T159"/>
  <c r="R159"/>
  <c r="P159"/>
  <c r="J159"/>
  <c r="BF159" s="1"/>
  <c r="BK158"/>
  <c r="BI158"/>
  <c r="BH158"/>
  <c r="BG158"/>
  <c r="BE158"/>
  <c r="T158"/>
  <c r="R158"/>
  <c r="P158"/>
  <c r="J158"/>
  <c r="BF158" s="1"/>
  <c r="BK157"/>
  <c r="BI157"/>
  <c r="BH157"/>
  <c r="BG157"/>
  <c r="BF157"/>
  <c r="BE157"/>
  <c r="T157"/>
  <c r="R157"/>
  <c r="P157"/>
  <c r="J157"/>
  <c r="BK156"/>
  <c r="BI156"/>
  <c r="BH156"/>
  <c r="BG156"/>
  <c r="BE156"/>
  <c r="T156"/>
  <c r="R156"/>
  <c r="P156"/>
  <c r="J156"/>
  <c r="BF156" s="1"/>
  <c r="BK155"/>
  <c r="BI155"/>
  <c r="BH155"/>
  <c r="BG155"/>
  <c r="BE155"/>
  <c r="T155"/>
  <c r="R155"/>
  <c r="P155"/>
  <c r="J155"/>
  <c r="BF155" s="1"/>
  <c r="BK154"/>
  <c r="BI154"/>
  <c r="BH154"/>
  <c r="BG154"/>
  <c r="BF154"/>
  <c r="BE154"/>
  <c r="T154"/>
  <c r="R154"/>
  <c r="P154"/>
  <c r="J154"/>
  <c r="BK153"/>
  <c r="BI153"/>
  <c r="BH153"/>
  <c r="BG153"/>
  <c r="BE153"/>
  <c r="T153"/>
  <c r="R153"/>
  <c r="P153"/>
  <c r="J153"/>
  <c r="BF153" s="1"/>
  <c r="BK152"/>
  <c r="BI152"/>
  <c r="BH152"/>
  <c r="BG152"/>
  <c r="BE152"/>
  <c r="T152"/>
  <c r="T150" s="1"/>
  <c r="R152"/>
  <c r="P152"/>
  <c r="P150" s="1"/>
  <c r="J152"/>
  <c r="BF152" s="1"/>
  <c r="BK151"/>
  <c r="BI151"/>
  <c r="BH151"/>
  <c r="BG151"/>
  <c r="BF151"/>
  <c r="BE151"/>
  <c r="T151"/>
  <c r="R151"/>
  <c r="R150" s="1"/>
  <c r="P151"/>
  <c r="J151"/>
  <c r="BK150"/>
  <c r="J150" s="1"/>
  <c r="J101" s="1"/>
  <c r="BK149"/>
  <c r="BI149"/>
  <c r="BH149"/>
  <c r="BG149"/>
  <c r="BF149"/>
  <c r="BE149"/>
  <c r="T149"/>
  <c r="R149"/>
  <c r="P149"/>
  <c r="J149"/>
  <c r="BK148"/>
  <c r="BI148"/>
  <c r="BH148"/>
  <c r="BG148"/>
  <c r="BE148"/>
  <c r="T148"/>
  <c r="R148"/>
  <c r="P148"/>
  <c r="J148"/>
  <c r="BF148" s="1"/>
  <c r="BK147"/>
  <c r="BI147"/>
  <c r="BH147"/>
  <c r="BG147"/>
  <c r="BE147"/>
  <c r="T147"/>
  <c r="R147"/>
  <c r="P147"/>
  <c r="J147"/>
  <c r="BF147" s="1"/>
  <c r="BK146"/>
  <c r="BI146"/>
  <c r="BH146"/>
  <c r="BG146"/>
  <c r="BF146"/>
  <c r="BE146"/>
  <c r="T146"/>
  <c r="R146"/>
  <c r="P146"/>
  <c r="J146"/>
  <c r="BK145"/>
  <c r="BI145"/>
  <c r="BH145"/>
  <c r="BG145"/>
  <c r="BE145"/>
  <c r="T145"/>
  <c r="R145"/>
  <c r="P145"/>
  <c r="J145"/>
  <c r="BF145" s="1"/>
  <c r="BK144"/>
  <c r="BI144"/>
  <c r="BH144"/>
  <c r="BG144"/>
  <c r="BE144"/>
  <c r="T144"/>
  <c r="R144"/>
  <c r="P144"/>
  <c r="J144"/>
  <c r="BF144" s="1"/>
  <c r="BK143"/>
  <c r="BI143"/>
  <c r="BH143"/>
  <c r="BG143"/>
  <c r="BF143"/>
  <c r="BE143"/>
  <c r="T143"/>
  <c r="R143"/>
  <c r="P143"/>
  <c r="J143"/>
  <c r="BK142"/>
  <c r="BI142"/>
  <c r="BH142"/>
  <c r="BG142"/>
  <c r="BE142"/>
  <c r="T142"/>
  <c r="R142"/>
  <c r="P142"/>
  <c r="J142"/>
  <c r="BF142" s="1"/>
  <c r="BK141"/>
  <c r="BI141"/>
  <c r="BH141"/>
  <c r="BG141"/>
  <c r="BE141"/>
  <c r="T141"/>
  <c r="R141"/>
  <c r="P141"/>
  <c r="P138" s="1"/>
  <c r="P137" s="1"/>
  <c r="J141"/>
  <c r="BF141" s="1"/>
  <c r="BK140"/>
  <c r="BI140"/>
  <c r="BH140"/>
  <c r="BG140"/>
  <c r="BF140"/>
  <c r="BE140"/>
  <c r="T140"/>
  <c r="R140"/>
  <c r="R138" s="1"/>
  <c r="P140"/>
  <c r="J140"/>
  <c r="BK139"/>
  <c r="BK138" s="1"/>
  <c r="BI139"/>
  <c r="BH139"/>
  <c r="BG139"/>
  <c r="BE139"/>
  <c r="T139"/>
  <c r="T138" s="1"/>
  <c r="T137" s="1"/>
  <c r="R139"/>
  <c r="P139"/>
  <c r="J139"/>
  <c r="BF139" s="1"/>
  <c r="BK136"/>
  <c r="BI136"/>
  <c r="BH136"/>
  <c r="BG136"/>
  <c r="BF136"/>
  <c r="BE136"/>
  <c r="T136"/>
  <c r="R136"/>
  <c r="P136"/>
  <c r="J136"/>
  <c r="BK135"/>
  <c r="BI135"/>
  <c r="BH135"/>
  <c r="BG135"/>
  <c r="BE135"/>
  <c r="T135"/>
  <c r="R135"/>
  <c r="P135"/>
  <c r="J135"/>
  <c r="BF135" s="1"/>
  <c r="BK134"/>
  <c r="BI134"/>
  <c r="BH134"/>
  <c r="BG134"/>
  <c r="BE134"/>
  <c r="T134"/>
  <c r="R134"/>
  <c r="P134"/>
  <c r="J134"/>
  <c r="BF134" s="1"/>
  <c r="BK133"/>
  <c r="BI133"/>
  <c r="F37" s="1"/>
  <c r="BH133"/>
  <c r="BG133"/>
  <c r="BF133"/>
  <c r="BE133"/>
  <c r="T133"/>
  <c r="R133"/>
  <c r="R130" s="1"/>
  <c r="R129" s="1"/>
  <c r="P133"/>
  <c r="J133"/>
  <c r="BK132"/>
  <c r="BI132"/>
  <c r="BH132"/>
  <c r="BG132"/>
  <c r="F35" s="1"/>
  <c r="BE132"/>
  <c r="T132"/>
  <c r="R132"/>
  <c r="P132"/>
  <c r="J132"/>
  <c r="BF132" s="1"/>
  <c r="BK131"/>
  <c r="BK130" s="1"/>
  <c r="BI131"/>
  <c r="BH131"/>
  <c r="F36" s="1"/>
  <c r="BG131"/>
  <c r="BE131"/>
  <c r="F33" s="1"/>
  <c r="T131"/>
  <c r="R131"/>
  <c r="P131"/>
  <c r="P130" s="1"/>
  <c r="P129" s="1"/>
  <c r="J131"/>
  <c r="BF131" s="1"/>
  <c r="T130"/>
  <c r="T129" s="1"/>
  <c r="T128" s="1"/>
  <c r="J125"/>
  <c r="F125"/>
  <c r="J124"/>
  <c r="F124"/>
  <c r="J122"/>
  <c r="F122"/>
  <c r="E120"/>
  <c r="E118"/>
  <c r="J105"/>
  <c r="J92"/>
  <c r="F92"/>
  <c r="J91"/>
  <c r="F91"/>
  <c r="J89"/>
  <c r="F89"/>
  <c r="E87"/>
  <c r="E85"/>
  <c r="J37"/>
  <c r="J36"/>
  <c r="J35"/>
  <c r="J18"/>
  <c r="E18"/>
  <c r="J17"/>
  <c r="J12"/>
  <c r="E7"/>
  <c r="J138" l="1"/>
  <c r="J100" s="1"/>
  <c r="BK137"/>
  <c r="J137" s="1"/>
  <c r="J99" s="1"/>
  <c r="BK129"/>
  <c r="J130"/>
  <c r="J98" s="1"/>
  <c r="R128"/>
  <c r="P128"/>
  <c r="R137"/>
  <c r="F34"/>
  <c r="J34"/>
  <c r="J33"/>
  <c r="BK128" l="1"/>
  <c r="J128" s="1"/>
  <c r="J129"/>
  <c r="J97" s="1"/>
  <c r="J96" l="1"/>
  <c r="J30"/>
  <c r="J39" s="1"/>
</calcChain>
</file>

<file path=xl/sharedStrings.xml><?xml version="1.0" encoding="utf-8"?>
<sst xmlns="http://schemas.openxmlformats.org/spreadsheetml/2006/main" count="1109" uniqueCount="368">
  <si>
    <t>&gt;&gt;  skryté stĺpce  &lt;&lt;</t>
  </si>
  <si>
    <t>{8a22b53c-dcae-4704-aca1-dccf2e53bbdf}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</si>
  <si>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</si>
  <si>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</si>
  <si>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</si>
  <si>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</si>
  <si>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</si>
  <si>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</si>
  <si>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3 - SO-01 Strojárenska hala - D.3 UK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</si>
  <si>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</si>
  <si>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</si>
  <si>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</si>
  <si>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</si>
  <si>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</si>
  <si>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</si>
  <si>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</si>
  <si>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</si>
  <si>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</si>
  <si>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</si>
  <si>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</si>
  <si>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</si>
  <si>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</si>
  <si>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</si>
  <si>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</si>
  <si>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</si>
  <si>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</si>
  <si>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</si>
  <si>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</si>
  <si>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</si>
  <si>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</si>
  <si>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</si>
  <si>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</si>
  <si>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</si>
  <si>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</si>
  <si>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</si>
  <si>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</si>
  <si>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</si>
  <si>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</si>
  <si>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</si>
  <si>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</si>
  <si>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</si>
  <si>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</si>
  <si>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</si>
  <si>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</si>
  <si>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</si>
  <si>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</si>
  <si>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</si>
  <si>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</si>
  <si>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</si>
  <si>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</si>
  <si>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</si>
  <si>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</si>
  <si>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</si>
  <si>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</si>
  <si>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</si>
  <si>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 xml:space="preserve">    769 - Montáže vzduchotechnických zariadení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</si>
  <si>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</si>
  <si>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</si>
  <si>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</si>
  <si>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</si>
  <si>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</si>
  <si>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</si>
  <si>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</si>
  <si>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</si>
  <si>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</si>
  <si>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</si>
  <si>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</si>
  <si>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</si>
  <si>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</si>
  <si>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</si>
  <si>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</si>
  <si>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</si>
  <si>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</si>
  <si>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</si>
  <si>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</si>
  <si>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</si>
  <si>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</si>
  <si>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</si>
  <si>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</si>
  <si>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</si>
  <si>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</si>
  <si>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</si>
  <si>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374</t>
  </si>
  <si>
    <t>K</t>
  </si>
  <si>
    <t>941955002.S</t>
  </si>
  <si>
    <t>Lešenie ľahké pracovné pomocné s výškou lešeňovej podlahy nad 1,20 do 1,90 m</t>
  </si>
  <si>
    <t>m2</t>
  </si>
  <si>
    <t>4</t>
  </si>
  <si>
    <t>2</t>
  </si>
  <si>
    <t>276022812</t>
  </si>
  <si>
    <t>375</t>
  </si>
  <si>
    <t>943943292.S</t>
  </si>
  <si>
    <t>Príplatok za prvý a každý ďalší i začatý mesiac používania lešenia priestorového ľahkého bez podláh výšky do 10 m a nad 10 do 22 m</t>
  </si>
  <si>
    <t>m3</t>
  </si>
  <si>
    <t>2129386604</t>
  </si>
  <si>
    <t>376</t>
  </si>
  <si>
    <t>943955021.S</t>
  </si>
  <si>
    <t>Montáž lešeňovej podlahy s priečnikmi alebo pozdĺžnikmi výšky do do 10 m</t>
  </si>
  <si>
    <t>-133212983</t>
  </si>
  <si>
    <t>398</t>
  </si>
  <si>
    <t>971036012.S</t>
  </si>
  <si>
    <t>Jadrové vrty diamantovými korunkami do D 130 mm do stien - murivo tehlové -0,00021t</t>
  </si>
  <si>
    <t>cm</t>
  </si>
  <si>
    <t>833002250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</si>
  <si>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</si>
  <si>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</si>
  <si>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</si>
  <si>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</si>
  <si>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</si>
  <si>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287</t>
  </si>
  <si>
    <t>979011121</t>
  </si>
  <si>
    <t>Zvislá doprava sutiny a vybúraných hmôt za každé ďalšie podlažie</t>
  </si>
  <si>
    <t>-1097305537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</si>
  <si>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</si>
  <si>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</si>
  <si>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</si>
  <si>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</si>
  <si>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</si>
  <si>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</si>
  <si>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</si>
  <si>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</si>
  <si>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16</t>
  </si>
  <si>
    <t>-61232645</t>
  </si>
  <si>
    <t>339</t>
  </si>
  <si>
    <t>M</t>
  </si>
  <si>
    <t>283310003300.S</t>
  </si>
  <si>
    <t>Izolačná PE trubica dxhr. 35x13 mm, nadrezaná, na izolovanie rozvodov vody, kúrenia, zdravotechniky</t>
  </si>
  <si>
    <t>32</t>
  </si>
  <si>
    <t>-1182616160</t>
  </si>
  <si>
    <t>411</t>
  </si>
  <si>
    <t>283310002900.S</t>
  </si>
  <si>
    <t>Izolačná PE trubica dxhr. 22x13 mm, nadrezaná, na izolovanie rozvodov vody, kúrenia, zdravotechniky</t>
  </si>
  <si>
    <t>1187963220</t>
  </si>
  <si>
    <t>362</t>
  </si>
  <si>
    <t>713482122.S</t>
  </si>
  <si>
    <t>Montáž trubíc z PE, hr.15-20 mm,vnút.priemer 39-70 mm</t>
  </si>
  <si>
    <t>-1964894091</t>
  </si>
  <si>
    <t>363</t>
  </si>
  <si>
    <t>283310005200.S</t>
  </si>
  <si>
    <t>Izolačná PE trubica dxhr. 54x20 mm, nadrezaná, na izolovanie rozvodov vody, kúrenia, zdravotechniky</t>
  </si>
  <si>
    <t>745184297</t>
  </si>
  <si>
    <t>413</t>
  </si>
  <si>
    <t>283310005000.S</t>
  </si>
  <si>
    <t>Izolačná PE trubica dxhr. 42x20 mm, nadrezaná, na izolovanie rozvodov vody, kúrenia, zdravotechniky</t>
  </si>
  <si>
    <t>592581087</t>
  </si>
  <si>
    <t>380</t>
  </si>
  <si>
    <t>713482123.S</t>
  </si>
  <si>
    <t>Montáž trubíc z PE, hr.15-20 mm,vnút.priemer 71-95 mm</t>
  </si>
  <si>
    <t>-1476703581</t>
  </si>
  <si>
    <t>408</t>
  </si>
  <si>
    <t>283310005400.S</t>
  </si>
  <si>
    <t>Izolačná PE trubica dxhr. 76x20 mm, nadrezaná, na izolovanie rozvodov vody, kúrenia, zdravotechniky</t>
  </si>
  <si>
    <t>-1853830430</t>
  </si>
  <si>
    <t>18</t>
  </si>
  <si>
    <t>998713201</t>
  </si>
  <si>
    <t>Presun hmôt pre izolácie tepelné v objektoch výšky do 6 m</t>
  </si>
  <si>
    <t>%</t>
  </si>
  <si>
    <t>36</t>
  </si>
  <si>
    <t>382</t>
  </si>
  <si>
    <t>998713294.S</t>
  </si>
  <si>
    <t>Izolácie tepelné, prípl.za presun nad vymedz. najväčšiu dopravnú vzdial. do 1000 m</t>
  </si>
  <si>
    <t>-1824060197</t>
  </si>
  <si>
    <t>383</t>
  </si>
  <si>
    <t>998713299.S</t>
  </si>
  <si>
    <t>Izolácie tepelné, prípl.za presun za každých ďalších aj začatých 1000 m nad 1000 m</t>
  </si>
  <si>
    <t>-1544405760</t>
  </si>
  <si>
    <t>733</t>
  </si>
  <si>
    <t>Ústredné kúrenie, rozvodné potrubie</t>
  </si>
  <si>
    <t>404</t>
  </si>
  <si>
    <t>733120836.S</t>
  </si>
  <si>
    <t>Demontáž potrubia z oceľových</t>
  </si>
  <si>
    <t>1530514075</t>
  </si>
  <si>
    <t>377</t>
  </si>
  <si>
    <t>733125009.S</t>
  </si>
  <si>
    <t>Potrubie z uhlíkovej ocele spájané lisovaním 22x1,5 + T-kusy, spojky, kolená...</t>
  </si>
  <si>
    <t>1142353687</t>
  </si>
  <si>
    <t>293</t>
  </si>
  <si>
    <t>733125015.S</t>
  </si>
  <si>
    <t>Potrubie z uhlíkovej ocele spájané lisovaním 35x1,5 + T-kusy, spojky, kolená...</t>
  </si>
  <si>
    <t>-2103072712</t>
  </si>
  <si>
    <t>412</t>
  </si>
  <si>
    <t>733125018.S</t>
  </si>
  <si>
    <t>Potrubie z uhlíkovej ocele spájané lisovaním 42x1,5 + T-kusy, spojky, kolená...</t>
  </si>
  <si>
    <t>-735277541</t>
  </si>
  <si>
    <t>353</t>
  </si>
  <si>
    <t>733125021.S</t>
  </si>
  <si>
    <t>Potrubie z uhlíkovej ocele spájané lisovaním 54x1,5 + T-kusy, spojky, kolená...</t>
  </si>
  <si>
    <t>-356141285</t>
  </si>
  <si>
    <t>407</t>
  </si>
  <si>
    <t>733125024.S</t>
  </si>
  <si>
    <t>Potrubie z uhlíkovej ocele spájané lisovaním 76x2,0 + T-kusy, spojky, kolená...</t>
  </si>
  <si>
    <t>-629439703</t>
  </si>
  <si>
    <t>277</t>
  </si>
  <si>
    <t>733167212.1</t>
  </si>
  <si>
    <t>Montáž tvaroviek nad rámec ( 10 % z ceny )</t>
  </si>
  <si>
    <t>-102962534</t>
  </si>
  <si>
    <t>414</t>
  </si>
  <si>
    <t>733175006.S</t>
  </si>
  <si>
    <t>Kompenzátor pre oceľové potrubie axiálny G 5/4 závitový</t>
  </si>
  <si>
    <t>ks</t>
  </si>
  <si>
    <t>-703387770</t>
  </si>
  <si>
    <t>415</t>
  </si>
  <si>
    <t>733175009.S</t>
  </si>
  <si>
    <t>Kompenzátor pre oceľové potrubie axiálny G 6/4 závitový</t>
  </si>
  <si>
    <t>-450314083</t>
  </si>
  <si>
    <t>416</t>
  </si>
  <si>
    <t>733175012.S</t>
  </si>
  <si>
    <t>Kompenzátor pre oceľové potrubie axiálny G 2 závitový</t>
  </si>
  <si>
    <t>-101984668</t>
  </si>
  <si>
    <t>417</t>
  </si>
  <si>
    <t>733175015.S</t>
  </si>
  <si>
    <t>Kompenzátor pre oceľové potrubie axiálny G 2 1/2 závitový</t>
  </si>
  <si>
    <t>-1425816813</t>
  </si>
  <si>
    <t>337</t>
  </si>
  <si>
    <t>733191202.S</t>
  </si>
  <si>
    <t>Tlaková skúška oceľového potrubia</t>
  </si>
  <si>
    <t>-2058235888</t>
  </si>
  <si>
    <t>45</t>
  </si>
  <si>
    <t>998733201</t>
  </si>
  <si>
    <t>Presun hmôt pre rozvody potrubia v objektoch výšky do 6 m</t>
  </si>
  <si>
    <t>90</t>
  </si>
  <si>
    <t>399</t>
  </si>
  <si>
    <t>998733294.S</t>
  </si>
  <si>
    <t>Rozvody potrubia, prípl.za presun nad vymedz. najväčšiu dopravnú vzdial. do 1000 m</t>
  </si>
  <si>
    <t>-1435373021</t>
  </si>
  <si>
    <t>400</t>
  </si>
  <si>
    <t>998733299.S</t>
  </si>
  <si>
    <t>Rozvody potrubia, prípl.za presun za každých ďaľších i začatých 1000 m nad 1000 m</t>
  </si>
  <si>
    <t>2116729886</t>
  </si>
  <si>
    <t>734</t>
  </si>
  <si>
    <t>Ústredné kúrenie, armatúry.</t>
  </si>
  <si>
    <t>135</t>
  </si>
  <si>
    <t>734209112</t>
  </si>
  <si>
    <t>Montáž závitovej armatúry s 2 závitmi do G 1/2</t>
  </si>
  <si>
    <t>676825620</t>
  </si>
  <si>
    <t>372</t>
  </si>
  <si>
    <t>1772391</t>
  </si>
  <si>
    <t>Ventil TS-90 DN 15, termostatický, priamy, prípojka na vykurovacie teleso s kužeľovým tesnením, pripojenie na rúru univerzálnym hrdlom alebo ekvivalent</t>
  </si>
  <si>
    <t>550139243</t>
  </si>
  <si>
    <t>373</t>
  </si>
  <si>
    <t>1392301</t>
  </si>
  <si>
    <t>Ventil do spiatočky RL-5 DN 15, priamy, s prednastavením, s možnosťou napúšťania, vypúšťania a uzavretia, prípojka na vykurovacie teleso s kužeľovým tesnením, pripojenie na rúru univerzálnym hrdlom alebo ekvivalent</t>
  </si>
  <si>
    <t>-995767216</t>
  </si>
  <si>
    <t>396</t>
  </si>
  <si>
    <t>734209114.S</t>
  </si>
  <si>
    <t>Montáž závitovej armatúry s 2 závitmi G 3/4</t>
  </si>
  <si>
    <t>-1135873632</t>
  </si>
  <si>
    <t>395</t>
  </si>
  <si>
    <t>79381</t>
  </si>
  <si>
    <t>VLSP20, tlakovo nezávislá sada ventilov, ON/OFF, DN20 alebo ekvivalent</t>
  </si>
  <si>
    <t>sada</t>
  </si>
  <si>
    <t>-869111352</t>
  </si>
  <si>
    <t>138</t>
  </si>
  <si>
    <t>734223208</t>
  </si>
  <si>
    <t>Montáž termostatickej hlavice kvapalinovej jednoduchej</t>
  </si>
  <si>
    <t>súb.</t>
  </si>
  <si>
    <t>1928300470</t>
  </si>
  <si>
    <t>356</t>
  </si>
  <si>
    <t>1986010</t>
  </si>
  <si>
    <t>Hlavica termostatická závit M 28 x 1,5</t>
  </si>
  <si>
    <t>327652309</t>
  </si>
  <si>
    <t>70</t>
  </si>
  <si>
    <t>998734201</t>
  </si>
  <si>
    <t>Presun hmôt pre armatúry v objektoch výšky do 6 m</t>
  </si>
  <si>
    <t>140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</si>
  <si>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</si>
  <si>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</si>
  <si>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</si>
  <si>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</si>
  <si>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</si>
  <si>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</si>
  <si>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</si>
  <si>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</si>
  <si>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</si>
  <si>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</si>
  <si>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vykurovacie telesá</t>
  </si>
  <si>
    <t>141</t>
  </si>
  <si>
    <t>735000912</t>
  </si>
  <si>
    <t>Vyregulovanie dvojregulačného ventilu s termostatickým ovládaním</t>
  </si>
  <si>
    <t>-2121668025</t>
  </si>
  <si>
    <t>152</t>
  </si>
  <si>
    <t>735153300</t>
  </si>
  <si>
    <t>Príplatok k cene za odvzdušňovací ventil telies s príplatkom 8 %</t>
  </si>
  <si>
    <t>693326627</t>
  </si>
  <si>
    <t>388</t>
  </si>
  <si>
    <t>735154254.S</t>
  </si>
  <si>
    <t>Montáž vykurovacieho telesa panelového trojradového výšky 900 mm/ dĺžky 2000-2600 mm</t>
  </si>
  <si>
    <t>136468914</t>
  </si>
  <si>
    <t>389</t>
  </si>
  <si>
    <t>484530048342.S</t>
  </si>
  <si>
    <t>Teleso vykurovacie doskové trojradové oceľové, vxlxhĺ 900x2000x155 mm, s bočným pripojením</t>
  </si>
  <si>
    <t>287719213</t>
  </si>
  <si>
    <t>151</t>
  </si>
  <si>
    <t>735158120</t>
  </si>
  <si>
    <t>Vykurovacie telesá panelové, tlaková skúška telesa vodou</t>
  </si>
  <si>
    <t>330733444</t>
  </si>
  <si>
    <t>403</t>
  </si>
  <si>
    <t>735211814.S</t>
  </si>
  <si>
    <t>Demontáž registra z oceľových rúrok rebrového 76/3/156 do 3m s počtom prameňov 4,  -0,10216t</t>
  </si>
  <si>
    <t>-148738236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</si>
  <si>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</si>
  <si>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</si>
  <si>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</si>
  <si>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</si>
  <si>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</si>
  <si>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</si>
  <si>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182</t>
  </si>
  <si>
    <t>769</t>
  </si>
  <si>
    <t>Montáže vzduchotechnických zariadení</t>
  </si>
  <si>
    <t>390</t>
  </si>
  <si>
    <t>769043003</t>
  </si>
  <si>
    <t>Montáž vodného ohrievača</t>
  </si>
  <si>
    <t>-454283375</t>
  </si>
  <si>
    <t>392</t>
  </si>
  <si>
    <t>4380</t>
  </si>
  <si>
    <t>SWH02, ventilátorový ohrievač, 230V, 0,34A, IPX4, RAL9016 alebo ekvivalent</t>
  </si>
  <si>
    <t>-323173631</t>
  </si>
  <si>
    <t>393</t>
  </si>
  <si>
    <t>17577</t>
  </si>
  <si>
    <t>SWB0, konzola pre SWH02/SWS02 (pár) alebo ekvivalent</t>
  </si>
  <si>
    <t>974527667</t>
  </si>
  <si>
    <t>Práce a dodávky M</t>
  </si>
  <si>
    <t>3</t>
  </si>
  <si>
    <t>23-M</t>
  </si>
  <si>
    <t>Montáže potrubia</t>
  </si>
  <si>
    <t>385</t>
  </si>
  <si>
    <t>230180064</t>
  </si>
  <si>
    <t>Montáž rúrových dielov DN 20</t>
  </si>
  <si>
    <t>64</t>
  </si>
  <si>
    <t>-1832310421</t>
  </si>
  <si>
    <t>387</t>
  </si>
  <si>
    <t>316170046900.S</t>
  </si>
  <si>
    <t>Prechodka s vonkajším závitom d 22 mm - 3/4" lisovacia, uhlíková oceľ</t>
  </si>
  <si>
    <t>128</t>
  </si>
  <si>
    <t>-609989629</t>
  </si>
  <si>
    <t>384</t>
  </si>
  <si>
    <t>1624401</t>
  </si>
  <si>
    <t>Adaptér pre prípojku na oceľovú rúru 3/4"</t>
  </si>
  <si>
    <t>256</t>
  </si>
  <si>
    <t>-14197971</t>
  </si>
  <si>
    <t>402</t>
  </si>
  <si>
    <t>230180072</t>
  </si>
  <si>
    <t>Montáž rúrových dielov DN65</t>
  </si>
  <si>
    <t>-177219305</t>
  </si>
  <si>
    <t>418</t>
  </si>
  <si>
    <t>316170047700.S</t>
  </si>
  <si>
    <t>Prechodka s vonkajším závitom d 76,1 mm - 2 1/2" lisovacia, uhlíková oceľ</t>
  </si>
  <si>
    <t>1532617865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</si>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</sst>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167" fontId="22" fillId="2" borderId="20" xfId="0" applyNumberFormat="1" applyFont="1" applyFill="1" applyBorder="1" applyAlignment="1" applyProtection="1">
      <alignment vertical="center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167" fontId="0" fillId="2" borderId="20" xfId="0" applyNumberFormat="1" applyFont="1" applyFill="1" applyBorder="1" applyAlignment="1" applyProtection="1">
      <alignment vertical="center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5-19%20(ENAU)%20aktual%20rozpo&#269;et+PD/301-2020%20-%20Spojen&#225;%20&#353;kola%20Detva-Moderniz&#225;cia%20odborn&#233;ho%20vzdel&#225;vania%20-%20stavebn&#233;%20&#250;pravy%20budovy%20dieln&#237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SO-01 Strojárenska ha..."/>
      <sheetName val="3 - SO-01 Strojárenska ha..."/>
    </sheetNames>
    <sheetDataSet>
      <sheetData sheetId="0">
        <row r="6">
          <cell r="K6" t="str">
            <v>Spojená škola Detva-Modernizácia odborného vzdelávania - stavebné úpravy budovy dielní</v>
          </cell>
        </row>
        <row r="8">
          <cell r="AN8" t="str">
            <v>18. 3. 2022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7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Spojená škola Detva-Modernizácia odborného vzdelávania - stavebné úpravy budovy dielní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18. 3. 2022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10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24</v>
      </c>
      <c r="E30" s="12"/>
      <c r="F30" s="12"/>
      <c r="G30" s="12"/>
      <c r="H30" s="12"/>
      <c r="I30" s="12"/>
      <c r="J30" s="30">
        <f>ROUND(J128,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25</v>
      </c>
      <c r="G32" s="12"/>
      <c r="H32" s="12"/>
      <c r="I32" s="31" t="s">
        <v>26</v>
      </c>
      <c r="J32" s="31" t="s">
        <v>27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28</v>
      </c>
      <c r="E33" s="33" t="s">
        <v>29</v>
      </c>
      <c r="F33" s="34">
        <f>ROUND((ROUND((SUM(BE128:BE200)),  2) + SUM(BE202:BE206)), 2)</f>
        <v>0</v>
      </c>
      <c r="G33" s="35"/>
      <c r="H33" s="35"/>
      <c r="I33" s="36">
        <v>0.2</v>
      </c>
      <c r="J33" s="34">
        <f>ROUND((ROUND(((SUM(BE128:BE200))*I33),  2) + (SUM(BE202:BE206)*I33)),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30</v>
      </c>
      <c r="F34" s="34">
        <f>ROUND((ROUND((SUM(BF128:BF200)),  2) + SUM(BF202:BF206)), 2)</f>
        <v>0</v>
      </c>
      <c r="G34" s="35"/>
      <c r="H34" s="35"/>
      <c r="I34" s="36">
        <v>0.2</v>
      </c>
      <c r="J34" s="34">
        <f>ROUND((ROUND(((SUM(BF128:BF200))*I34),  2) + (SUM(BF202:BF206)*I34)),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31</v>
      </c>
      <c r="F35" s="37">
        <f>ROUND((ROUND((SUM(BG128:BG200)),  2) + SUM(BG202:BG206)),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32</v>
      </c>
      <c r="F36" s="37">
        <f>ROUND((ROUND((SUM(BH128:BH200)),  2) + SUM(BH202:BH206)),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33</v>
      </c>
      <c r="F37" s="34">
        <f>ROUND((ROUND((SUM(BI128:BI200)),  2) + SUM(BI202:BI206)),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34</v>
      </c>
      <c r="E39" s="41"/>
      <c r="F39" s="41"/>
      <c r="G39" s="42" t="s">
        <v>35</v>
      </c>
      <c r="H39" s="43" t="s">
        <v>36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37</v>
      </c>
      <c r="E50" s="47"/>
      <c r="F50" s="47"/>
      <c r="G50" s="46" t="s">
        <v>38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39</v>
      </c>
      <c r="E61" s="49"/>
      <c r="F61" s="50" t="s">
        <v>40</v>
      </c>
      <c r="G61" s="48" t="s">
        <v>39</v>
      </c>
      <c r="H61" s="49"/>
      <c r="I61" s="49"/>
      <c r="J61" s="51" t="s">
        <v>40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41</v>
      </c>
      <c r="E65" s="52"/>
      <c r="F65" s="52"/>
      <c r="G65" s="46" t="s">
        <v>42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39</v>
      </c>
      <c r="E76" s="49"/>
      <c r="F76" s="50" t="s">
        <v>40</v>
      </c>
      <c r="G76" s="48" t="s">
        <v>39</v>
      </c>
      <c r="H76" s="49"/>
      <c r="I76" s="49"/>
      <c r="J76" s="51" t="s">
        <v>40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43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Spojená škola Detva-Modernizácia odborného vzdelávania - stavebné úpravy budovy dielní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3 - SO-01 Strojárenska hala - D.3 UK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Štúrová 848, 962 12 Detva, p.č.: 5079, k.ú.: Detva</v>
      </c>
      <c r="G89" s="12"/>
      <c r="H89" s="12"/>
      <c r="I89" s="9" t="s">
        <v>14</v>
      </c>
      <c r="J89" s="19" t="str">
        <f>IF(J12="","",J12)</f>
        <v>18. 3. 2022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Banskobystrický samosprávny kraj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44</v>
      </c>
      <c r="D94" s="39"/>
      <c r="E94" s="39"/>
      <c r="F94" s="39"/>
      <c r="G94" s="39"/>
      <c r="H94" s="39"/>
      <c r="I94" s="39"/>
      <c r="J94" s="59" t="s">
        <v>45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46</v>
      </c>
      <c r="D96" s="12"/>
      <c r="E96" s="12"/>
      <c r="F96" s="12"/>
      <c r="G96" s="12"/>
      <c r="H96" s="12"/>
      <c r="I96" s="12"/>
      <c r="J96" s="30">
        <f>J128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47</v>
      </c>
    </row>
    <row r="97" spans="1:31" s="61" customFormat="1" ht="24.9" customHeight="1">
      <c r="B97" s="62"/>
      <c r="D97" s="63" t="s">
        <v>48</v>
      </c>
      <c r="E97" s="64"/>
      <c r="F97" s="64"/>
      <c r="G97" s="64"/>
      <c r="H97" s="64"/>
      <c r="I97" s="64"/>
      <c r="J97" s="65">
        <f>J129</f>
        <v>0</v>
      </c>
      <c r="L97" s="62"/>
    </row>
    <row r="98" spans="1:31" s="66" customFormat="1" ht="19.95" customHeight="1">
      <c r="B98" s="67"/>
      <c r="D98" s="68" t="s">
        <v>49</v>
      </c>
      <c r="E98" s="69"/>
      <c r="F98" s="69"/>
      <c r="G98" s="69"/>
      <c r="H98" s="69"/>
      <c r="I98" s="69"/>
      <c r="J98" s="70">
        <f>J130</f>
        <v>0</v>
      </c>
      <c r="L98" s="67"/>
    </row>
    <row r="99" spans="1:31" s="61" customFormat="1" ht="24.9" customHeight="1">
      <c r="B99" s="62"/>
      <c r="D99" s="63" t="s">
        <v>50</v>
      </c>
      <c r="E99" s="64"/>
      <c r="F99" s="64"/>
      <c r="G99" s="64"/>
      <c r="H99" s="64"/>
      <c r="I99" s="64"/>
      <c r="J99" s="65">
        <f>J137</f>
        <v>0</v>
      </c>
      <c r="L99" s="62"/>
    </row>
    <row r="100" spans="1:31" s="66" customFormat="1" ht="19.95" customHeight="1">
      <c r="B100" s="67"/>
      <c r="D100" s="68" t="s">
        <v>51</v>
      </c>
      <c r="E100" s="69"/>
      <c r="F100" s="69"/>
      <c r="G100" s="69"/>
      <c r="H100" s="69"/>
      <c r="I100" s="69"/>
      <c r="J100" s="70">
        <f>J138</f>
        <v>0</v>
      </c>
      <c r="L100" s="67"/>
    </row>
    <row r="101" spans="1:31" s="66" customFormat="1" ht="19.95" customHeight="1">
      <c r="B101" s="67"/>
      <c r="D101" s="68" t="s">
        <v>52</v>
      </c>
      <c r="E101" s="69"/>
      <c r="F101" s="69"/>
      <c r="G101" s="69"/>
      <c r="H101" s="69"/>
      <c r="I101" s="69"/>
      <c r="J101" s="70">
        <f>J150</f>
        <v>0</v>
      </c>
      <c r="L101" s="67"/>
    </row>
    <row r="102" spans="1:31" s="66" customFormat="1" ht="19.95" customHeight="1">
      <c r="B102" s="67"/>
      <c r="D102" s="68" t="s">
        <v>53</v>
      </c>
      <c r="E102" s="69"/>
      <c r="F102" s="69"/>
      <c r="G102" s="69"/>
      <c r="H102" s="69"/>
      <c r="I102" s="69"/>
      <c r="J102" s="70">
        <f>J166</f>
        <v>0</v>
      </c>
      <c r="L102" s="67"/>
    </row>
    <row r="103" spans="1:31" s="66" customFormat="1" ht="19.95" customHeight="1">
      <c r="B103" s="67"/>
      <c r="D103" s="68" t="s">
        <v>54</v>
      </c>
      <c r="E103" s="69"/>
      <c r="F103" s="69"/>
      <c r="G103" s="69"/>
      <c r="H103" s="69"/>
      <c r="I103" s="69"/>
      <c r="J103" s="70">
        <f>J177</f>
        <v>0</v>
      </c>
      <c r="L103" s="67"/>
    </row>
    <row r="104" spans="1:31" s="66" customFormat="1" ht="19.95" customHeight="1">
      <c r="B104" s="67"/>
      <c r="D104" s="68" t="s">
        <v>55</v>
      </c>
      <c r="E104" s="69"/>
      <c r="F104" s="69"/>
      <c r="G104" s="69"/>
      <c r="H104" s="69"/>
      <c r="I104" s="69"/>
      <c r="J104" s="70">
        <f>J186</f>
        <v>0</v>
      </c>
      <c r="L104" s="67"/>
    </row>
    <row r="105" spans="1:31" s="61" customFormat="1" ht="24.9" customHeight="1">
      <c r="B105" s="62"/>
      <c r="D105" s="63" t="s">
        <v>56</v>
      </c>
      <c r="E105" s="64"/>
      <c r="F105" s="64"/>
      <c r="G105" s="64"/>
      <c r="H105" s="64"/>
      <c r="I105" s="64"/>
      <c r="J105" s="65">
        <f>J190</f>
        <v>0</v>
      </c>
      <c r="L105" s="62"/>
    </row>
    <row r="106" spans="1:31" s="61" customFormat="1" ht="24.9" customHeight="1">
      <c r="B106" s="62"/>
      <c r="D106" s="63" t="s">
        <v>57</v>
      </c>
      <c r="E106" s="64"/>
      <c r="F106" s="64"/>
      <c r="G106" s="64"/>
      <c r="H106" s="64"/>
      <c r="I106" s="64"/>
      <c r="J106" s="65">
        <f>J191</f>
        <v>0</v>
      </c>
      <c r="L106" s="62"/>
    </row>
    <row r="107" spans="1:31" s="61" customFormat="1" ht="24.9" customHeight="1">
      <c r="B107" s="62"/>
      <c r="D107" s="63" t="s">
        <v>58</v>
      </c>
      <c r="E107" s="64"/>
      <c r="F107" s="64"/>
      <c r="G107" s="64"/>
      <c r="H107" s="64"/>
      <c r="I107" s="64"/>
      <c r="J107" s="65">
        <f>J197</f>
        <v>0</v>
      </c>
      <c r="L107" s="62"/>
    </row>
    <row r="108" spans="1:31" s="61" customFormat="1" ht="21.75" customHeight="1">
      <c r="B108" s="62"/>
      <c r="D108" s="71" t="s">
        <v>59</v>
      </c>
      <c r="J108" s="72">
        <f>J201</f>
        <v>0</v>
      </c>
      <c r="L108" s="62"/>
    </row>
    <row r="109" spans="1:31" s="15" customFormat="1" ht="21.75" customHeight="1">
      <c r="A109" s="12"/>
      <c r="B109" s="13"/>
      <c r="C109" s="12"/>
      <c r="D109" s="12"/>
      <c r="E109" s="12"/>
      <c r="F109" s="12"/>
      <c r="G109" s="12"/>
      <c r="H109" s="12"/>
      <c r="I109" s="12"/>
      <c r="J109" s="12"/>
      <c r="K109" s="12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s="15" customFormat="1" ht="6.9" customHeight="1">
      <c r="A110" s="12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4" spans="1:63" s="15" customFormat="1" ht="6.9" customHeight="1">
      <c r="A114" s="12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3" s="15" customFormat="1" ht="24.9" customHeight="1">
      <c r="A115" s="12"/>
      <c r="B115" s="13"/>
      <c r="C115" s="7" t="s">
        <v>60</v>
      </c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3" s="15" customFormat="1" ht="6.9" customHeight="1">
      <c r="A116" s="12"/>
      <c r="B116" s="13"/>
      <c r="C116" s="12"/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3" s="15" customFormat="1" ht="12" customHeight="1">
      <c r="A117" s="12"/>
      <c r="B117" s="13"/>
      <c r="C117" s="9" t="s">
        <v>6</v>
      </c>
      <c r="D117" s="12"/>
      <c r="E117" s="12"/>
      <c r="F117" s="12"/>
      <c r="G117" s="12"/>
      <c r="H117" s="12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3" s="15" customFormat="1" ht="26.25" customHeight="1">
      <c r="A118" s="12"/>
      <c r="B118" s="13"/>
      <c r="C118" s="12"/>
      <c r="D118" s="12"/>
      <c r="E118" s="10" t="str">
        <f>E7</f>
        <v>Spojená škola Detva-Modernizácia odborného vzdelávania - stavebné úpravy budovy dielní</v>
      </c>
      <c r="F118" s="11"/>
      <c r="G118" s="11"/>
      <c r="H118" s="11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3" s="15" customFormat="1" ht="12" customHeight="1">
      <c r="A119" s="12"/>
      <c r="B119" s="13"/>
      <c r="C119" s="9" t="s">
        <v>7</v>
      </c>
      <c r="D119" s="12"/>
      <c r="E119" s="12"/>
      <c r="F119" s="12"/>
      <c r="G119" s="12"/>
      <c r="H119" s="12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3" s="15" customFormat="1" ht="16.5" customHeight="1">
      <c r="A120" s="12"/>
      <c r="B120" s="13"/>
      <c r="C120" s="12"/>
      <c r="D120" s="12"/>
      <c r="E120" s="16" t="str">
        <f>E9</f>
        <v>3 - SO-01 Strojárenska hala - D.3 UK</v>
      </c>
      <c r="F120" s="17"/>
      <c r="G120" s="17"/>
      <c r="H120" s="17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3" s="15" customFormat="1" ht="6.9" customHeight="1">
      <c r="A121" s="12"/>
      <c r="B121" s="13"/>
      <c r="C121" s="12"/>
      <c r="D121" s="12"/>
      <c r="E121" s="12"/>
      <c r="F121" s="12"/>
      <c r="G121" s="12"/>
      <c r="H121" s="12"/>
      <c r="I121" s="12"/>
      <c r="J121" s="12"/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63" s="15" customFormat="1" ht="12" customHeight="1">
      <c r="A122" s="12"/>
      <c r="B122" s="13"/>
      <c r="C122" s="9" t="s">
        <v>12</v>
      </c>
      <c r="D122" s="12"/>
      <c r="E122" s="12"/>
      <c r="F122" s="18" t="str">
        <f>F12</f>
        <v>Štúrová 848, 962 12 Detva, p.č.: 5079, k.ú.: Detva</v>
      </c>
      <c r="G122" s="12"/>
      <c r="H122" s="12"/>
      <c r="I122" s="9" t="s">
        <v>14</v>
      </c>
      <c r="J122" s="19" t="str">
        <f>IF(J12="","",J12)</f>
        <v>18. 3. 2022</v>
      </c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63" s="15" customFormat="1" ht="6.9" customHeight="1">
      <c r="A123" s="12"/>
      <c r="B123" s="13"/>
      <c r="C123" s="12"/>
      <c r="D123" s="12"/>
      <c r="E123" s="12"/>
      <c r="F123" s="12"/>
      <c r="G123" s="12"/>
      <c r="H123" s="12"/>
      <c r="I123" s="12"/>
      <c r="J123" s="12"/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63" s="15" customFormat="1" ht="25.65" customHeight="1">
      <c r="A124" s="12"/>
      <c r="B124" s="13"/>
      <c r="C124" s="9" t="s">
        <v>15</v>
      </c>
      <c r="D124" s="12"/>
      <c r="E124" s="12"/>
      <c r="F124" s="18" t="str">
        <f>E15</f>
        <v>Banskobystrický samosprávny kraj</v>
      </c>
      <c r="G124" s="12"/>
      <c r="H124" s="12"/>
      <c r="I124" s="9" t="s">
        <v>20</v>
      </c>
      <c r="J124" s="57" t="str">
        <f>E21</f>
        <v>Ing. Pavol Fedorčák, PhD.</v>
      </c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63" s="15" customFormat="1" ht="25.65" customHeight="1">
      <c r="A125" s="12"/>
      <c r="B125" s="13"/>
      <c r="C125" s="9" t="s">
        <v>19</v>
      </c>
      <c r="D125" s="12"/>
      <c r="E125" s="12"/>
      <c r="F125" s="18" t="str">
        <f>IF(E18="","",E18)</f>
        <v>Vyplň údaj</v>
      </c>
      <c r="G125" s="12"/>
      <c r="H125" s="12"/>
      <c r="I125" s="9" t="s">
        <v>22</v>
      </c>
      <c r="J125" s="57" t="str">
        <f>E24</f>
        <v>Ing. Pavol Fedorčák, PhD.</v>
      </c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63" s="15" customFormat="1" ht="10.35" customHeight="1">
      <c r="A126" s="12"/>
      <c r="B126" s="13"/>
      <c r="C126" s="12"/>
      <c r="D126" s="12"/>
      <c r="E126" s="12"/>
      <c r="F126" s="12"/>
      <c r="G126" s="12"/>
      <c r="H126" s="12"/>
      <c r="I126" s="12"/>
      <c r="J126" s="12"/>
      <c r="K126" s="12"/>
      <c r="L126" s="14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1:63" s="83" customFormat="1" ht="29.25" customHeight="1">
      <c r="A127" s="73"/>
      <c r="B127" s="74"/>
      <c r="C127" s="75" t="s">
        <v>61</v>
      </c>
      <c r="D127" s="76" t="s">
        <v>62</v>
      </c>
      <c r="E127" s="76" t="s">
        <v>63</v>
      </c>
      <c r="F127" s="76" t="s">
        <v>64</v>
      </c>
      <c r="G127" s="76" t="s">
        <v>65</v>
      </c>
      <c r="H127" s="76" t="s">
        <v>66</v>
      </c>
      <c r="I127" s="76" t="s">
        <v>67</v>
      </c>
      <c r="J127" s="77" t="s">
        <v>45</v>
      </c>
      <c r="K127" s="78" t="s">
        <v>68</v>
      </c>
      <c r="L127" s="79"/>
      <c r="M127" s="80" t="s">
        <v>10</v>
      </c>
      <c r="N127" s="81" t="s">
        <v>28</v>
      </c>
      <c r="O127" s="81" t="s">
        <v>69</v>
      </c>
      <c r="P127" s="81" t="s">
        <v>70</v>
      </c>
      <c r="Q127" s="81" t="s">
        <v>71</v>
      </c>
      <c r="R127" s="81" t="s">
        <v>72</v>
      </c>
      <c r="S127" s="81" t="s">
        <v>73</v>
      </c>
      <c r="T127" s="82" t="s">
        <v>74</v>
      </c>
      <c r="U127" s="73"/>
      <c r="V127" s="73"/>
      <c r="W127" s="73"/>
      <c r="X127" s="73"/>
      <c r="Y127" s="73"/>
      <c r="Z127" s="73"/>
      <c r="AA127" s="73"/>
      <c r="AB127" s="73"/>
      <c r="AC127" s="73"/>
      <c r="AD127" s="73"/>
      <c r="AE127" s="73"/>
    </row>
    <row r="128" spans="1:63" s="15" customFormat="1" ht="22.8" customHeight="1">
      <c r="A128" s="12"/>
      <c r="B128" s="13"/>
      <c r="C128" s="84" t="s">
        <v>46</v>
      </c>
      <c r="D128" s="12"/>
      <c r="E128" s="12"/>
      <c r="F128" s="12"/>
      <c r="G128" s="12"/>
      <c r="H128" s="12"/>
      <c r="I128" s="12"/>
      <c r="J128" s="85">
        <f>BK128</f>
        <v>0</v>
      </c>
      <c r="K128" s="12"/>
      <c r="L128" s="13"/>
      <c r="M128" s="86"/>
      <c r="N128" s="87"/>
      <c r="O128" s="28"/>
      <c r="P128" s="88">
        <f>P129+P137+P190+P191+P197+P201</f>
        <v>0</v>
      </c>
      <c r="Q128" s="28"/>
      <c r="R128" s="88">
        <f>R129+R137+R190+R191+R197+R201</f>
        <v>3.1360265840000001</v>
      </c>
      <c r="S128" s="28"/>
      <c r="T128" s="89">
        <f>T129+T137+T190+T191+T197+T201</f>
        <v>8.1069999999999993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3" t="s">
        <v>75</v>
      </c>
      <c r="AU128" s="3" t="s">
        <v>47</v>
      </c>
      <c r="BK128" s="90">
        <f>BK129+BK137+BK190+BK191+BK197+BK201</f>
        <v>0</v>
      </c>
    </row>
    <row r="129" spans="1:65" s="91" customFormat="1" ht="25.95" customHeight="1">
      <c r="B129" s="92"/>
      <c r="D129" s="93" t="s">
        <v>75</v>
      </c>
      <c r="E129" s="94" t="s">
        <v>76</v>
      </c>
      <c r="F129" s="94" t="s">
        <v>77</v>
      </c>
      <c r="I129" s="95"/>
      <c r="J129" s="72">
        <f>BK129</f>
        <v>0</v>
      </c>
      <c r="L129" s="92"/>
      <c r="M129" s="96"/>
      <c r="N129" s="97"/>
      <c r="O129" s="97"/>
      <c r="P129" s="98">
        <f>P130</f>
        <v>0</v>
      </c>
      <c r="Q129" s="97"/>
      <c r="R129" s="98">
        <f>R130</f>
        <v>0.19240000000000002</v>
      </c>
      <c r="S129" s="97"/>
      <c r="T129" s="99">
        <f>T130</f>
        <v>8.4000000000000012E-3</v>
      </c>
      <c r="AR129" s="93" t="s">
        <v>78</v>
      </c>
      <c r="AT129" s="100" t="s">
        <v>75</v>
      </c>
      <c r="AU129" s="100" t="s">
        <v>2</v>
      </c>
      <c r="AY129" s="93" t="s">
        <v>79</v>
      </c>
      <c r="BK129" s="101">
        <f>BK130</f>
        <v>0</v>
      </c>
    </row>
    <row r="130" spans="1:65" s="91" customFormat="1" ht="22.8" customHeight="1">
      <c r="B130" s="92"/>
      <c r="D130" s="93" t="s">
        <v>75</v>
      </c>
      <c r="E130" s="102" t="s">
        <v>80</v>
      </c>
      <c r="F130" s="102" t="s">
        <v>81</v>
      </c>
      <c r="I130" s="95"/>
      <c r="J130" s="103">
        <f>BK130</f>
        <v>0</v>
      </c>
      <c r="L130" s="92"/>
      <c r="M130" s="96"/>
      <c r="N130" s="97"/>
      <c r="O130" s="97"/>
      <c r="P130" s="98">
        <f>SUM(P131:P136)</f>
        <v>0</v>
      </c>
      <c r="Q130" s="97"/>
      <c r="R130" s="98">
        <f>SUM(R131:R136)</f>
        <v>0.19240000000000002</v>
      </c>
      <c r="S130" s="97"/>
      <c r="T130" s="99">
        <f>SUM(T131:T136)</f>
        <v>8.4000000000000012E-3</v>
      </c>
      <c r="AR130" s="93" t="s">
        <v>78</v>
      </c>
      <c r="AT130" s="100" t="s">
        <v>75</v>
      </c>
      <c r="AU130" s="100" t="s">
        <v>78</v>
      </c>
      <c r="AY130" s="93" t="s">
        <v>79</v>
      </c>
      <c r="BK130" s="101">
        <f>SUM(BK131:BK136)</f>
        <v>0</v>
      </c>
    </row>
    <row r="131" spans="1:65" s="15" customFormat="1" ht="24.15" customHeight="1">
      <c r="A131" s="12"/>
      <c r="B131" s="104"/>
      <c r="C131" s="105" t="s">
        <v>82</v>
      </c>
      <c r="D131" s="105" t="s">
        <v>83</v>
      </c>
      <c r="E131" s="106" t="s">
        <v>84</v>
      </c>
      <c r="F131" s="107" t="s">
        <v>85</v>
      </c>
      <c r="G131" s="108" t="s">
        <v>86</v>
      </c>
      <c r="H131" s="109">
        <v>100</v>
      </c>
      <c r="I131" s="110"/>
      <c r="J131" s="111">
        <f t="shared" ref="J131:J136" si="0">ROUND(I131*H131,2)</f>
        <v>0</v>
      </c>
      <c r="K131" s="112"/>
      <c r="L131" s="13"/>
      <c r="M131" s="113" t="s">
        <v>10</v>
      </c>
      <c r="N131" s="114" t="s">
        <v>30</v>
      </c>
      <c r="O131" s="115"/>
      <c r="P131" s="116">
        <f t="shared" ref="P131:P136" si="1">O131*H131</f>
        <v>0</v>
      </c>
      <c r="Q131" s="116">
        <v>1.92E-3</v>
      </c>
      <c r="R131" s="116">
        <f t="shared" ref="R131:R136" si="2">Q131*H131</f>
        <v>0.192</v>
      </c>
      <c r="S131" s="116">
        <v>0</v>
      </c>
      <c r="T131" s="117">
        <f t="shared" ref="T131:T136" si="3">S131*H131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8" t="s">
        <v>87</v>
      </c>
      <c r="AT131" s="118" t="s">
        <v>83</v>
      </c>
      <c r="AU131" s="118" t="s">
        <v>88</v>
      </c>
      <c r="AY131" s="3" t="s">
        <v>79</v>
      </c>
      <c r="BE131" s="119">
        <f t="shared" ref="BE131:BE136" si="4">IF(N131="základná",J131,0)</f>
        <v>0</v>
      </c>
      <c r="BF131" s="119">
        <f t="shared" ref="BF131:BF136" si="5">IF(N131="znížená",J131,0)</f>
        <v>0</v>
      </c>
      <c r="BG131" s="119">
        <f t="shared" ref="BG131:BG136" si="6">IF(N131="zákl. prenesená",J131,0)</f>
        <v>0</v>
      </c>
      <c r="BH131" s="119">
        <f t="shared" ref="BH131:BH136" si="7">IF(N131="zníž. prenesená",J131,0)</f>
        <v>0</v>
      </c>
      <c r="BI131" s="119">
        <f t="shared" ref="BI131:BI136" si="8">IF(N131="nulová",J131,0)</f>
        <v>0</v>
      </c>
      <c r="BJ131" s="3" t="s">
        <v>88</v>
      </c>
      <c r="BK131" s="119">
        <f t="shared" ref="BK131:BK136" si="9">ROUND(I131*H131,2)</f>
        <v>0</v>
      </c>
      <c r="BL131" s="3" t="s">
        <v>87</v>
      </c>
      <c r="BM131" s="118" t="s">
        <v>89</v>
      </c>
    </row>
    <row r="132" spans="1:65" s="15" customFormat="1" ht="37.799999999999997" customHeight="1">
      <c r="A132" s="12"/>
      <c r="B132" s="104"/>
      <c r="C132" s="105" t="s">
        <v>90</v>
      </c>
      <c r="D132" s="105" t="s">
        <v>83</v>
      </c>
      <c r="E132" s="106" t="s">
        <v>91</v>
      </c>
      <c r="F132" s="107" t="s">
        <v>92</v>
      </c>
      <c r="G132" s="108" t="s">
        <v>93</v>
      </c>
      <c r="H132" s="109">
        <v>190</v>
      </c>
      <c r="I132" s="110"/>
      <c r="J132" s="111">
        <f t="shared" si="0"/>
        <v>0</v>
      </c>
      <c r="K132" s="112"/>
      <c r="L132" s="13"/>
      <c r="M132" s="113" t="s">
        <v>10</v>
      </c>
      <c r="N132" s="114" t="s">
        <v>30</v>
      </c>
      <c r="O132" s="115"/>
      <c r="P132" s="116">
        <f t="shared" si="1"/>
        <v>0</v>
      </c>
      <c r="Q132" s="116">
        <v>0</v>
      </c>
      <c r="R132" s="116">
        <f t="shared" si="2"/>
        <v>0</v>
      </c>
      <c r="S132" s="116">
        <v>0</v>
      </c>
      <c r="T132" s="117">
        <f t="shared" si="3"/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8" t="s">
        <v>87</v>
      </c>
      <c r="AT132" s="118" t="s">
        <v>83</v>
      </c>
      <c r="AU132" s="118" t="s">
        <v>88</v>
      </c>
      <c r="AY132" s="3" t="s">
        <v>79</v>
      </c>
      <c r="BE132" s="119">
        <f t="shared" si="4"/>
        <v>0</v>
      </c>
      <c r="BF132" s="119">
        <f t="shared" si="5"/>
        <v>0</v>
      </c>
      <c r="BG132" s="119">
        <f t="shared" si="6"/>
        <v>0</v>
      </c>
      <c r="BH132" s="119">
        <f t="shared" si="7"/>
        <v>0</v>
      </c>
      <c r="BI132" s="119">
        <f t="shared" si="8"/>
        <v>0</v>
      </c>
      <c r="BJ132" s="3" t="s">
        <v>88</v>
      </c>
      <c r="BK132" s="119">
        <f t="shared" si="9"/>
        <v>0</v>
      </c>
      <c r="BL132" s="3" t="s">
        <v>87</v>
      </c>
      <c r="BM132" s="118" t="s">
        <v>94</v>
      </c>
    </row>
    <row r="133" spans="1:65" s="15" customFormat="1" ht="24.15" customHeight="1">
      <c r="A133" s="12"/>
      <c r="B133" s="104"/>
      <c r="C133" s="105" t="s">
        <v>95</v>
      </c>
      <c r="D133" s="105" t="s">
        <v>83</v>
      </c>
      <c r="E133" s="106" t="s">
        <v>96</v>
      </c>
      <c r="F133" s="107" t="s">
        <v>97</v>
      </c>
      <c r="G133" s="108" t="s">
        <v>86</v>
      </c>
      <c r="H133" s="109">
        <v>100</v>
      </c>
      <c r="I133" s="110"/>
      <c r="J133" s="111">
        <f t="shared" si="0"/>
        <v>0</v>
      </c>
      <c r="K133" s="112"/>
      <c r="L133" s="13"/>
      <c r="M133" s="113" t="s">
        <v>10</v>
      </c>
      <c r="N133" s="114" t="s">
        <v>30</v>
      </c>
      <c r="O133" s="115"/>
      <c r="P133" s="116">
        <f t="shared" si="1"/>
        <v>0</v>
      </c>
      <c r="Q133" s="116">
        <v>0</v>
      </c>
      <c r="R133" s="116">
        <f t="shared" si="2"/>
        <v>0</v>
      </c>
      <c r="S133" s="116">
        <v>0</v>
      </c>
      <c r="T133" s="117">
        <f t="shared" si="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8" t="s">
        <v>87</v>
      </c>
      <c r="AT133" s="118" t="s">
        <v>83</v>
      </c>
      <c r="AU133" s="118" t="s">
        <v>88</v>
      </c>
      <c r="AY133" s="3" t="s">
        <v>79</v>
      </c>
      <c r="BE133" s="119">
        <f t="shared" si="4"/>
        <v>0</v>
      </c>
      <c r="BF133" s="119">
        <f t="shared" si="5"/>
        <v>0</v>
      </c>
      <c r="BG133" s="119">
        <f t="shared" si="6"/>
        <v>0</v>
      </c>
      <c r="BH133" s="119">
        <f t="shared" si="7"/>
        <v>0</v>
      </c>
      <c r="BI133" s="119">
        <f t="shared" si="8"/>
        <v>0</v>
      </c>
      <c r="BJ133" s="3" t="s">
        <v>88</v>
      </c>
      <c r="BK133" s="119">
        <f t="shared" si="9"/>
        <v>0</v>
      </c>
      <c r="BL133" s="3" t="s">
        <v>87</v>
      </c>
      <c r="BM133" s="118" t="s">
        <v>98</v>
      </c>
    </row>
    <row r="134" spans="1:65" s="15" customFormat="1" ht="24.15" customHeight="1">
      <c r="A134" s="12"/>
      <c r="B134" s="104"/>
      <c r="C134" s="105" t="s">
        <v>99</v>
      </c>
      <c r="D134" s="105" t="s">
        <v>83</v>
      </c>
      <c r="E134" s="106" t="s">
        <v>100</v>
      </c>
      <c r="F134" s="107" t="s">
        <v>101</v>
      </c>
      <c r="G134" s="108" t="s">
        <v>102</v>
      </c>
      <c r="H134" s="109">
        <v>40</v>
      </c>
      <c r="I134" s="110"/>
      <c r="J134" s="111">
        <f t="shared" si="0"/>
        <v>0</v>
      </c>
      <c r="K134" s="112"/>
      <c r="L134" s="13"/>
      <c r="M134" s="113" t="s">
        <v>10</v>
      </c>
      <c r="N134" s="114" t="s">
        <v>30</v>
      </c>
      <c r="O134" s="115"/>
      <c r="P134" s="116">
        <f t="shared" si="1"/>
        <v>0</v>
      </c>
      <c r="Q134" s="116">
        <v>1.0000000000000001E-5</v>
      </c>
      <c r="R134" s="116">
        <f t="shared" si="2"/>
        <v>4.0000000000000002E-4</v>
      </c>
      <c r="S134" s="116">
        <v>2.1000000000000001E-4</v>
      </c>
      <c r="T134" s="117">
        <f t="shared" si="3"/>
        <v>8.4000000000000012E-3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8" t="s">
        <v>87</v>
      </c>
      <c r="AT134" s="118" t="s">
        <v>83</v>
      </c>
      <c r="AU134" s="118" t="s">
        <v>88</v>
      </c>
      <c r="AY134" s="3" t="s">
        <v>79</v>
      </c>
      <c r="BE134" s="119">
        <f t="shared" si="4"/>
        <v>0</v>
      </c>
      <c r="BF134" s="119">
        <f t="shared" si="5"/>
        <v>0</v>
      </c>
      <c r="BG134" s="119">
        <f t="shared" si="6"/>
        <v>0</v>
      </c>
      <c r="BH134" s="119">
        <f t="shared" si="7"/>
        <v>0</v>
      </c>
      <c r="BI134" s="119">
        <f t="shared" si="8"/>
        <v>0</v>
      </c>
      <c r="BJ134" s="3" t="s">
        <v>88</v>
      </c>
      <c r="BK134" s="119">
        <f t="shared" si="9"/>
        <v>0</v>
      </c>
      <c r="BL134" s="3" t="s">
        <v>87</v>
      </c>
      <c r="BM134" s="118" t="s">
        <v>103</v>
      </c>
    </row>
    <row r="135" spans="1:65" s="15" customFormat="1" ht="24.15" customHeight="1">
      <c r="A135" s="12"/>
      <c r="B135" s="104"/>
      <c r="C135" s="105" t="s">
        <v>104</v>
      </c>
      <c r="D135" s="105" t="s">
        <v>83</v>
      </c>
      <c r="E135" s="106" t="s">
        <v>105</v>
      </c>
      <c r="F135" s="107" t="s">
        <v>106</v>
      </c>
      <c r="G135" s="108" t="s">
        <v>107</v>
      </c>
      <c r="H135" s="109">
        <v>8.1069999999999993</v>
      </c>
      <c r="I135" s="110"/>
      <c r="J135" s="111">
        <f t="shared" si="0"/>
        <v>0</v>
      </c>
      <c r="K135" s="112"/>
      <c r="L135" s="13"/>
      <c r="M135" s="113" t="s">
        <v>10</v>
      </c>
      <c r="N135" s="114" t="s">
        <v>30</v>
      </c>
      <c r="O135" s="115"/>
      <c r="P135" s="116">
        <f t="shared" si="1"/>
        <v>0</v>
      </c>
      <c r="Q135" s="116">
        <v>0</v>
      </c>
      <c r="R135" s="116">
        <f t="shared" si="2"/>
        <v>0</v>
      </c>
      <c r="S135" s="116">
        <v>0</v>
      </c>
      <c r="T135" s="117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8" t="s">
        <v>87</v>
      </c>
      <c r="AT135" s="118" t="s">
        <v>83</v>
      </c>
      <c r="AU135" s="118" t="s">
        <v>88</v>
      </c>
      <c r="AY135" s="3" t="s">
        <v>79</v>
      </c>
      <c r="BE135" s="119">
        <f t="shared" si="4"/>
        <v>0</v>
      </c>
      <c r="BF135" s="119">
        <f t="shared" si="5"/>
        <v>0</v>
      </c>
      <c r="BG135" s="119">
        <f t="shared" si="6"/>
        <v>0</v>
      </c>
      <c r="BH135" s="119">
        <f t="shared" si="7"/>
        <v>0</v>
      </c>
      <c r="BI135" s="119">
        <f t="shared" si="8"/>
        <v>0</v>
      </c>
      <c r="BJ135" s="3" t="s">
        <v>88</v>
      </c>
      <c r="BK135" s="119">
        <f t="shared" si="9"/>
        <v>0</v>
      </c>
      <c r="BL135" s="3" t="s">
        <v>87</v>
      </c>
      <c r="BM135" s="118" t="s">
        <v>108</v>
      </c>
    </row>
    <row r="136" spans="1:65" s="15" customFormat="1" ht="24.15" customHeight="1">
      <c r="A136" s="12"/>
      <c r="B136" s="104"/>
      <c r="C136" s="105" t="s">
        <v>109</v>
      </c>
      <c r="D136" s="105" t="s">
        <v>83</v>
      </c>
      <c r="E136" s="106" t="s">
        <v>110</v>
      </c>
      <c r="F136" s="107" t="s">
        <v>111</v>
      </c>
      <c r="G136" s="108" t="s">
        <v>107</v>
      </c>
      <c r="H136" s="109">
        <v>8.1069999999999993</v>
      </c>
      <c r="I136" s="110"/>
      <c r="J136" s="111">
        <f t="shared" si="0"/>
        <v>0</v>
      </c>
      <c r="K136" s="112"/>
      <c r="L136" s="13"/>
      <c r="M136" s="113" t="s">
        <v>10</v>
      </c>
      <c r="N136" s="114" t="s">
        <v>30</v>
      </c>
      <c r="O136" s="115"/>
      <c r="P136" s="116">
        <f t="shared" si="1"/>
        <v>0</v>
      </c>
      <c r="Q136" s="116">
        <v>0</v>
      </c>
      <c r="R136" s="116">
        <f t="shared" si="2"/>
        <v>0</v>
      </c>
      <c r="S136" s="116">
        <v>0</v>
      </c>
      <c r="T136" s="117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8" t="s">
        <v>87</v>
      </c>
      <c r="AT136" s="118" t="s">
        <v>83</v>
      </c>
      <c r="AU136" s="118" t="s">
        <v>88</v>
      </c>
      <c r="AY136" s="3" t="s">
        <v>79</v>
      </c>
      <c r="BE136" s="119">
        <f t="shared" si="4"/>
        <v>0</v>
      </c>
      <c r="BF136" s="119">
        <f t="shared" si="5"/>
        <v>0</v>
      </c>
      <c r="BG136" s="119">
        <f t="shared" si="6"/>
        <v>0</v>
      </c>
      <c r="BH136" s="119">
        <f t="shared" si="7"/>
        <v>0</v>
      </c>
      <c r="BI136" s="119">
        <f t="shared" si="8"/>
        <v>0</v>
      </c>
      <c r="BJ136" s="3" t="s">
        <v>88</v>
      </c>
      <c r="BK136" s="119">
        <f t="shared" si="9"/>
        <v>0</v>
      </c>
      <c r="BL136" s="3" t="s">
        <v>87</v>
      </c>
      <c r="BM136" s="118" t="s">
        <v>112</v>
      </c>
    </row>
    <row r="137" spans="1:65" s="91" customFormat="1" ht="25.95" customHeight="1">
      <c r="B137" s="92"/>
      <c r="D137" s="93" t="s">
        <v>75</v>
      </c>
      <c r="E137" s="94" t="s">
        <v>113</v>
      </c>
      <c r="F137" s="94" t="s">
        <v>114</v>
      </c>
      <c r="I137" s="95"/>
      <c r="J137" s="72">
        <f>BK137</f>
        <v>0</v>
      </c>
      <c r="L137" s="92"/>
      <c r="M137" s="96"/>
      <c r="N137" s="97"/>
      <c r="O137" s="97"/>
      <c r="P137" s="98">
        <f>P138+P150+P166+P177+P186</f>
        <v>0</v>
      </c>
      <c r="Q137" s="97"/>
      <c r="R137" s="98">
        <f>R138+R150+R166+R177+R186</f>
        <v>2.9111665840000001</v>
      </c>
      <c r="S137" s="97"/>
      <c r="T137" s="99">
        <f>T138+T150+T166+T177+T186</f>
        <v>8.0985999999999994</v>
      </c>
      <c r="AR137" s="93" t="s">
        <v>88</v>
      </c>
      <c r="AT137" s="100" t="s">
        <v>75</v>
      </c>
      <c r="AU137" s="100" t="s">
        <v>2</v>
      </c>
      <c r="AY137" s="93" t="s">
        <v>79</v>
      </c>
      <c r="BK137" s="101">
        <f>BK138+BK150+BK166+BK177+BK186</f>
        <v>0</v>
      </c>
    </row>
    <row r="138" spans="1:65" s="91" customFormat="1" ht="22.8" customHeight="1">
      <c r="B138" s="92"/>
      <c r="D138" s="93" t="s">
        <v>75</v>
      </c>
      <c r="E138" s="102" t="s">
        <v>115</v>
      </c>
      <c r="F138" s="102" t="s">
        <v>116</v>
      </c>
      <c r="I138" s="95"/>
      <c r="J138" s="103">
        <f>BK138</f>
        <v>0</v>
      </c>
      <c r="L138" s="92"/>
      <c r="M138" s="96"/>
      <c r="N138" s="97"/>
      <c r="O138" s="97"/>
      <c r="P138" s="98">
        <f>SUM(P139:P149)</f>
        <v>0</v>
      </c>
      <c r="Q138" s="97"/>
      <c r="R138" s="98">
        <f>SUM(R139:R149)</f>
        <v>2.7140000000000001E-2</v>
      </c>
      <c r="S138" s="97"/>
      <c r="T138" s="99">
        <f>SUM(T139:T149)</f>
        <v>0</v>
      </c>
      <c r="AR138" s="93" t="s">
        <v>88</v>
      </c>
      <c r="AT138" s="100" t="s">
        <v>75</v>
      </c>
      <c r="AU138" s="100" t="s">
        <v>78</v>
      </c>
      <c r="AY138" s="93" t="s">
        <v>79</v>
      </c>
      <c r="BK138" s="101">
        <f>SUM(BK139:BK149)</f>
        <v>0</v>
      </c>
    </row>
    <row r="139" spans="1:65" s="15" customFormat="1" ht="24.15" customHeight="1">
      <c r="A139" s="12"/>
      <c r="B139" s="104"/>
      <c r="C139" s="105" t="s">
        <v>117</v>
      </c>
      <c r="D139" s="105" t="s">
        <v>83</v>
      </c>
      <c r="E139" s="106" t="s">
        <v>118</v>
      </c>
      <c r="F139" s="107" t="s">
        <v>119</v>
      </c>
      <c r="G139" s="108" t="s">
        <v>120</v>
      </c>
      <c r="H139" s="109">
        <v>44</v>
      </c>
      <c r="I139" s="110"/>
      <c r="J139" s="111">
        <f t="shared" ref="J139:J149" si="10">ROUND(I139*H139,2)</f>
        <v>0</v>
      </c>
      <c r="K139" s="112"/>
      <c r="L139" s="13"/>
      <c r="M139" s="113" t="s">
        <v>10</v>
      </c>
      <c r="N139" s="114" t="s">
        <v>30</v>
      </c>
      <c r="O139" s="115"/>
      <c r="P139" s="116">
        <f t="shared" ref="P139:P149" si="11">O139*H139</f>
        <v>0</v>
      </c>
      <c r="Q139" s="116">
        <v>2.0000000000000002E-5</v>
      </c>
      <c r="R139" s="116">
        <f t="shared" ref="R139:R149" si="12">Q139*H139</f>
        <v>8.8000000000000003E-4</v>
      </c>
      <c r="S139" s="116">
        <v>0</v>
      </c>
      <c r="T139" s="117">
        <f t="shared" ref="T139:T149" si="13">S139*H139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8" t="s">
        <v>121</v>
      </c>
      <c r="AT139" s="118" t="s">
        <v>83</v>
      </c>
      <c r="AU139" s="118" t="s">
        <v>88</v>
      </c>
      <c r="AY139" s="3" t="s">
        <v>79</v>
      </c>
      <c r="BE139" s="119">
        <f t="shared" ref="BE139:BE149" si="14">IF(N139="základná",J139,0)</f>
        <v>0</v>
      </c>
      <c r="BF139" s="119">
        <f t="shared" ref="BF139:BF149" si="15">IF(N139="znížená",J139,0)</f>
        <v>0</v>
      </c>
      <c r="BG139" s="119">
        <f t="shared" ref="BG139:BG149" si="16">IF(N139="zákl. prenesená",J139,0)</f>
        <v>0</v>
      </c>
      <c r="BH139" s="119">
        <f t="shared" ref="BH139:BH149" si="17">IF(N139="zníž. prenesená",J139,0)</f>
        <v>0</v>
      </c>
      <c r="BI139" s="119">
        <f t="shared" ref="BI139:BI149" si="18">IF(N139="nulová",J139,0)</f>
        <v>0</v>
      </c>
      <c r="BJ139" s="3" t="s">
        <v>88</v>
      </c>
      <c r="BK139" s="119">
        <f t="shared" ref="BK139:BK149" si="19">ROUND(I139*H139,2)</f>
        <v>0</v>
      </c>
      <c r="BL139" s="3" t="s">
        <v>121</v>
      </c>
      <c r="BM139" s="118" t="s">
        <v>122</v>
      </c>
    </row>
    <row r="140" spans="1:65" s="15" customFormat="1" ht="33" customHeight="1">
      <c r="A140" s="12"/>
      <c r="B140" s="104"/>
      <c r="C140" s="120" t="s">
        <v>123</v>
      </c>
      <c r="D140" s="120" t="s">
        <v>124</v>
      </c>
      <c r="E140" s="121" t="s">
        <v>125</v>
      </c>
      <c r="F140" s="122" t="s">
        <v>126</v>
      </c>
      <c r="G140" s="123" t="s">
        <v>120</v>
      </c>
      <c r="H140" s="124">
        <v>14</v>
      </c>
      <c r="I140" s="125"/>
      <c r="J140" s="126">
        <f t="shared" si="10"/>
        <v>0</v>
      </c>
      <c r="K140" s="127"/>
      <c r="L140" s="128"/>
      <c r="M140" s="129" t="s">
        <v>10</v>
      </c>
      <c r="N140" s="130" t="s">
        <v>30</v>
      </c>
      <c r="O140" s="115"/>
      <c r="P140" s="116">
        <f t="shared" si="11"/>
        <v>0</v>
      </c>
      <c r="Q140" s="116">
        <v>2.0000000000000002E-5</v>
      </c>
      <c r="R140" s="116">
        <f t="shared" si="12"/>
        <v>2.8000000000000003E-4</v>
      </c>
      <c r="S140" s="116">
        <v>0</v>
      </c>
      <c r="T140" s="117">
        <f t="shared" si="1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8" t="s">
        <v>127</v>
      </c>
      <c r="AT140" s="118" t="s">
        <v>124</v>
      </c>
      <c r="AU140" s="118" t="s">
        <v>88</v>
      </c>
      <c r="AY140" s="3" t="s">
        <v>79</v>
      </c>
      <c r="BE140" s="119">
        <f t="shared" si="14"/>
        <v>0</v>
      </c>
      <c r="BF140" s="119">
        <f t="shared" si="15"/>
        <v>0</v>
      </c>
      <c r="BG140" s="119">
        <f t="shared" si="16"/>
        <v>0</v>
      </c>
      <c r="BH140" s="119">
        <f t="shared" si="17"/>
        <v>0</v>
      </c>
      <c r="BI140" s="119">
        <f t="shared" si="18"/>
        <v>0</v>
      </c>
      <c r="BJ140" s="3" t="s">
        <v>88</v>
      </c>
      <c r="BK140" s="119">
        <f t="shared" si="19"/>
        <v>0</v>
      </c>
      <c r="BL140" s="3" t="s">
        <v>121</v>
      </c>
      <c r="BM140" s="118" t="s">
        <v>128</v>
      </c>
    </row>
    <row r="141" spans="1:65" s="15" customFormat="1" ht="33" customHeight="1">
      <c r="A141" s="12"/>
      <c r="B141" s="104"/>
      <c r="C141" s="120" t="s">
        <v>129</v>
      </c>
      <c r="D141" s="120" t="s">
        <v>124</v>
      </c>
      <c r="E141" s="121" t="s">
        <v>130</v>
      </c>
      <c r="F141" s="122" t="s">
        <v>131</v>
      </c>
      <c r="G141" s="123" t="s">
        <v>120</v>
      </c>
      <c r="H141" s="124">
        <v>30</v>
      </c>
      <c r="I141" s="125"/>
      <c r="J141" s="126">
        <f t="shared" si="10"/>
        <v>0</v>
      </c>
      <c r="K141" s="127"/>
      <c r="L141" s="128"/>
      <c r="M141" s="129" t="s">
        <v>10</v>
      </c>
      <c r="N141" s="130" t="s">
        <v>30</v>
      </c>
      <c r="O141" s="115"/>
      <c r="P141" s="116">
        <f t="shared" si="11"/>
        <v>0</v>
      </c>
      <c r="Q141" s="116">
        <v>8.0000000000000007E-5</v>
      </c>
      <c r="R141" s="116">
        <f t="shared" si="12"/>
        <v>2.4000000000000002E-3</v>
      </c>
      <c r="S141" s="116">
        <v>0</v>
      </c>
      <c r="T141" s="117">
        <f t="shared" si="1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8" t="s">
        <v>127</v>
      </c>
      <c r="AT141" s="118" t="s">
        <v>124</v>
      </c>
      <c r="AU141" s="118" t="s">
        <v>88</v>
      </c>
      <c r="AY141" s="3" t="s">
        <v>79</v>
      </c>
      <c r="BE141" s="119">
        <f t="shared" si="14"/>
        <v>0</v>
      </c>
      <c r="BF141" s="119">
        <f t="shared" si="15"/>
        <v>0</v>
      </c>
      <c r="BG141" s="119">
        <f t="shared" si="16"/>
        <v>0</v>
      </c>
      <c r="BH141" s="119">
        <f t="shared" si="17"/>
        <v>0</v>
      </c>
      <c r="BI141" s="119">
        <f t="shared" si="18"/>
        <v>0</v>
      </c>
      <c r="BJ141" s="3" t="s">
        <v>88</v>
      </c>
      <c r="BK141" s="119">
        <f t="shared" si="19"/>
        <v>0</v>
      </c>
      <c r="BL141" s="3" t="s">
        <v>121</v>
      </c>
      <c r="BM141" s="118" t="s">
        <v>132</v>
      </c>
    </row>
    <row r="142" spans="1:65" s="15" customFormat="1" ht="24.15" customHeight="1">
      <c r="A142" s="12"/>
      <c r="B142" s="104"/>
      <c r="C142" s="105" t="s">
        <v>133</v>
      </c>
      <c r="D142" s="105" t="s">
        <v>83</v>
      </c>
      <c r="E142" s="106" t="s">
        <v>134</v>
      </c>
      <c r="F142" s="107" t="s">
        <v>135</v>
      </c>
      <c r="G142" s="108" t="s">
        <v>120</v>
      </c>
      <c r="H142" s="109">
        <v>62</v>
      </c>
      <c r="I142" s="110"/>
      <c r="J142" s="111">
        <f t="shared" si="10"/>
        <v>0</v>
      </c>
      <c r="K142" s="112"/>
      <c r="L142" s="13"/>
      <c r="M142" s="113" t="s">
        <v>10</v>
      </c>
      <c r="N142" s="114" t="s">
        <v>30</v>
      </c>
      <c r="O142" s="115"/>
      <c r="P142" s="116">
        <f t="shared" si="11"/>
        <v>0</v>
      </c>
      <c r="Q142" s="116">
        <v>2.0000000000000002E-5</v>
      </c>
      <c r="R142" s="116">
        <f t="shared" si="12"/>
        <v>1.24E-3</v>
      </c>
      <c r="S142" s="116">
        <v>0</v>
      </c>
      <c r="T142" s="117">
        <f t="shared" si="1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8" t="s">
        <v>121</v>
      </c>
      <c r="AT142" s="118" t="s">
        <v>83</v>
      </c>
      <c r="AU142" s="118" t="s">
        <v>88</v>
      </c>
      <c r="AY142" s="3" t="s">
        <v>79</v>
      </c>
      <c r="BE142" s="119">
        <f t="shared" si="14"/>
        <v>0</v>
      </c>
      <c r="BF142" s="119">
        <f t="shared" si="15"/>
        <v>0</v>
      </c>
      <c r="BG142" s="119">
        <f t="shared" si="16"/>
        <v>0</v>
      </c>
      <c r="BH142" s="119">
        <f t="shared" si="17"/>
        <v>0</v>
      </c>
      <c r="BI142" s="119">
        <f t="shared" si="18"/>
        <v>0</v>
      </c>
      <c r="BJ142" s="3" t="s">
        <v>88</v>
      </c>
      <c r="BK142" s="119">
        <f t="shared" si="19"/>
        <v>0</v>
      </c>
      <c r="BL142" s="3" t="s">
        <v>121</v>
      </c>
      <c r="BM142" s="118" t="s">
        <v>136</v>
      </c>
    </row>
    <row r="143" spans="1:65" s="15" customFormat="1" ht="33" customHeight="1">
      <c r="A143" s="12"/>
      <c r="B143" s="104"/>
      <c r="C143" s="120" t="s">
        <v>137</v>
      </c>
      <c r="D143" s="120" t="s">
        <v>124</v>
      </c>
      <c r="E143" s="121" t="s">
        <v>138</v>
      </c>
      <c r="F143" s="122" t="s">
        <v>139</v>
      </c>
      <c r="G143" s="123" t="s">
        <v>120</v>
      </c>
      <c r="H143" s="124">
        <v>38</v>
      </c>
      <c r="I143" s="125"/>
      <c r="J143" s="126">
        <f t="shared" si="10"/>
        <v>0</v>
      </c>
      <c r="K143" s="127"/>
      <c r="L143" s="128"/>
      <c r="M143" s="129" t="s">
        <v>10</v>
      </c>
      <c r="N143" s="130" t="s">
        <v>30</v>
      </c>
      <c r="O143" s="115"/>
      <c r="P143" s="116">
        <f t="shared" si="11"/>
        <v>0</v>
      </c>
      <c r="Q143" s="116">
        <v>1.9000000000000001E-4</v>
      </c>
      <c r="R143" s="116">
        <f t="shared" si="12"/>
        <v>7.2200000000000007E-3</v>
      </c>
      <c r="S143" s="116">
        <v>0</v>
      </c>
      <c r="T143" s="117">
        <f t="shared" si="1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8" t="s">
        <v>127</v>
      </c>
      <c r="AT143" s="118" t="s">
        <v>124</v>
      </c>
      <c r="AU143" s="118" t="s">
        <v>88</v>
      </c>
      <c r="AY143" s="3" t="s">
        <v>79</v>
      </c>
      <c r="BE143" s="119">
        <f t="shared" si="14"/>
        <v>0</v>
      </c>
      <c r="BF143" s="119">
        <f t="shared" si="15"/>
        <v>0</v>
      </c>
      <c r="BG143" s="119">
        <f t="shared" si="16"/>
        <v>0</v>
      </c>
      <c r="BH143" s="119">
        <f t="shared" si="17"/>
        <v>0</v>
      </c>
      <c r="BI143" s="119">
        <f t="shared" si="18"/>
        <v>0</v>
      </c>
      <c r="BJ143" s="3" t="s">
        <v>88</v>
      </c>
      <c r="BK143" s="119">
        <f t="shared" si="19"/>
        <v>0</v>
      </c>
      <c r="BL143" s="3" t="s">
        <v>121</v>
      </c>
      <c r="BM143" s="118" t="s">
        <v>140</v>
      </c>
    </row>
    <row r="144" spans="1:65" s="15" customFormat="1" ht="33" customHeight="1">
      <c r="A144" s="12"/>
      <c r="B144" s="104"/>
      <c r="C144" s="120" t="s">
        <v>141</v>
      </c>
      <c r="D144" s="120" t="s">
        <v>124</v>
      </c>
      <c r="E144" s="121" t="s">
        <v>142</v>
      </c>
      <c r="F144" s="122" t="s">
        <v>143</v>
      </c>
      <c r="G144" s="123" t="s">
        <v>120</v>
      </c>
      <c r="H144" s="124">
        <v>24</v>
      </c>
      <c r="I144" s="125"/>
      <c r="J144" s="126">
        <f t="shared" si="10"/>
        <v>0</v>
      </c>
      <c r="K144" s="127"/>
      <c r="L144" s="128"/>
      <c r="M144" s="129" t="s">
        <v>10</v>
      </c>
      <c r="N144" s="130" t="s">
        <v>30</v>
      </c>
      <c r="O144" s="115"/>
      <c r="P144" s="116">
        <f t="shared" si="11"/>
        <v>0</v>
      </c>
      <c r="Q144" s="116">
        <v>9.0000000000000006E-5</v>
      </c>
      <c r="R144" s="116">
        <f t="shared" si="12"/>
        <v>2.16E-3</v>
      </c>
      <c r="S144" s="116">
        <v>0</v>
      </c>
      <c r="T144" s="117">
        <f t="shared" si="1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8" t="s">
        <v>127</v>
      </c>
      <c r="AT144" s="118" t="s">
        <v>124</v>
      </c>
      <c r="AU144" s="118" t="s">
        <v>88</v>
      </c>
      <c r="AY144" s="3" t="s">
        <v>79</v>
      </c>
      <c r="BE144" s="119">
        <f t="shared" si="14"/>
        <v>0</v>
      </c>
      <c r="BF144" s="119">
        <f t="shared" si="15"/>
        <v>0</v>
      </c>
      <c r="BG144" s="119">
        <f t="shared" si="16"/>
        <v>0</v>
      </c>
      <c r="BH144" s="119">
        <f t="shared" si="17"/>
        <v>0</v>
      </c>
      <c r="BI144" s="119">
        <f t="shared" si="18"/>
        <v>0</v>
      </c>
      <c r="BJ144" s="3" t="s">
        <v>88</v>
      </c>
      <c r="BK144" s="119">
        <f t="shared" si="19"/>
        <v>0</v>
      </c>
      <c r="BL144" s="3" t="s">
        <v>121</v>
      </c>
      <c r="BM144" s="118" t="s">
        <v>144</v>
      </c>
    </row>
    <row r="145" spans="1:65" s="15" customFormat="1" ht="24.15" customHeight="1">
      <c r="A145" s="12"/>
      <c r="B145" s="104"/>
      <c r="C145" s="105" t="s">
        <v>145</v>
      </c>
      <c r="D145" s="105" t="s">
        <v>83</v>
      </c>
      <c r="E145" s="106" t="s">
        <v>146</v>
      </c>
      <c r="F145" s="107" t="s">
        <v>147</v>
      </c>
      <c r="G145" s="108" t="s">
        <v>120</v>
      </c>
      <c r="H145" s="109">
        <v>108</v>
      </c>
      <c r="I145" s="110"/>
      <c r="J145" s="111">
        <f t="shared" si="10"/>
        <v>0</v>
      </c>
      <c r="K145" s="112"/>
      <c r="L145" s="13"/>
      <c r="M145" s="113" t="s">
        <v>10</v>
      </c>
      <c r="N145" s="114" t="s">
        <v>30</v>
      </c>
      <c r="O145" s="115"/>
      <c r="P145" s="116">
        <f t="shared" si="11"/>
        <v>0</v>
      </c>
      <c r="Q145" s="116">
        <v>2.0000000000000002E-5</v>
      </c>
      <c r="R145" s="116">
        <f t="shared" si="12"/>
        <v>2.16E-3</v>
      </c>
      <c r="S145" s="116">
        <v>0</v>
      </c>
      <c r="T145" s="117">
        <f t="shared" si="1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8" t="s">
        <v>121</v>
      </c>
      <c r="AT145" s="118" t="s">
        <v>83</v>
      </c>
      <c r="AU145" s="118" t="s">
        <v>88</v>
      </c>
      <c r="AY145" s="3" t="s">
        <v>79</v>
      </c>
      <c r="BE145" s="119">
        <f t="shared" si="14"/>
        <v>0</v>
      </c>
      <c r="BF145" s="119">
        <f t="shared" si="15"/>
        <v>0</v>
      </c>
      <c r="BG145" s="119">
        <f t="shared" si="16"/>
        <v>0</v>
      </c>
      <c r="BH145" s="119">
        <f t="shared" si="17"/>
        <v>0</v>
      </c>
      <c r="BI145" s="119">
        <f t="shared" si="18"/>
        <v>0</v>
      </c>
      <c r="BJ145" s="3" t="s">
        <v>88</v>
      </c>
      <c r="BK145" s="119">
        <f t="shared" si="19"/>
        <v>0</v>
      </c>
      <c r="BL145" s="3" t="s">
        <v>121</v>
      </c>
      <c r="BM145" s="118" t="s">
        <v>148</v>
      </c>
    </row>
    <row r="146" spans="1:65" s="15" customFormat="1" ht="33" customHeight="1">
      <c r="A146" s="12"/>
      <c r="B146" s="104"/>
      <c r="C146" s="120" t="s">
        <v>149</v>
      </c>
      <c r="D146" s="120" t="s">
        <v>124</v>
      </c>
      <c r="E146" s="121" t="s">
        <v>150</v>
      </c>
      <c r="F146" s="122" t="s">
        <v>151</v>
      </c>
      <c r="G146" s="123" t="s">
        <v>120</v>
      </c>
      <c r="H146" s="124">
        <v>108</v>
      </c>
      <c r="I146" s="125"/>
      <c r="J146" s="126">
        <f t="shared" si="10"/>
        <v>0</v>
      </c>
      <c r="K146" s="127"/>
      <c r="L146" s="128"/>
      <c r="M146" s="129" t="s">
        <v>10</v>
      </c>
      <c r="N146" s="130" t="s">
        <v>30</v>
      </c>
      <c r="O146" s="115"/>
      <c r="P146" s="116">
        <f t="shared" si="11"/>
        <v>0</v>
      </c>
      <c r="Q146" s="116">
        <v>1E-4</v>
      </c>
      <c r="R146" s="116">
        <f t="shared" si="12"/>
        <v>1.0800000000000001E-2</v>
      </c>
      <c r="S146" s="116">
        <v>0</v>
      </c>
      <c r="T146" s="117">
        <f t="shared" si="13"/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8" t="s">
        <v>127</v>
      </c>
      <c r="AT146" s="118" t="s">
        <v>124</v>
      </c>
      <c r="AU146" s="118" t="s">
        <v>88</v>
      </c>
      <c r="AY146" s="3" t="s">
        <v>79</v>
      </c>
      <c r="BE146" s="119">
        <f t="shared" si="14"/>
        <v>0</v>
      </c>
      <c r="BF146" s="119">
        <f t="shared" si="15"/>
        <v>0</v>
      </c>
      <c r="BG146" s="119">
        <f t="shared" si="16"/>
        <v>0</v>
      </c>
      <c r="BH146" s="119">
        <f t="shared" si="17"/>
        <v>0</v>
      </c>
      <c r="BI146" s="119">
        <f t="shared" si="18"/>
        <v>0</v>
      </c>
      <c r="BJ146" s="3" t="s">
        <v>88</v>
      </c>
      <c r="BK146" s="119">
        <f t="shared" si="19"/>
        <v>0</v>
      </c>
      <c r="BL146" s="3" t="s">
        <v>121</v>
      </c>
      <c r="BM146" s="118" t="s">
        <v>152</v>
      </c>
    </row>
    <row r="147" spans="1:65" s="15" customFormat="1" ht="24.15" customHeight="1">
      <c r="A147" s="12"/>
      <c r="B147" s="104"/>
      <c r="C147" s="105" t="s">
        <v>153</v>
      </c>
      <c r="D147" s="105" t="s">
        <v>83</v>
      </c>
      <c r="E147" s="106" t="s">
        <v>154</v>
      </c>
      <c r="F147" s="107" t="s">
        <v>155</v>
      </c>
      <c r="G147" s="108" t="s">
        <v>156</v>
      </c>
      <c r="H147" s="109"/>
      <c r="I147" s="110"/>
      <c r="J147" s="111">
        <f t="shared" si="10"/>
        <v>0</v>
      </c>
      <c r="K147" s="112"/>
      <c r="L147" s="13"/>
      <c r="M147" s="113" t="s">
        <v>10</v>
      </c>
      <c r="N147" s="114" t="s">
        <v>30</v>
      </c>
      <c r="O147" s="115"/>
      <c r="P147" s="116">
        <f t="shared" si="11"/>
        <v>0</v>
      </c>
      <c r="Q147" s="116">
        <v>0</v>
      </c>
      <c r="R147" s="116">
        <f t="shared" si="12"/>
        <v>0</v>
      </c>
      <c r="S147" s="116">
        <v>0</v>
      </c>
      <c r="T147" s="117">
        <f t="shared" si="1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8" t="s">
        <v>121</v>
      </c>
      <c r="AT147" s="118" t="s">
        <v>83</v>
      </c>
      <c r="AU147" s="118" t="s">
        <v>88</v>
      </c>
      <c r="AY147" s="3" t="s">
        <v>79</v>
      </c>
      <c r="BE147" s="119">
        <f t="shared" si="14"/>
        <v>0</v>
      </c>
      <c r="BF147" s="119">
        <f t="shared" si="15"/>
        <v>0</v>
      </c>
      <c r="BG147" s="119">
        <f t="shared" si="16"/>
        <v>0</v>
      </c>
      <c r="BH147" s="119">
        <f t="shared" si="17"/>
        <v>0</v>
      </c>
      <c r="BI147" s="119">
        <f t="shared" si="18"/>
        <v>0</v>
      </c>
      <c r="BJ147" s="3" t="s">
        <v>88</v>
      </c>
      <c r="BK147" s="119">
        <f t="shared" si="19"/>
        <v>0</v>
      </c>
      <c r="BL147" s="3" t="s">
        <v>121</v>
      </c>
      <c r="BM147" s="118" t="s">
        <v>157</v>
      </c>
    </row>
    <row r="148" spans="1:65" s="15" customFormat="1" ht="24.15" customHeight="1">
      <c r="A148" s="12"/>
      <c r="B148" s="104"/>
      <c r="C148" s="105" t="s">
        <v>158</v>
      </c>
      <c r="D148" s="105" t="s">
        <v>83</v>
      </c>
      <c r="E148" s="106" t="s">
        <v>159</v>
      </c>
      <c r="F148" s="107" t="s">
        <v>160</v>
      </c>
      <c r="G148" s="108" t="s">
        <v>156</v>
      </c>
      <c r="H148" s="109"/>
      <c r="I148" s="110"/>
      <c r="J148" s="111">
        <f t="shared" si="10"/>
        <v>0</v>
      </c>
      <c r="K148" s="112"/>
      <c r="L148" s="13"/>
      <c r="M148" s="113" t="s">
        <v>10</v>
      </c>
      <c r="N148" s="114" t="s">
        <v>30</v>
      </c>
      <c r="O148" s="115"/>
      <c r="P148" s="116">
        <f t="shared" si="11"/>
        <v>0</v>
      </c>
      <c r="Q148" s="116">
        <v>0</v>
      </c>
      <c r="R148" s="116">
        <f t="shared" si="12"/>
        <v>0</v>
      </c>
      <c r="S148" s="116">
        <v>0</v>
      </c>
      <c r="T148" s="117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8" t="s">
        <v>121</v>
      </c>
      <c r="AT148" s="118" t="s">
        <v>83</v>
      </c>
      <c r="AU148" s="118" t="s">
        <v>88</v>
      </c>
      <c r="AY148" s="3" t="s">
        <v>79</v>
      </c>
      <c r="BE148" s="119">
        <f t="shared" si="14"/>
        <v>0</v>
      </c>
      <c r="BF148" s="119">
        <f t="shared" si="15"/>
        <v>0</v>
      </c>
      <c r="BG148" s="119">
        <f t="shared" si="16"/>
        <v>0</v>
      </c>
      <c r="BH148" s="119">
        <f t="shared" si="17"/>
        <v>0</v>
      </c>
      <c r="BI148" s="119">
        <f t="shared" si="18"/>
        <v>0</v>
      </c>
      <c r="BJ148" s="3" t="s">
        <v>88</v>
      </c>
      <c r="BK148" s="119">
        <f t="shared" si="19"/>
        <v>0</v>
      </c>
      <c r="BL148" s="3" t="s">
        <v>121</v>
      </c>
      <c r="BM148" s="118" t="s">
        <v>161</v>
      </c>
    </row>
    <row r="149" spans="1:65" s="15" customFormat="1" ht="24.15" customHeight="1">
      <c r="A149" s="12"/>
      <c r="B149" s="104"/>
      <c r="C149" s="105" t="s">
        <v>162</v>
      </c>
      <c r="D149" s="105" t="s">
        <v>83</v>
      </c>
      <c r="E149" s="106" t="s">
        <v>163</v>
      </c>
      <c r="F149" s="107" t="s">
        <v>164</v>
      </c>
      <c r="G149" s="108" t="s">
        <v>156</v>
      </c>
      <c r="H149" s="109"/>
      <c r="I149" s="110"/>
      <c r="J149" s="111">
        <f t="shared" si="10"/>
        <v>0</v>
      </c>
      <c r="K149" s="112"/>
      <c r="L149" s="13"/>
      <c r="M149" s="113" t="s">
        <v>10</v>
      </c>
      <c r="N149" s="114" t="s">
        <v>30</v>
      </c>
      <c r="O149" s="115"/>
      <c r="P149" s="116">
        <f t="shared" si="11"/>
        <v>0</v>
      </c>
      <c r="Q149" s="116">
        <v>0</v>
      </c>
      <c r="R149" s="116">
        <f t="shared" si="12"/>
        <v>0</v>
      </c>
      <c r="S149" s="116">
        <v>0</v>
      </c>
      <c r="T149" s="117">
        <f t="shared" si="1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8" t="s">
        <v>121</v>
      </c>
      <c r="AT149" s="118" t="s">
        <v>83</v>
      </c>
      <c r="AU149" s="118" t="s">
        <v>88</v>
      </c>
      <c r="AY149" s="3" t="s">
        <v>79</v>
      </c>
      <c r="BE149" s="119">
        <f t="shared" si="14"/>
        <v>0</v>
      </c>
      <c r="BF149" s="119">
        <f t="shared" si="15"/>
        <v>0</v>
      </c>
      <c r="BG149" s="119">
        <f t="shared" si="16"/>
        <v>0</v>
      </c>
      <c r="BH149" s="119">
        <f t="shared" si="17"/>
        <v>0</v>
      </c>
      <c r="BI149" s="119">
        <f t="shared" si="18"/>
        <v>0</v>
      </c>
      <c r="BJ149" s="3" t="s">
        <v>88</v>
      </c>
      <c r="BK149" s="119">
        <f t="shared" si="19"/>
        <v>0</v>
      </c>
      <c r="BL149" s="3" t="s">
        <v>121</v>
      </c>
      <c r="BM149" s="118" t="s">
        <v>165</v>
      </c>
    </row>
    <row r="150" spans="1:65" s="91" customFormat="1" ht="22.8" customHeight="1">
      <c r="B150" s="92"/>
      <c r="D150" s="93" t="s">
        <v>75</v>
      </c>
      <c r="E150" s="102" t="s">
        <v>166</v>
      </c>
      <c r="F150" s="102" t="s">
        <v>167</v>
      </c>
      <c r="I150" s="95"/>
      <c r="J150" s="103">
        <f>BK150</f>
        <v>0</v>
      </c>
      <c r="L150" s="92"/>
      <c r="M150" s="96"/>
      <c r="N150" s="97"/>
      <c r="O150" s="97"/>
      <c r="P150" s="98">
        <f>SUM(P151:P165)</f>
        <v>0</v>
      </c>
      <c r="Q150" s="97"/>
      <c r="R150" s="98">
        <f>SUM(R151:R165)</f>
        <v>0.96339658400000006</v>
      </c>
      <c r="S150" s="97"/>
      <c r="T150" s="99">
        <f>SUM(T151:T165)</f>
        <v>7.077</v>
      </c>
      <c r="AR150" s="93" t="s">
        <v>88</v>
      </c>
      <c r="AT150" s="100" t="s">
        <v>75</v>
      </c>
      <c r="AU150" s="100" t="s">
        <v>78</v>
      </c>
      <c r="AY150" s="93" t="s">
        <v>79</v>
      </c>
      <c r="BK150" s="101">
        <f>SUM(BK151:BK165)</f>
        <v>0</v>
      </c>
    </row>
    <row r="151" spans="1:65" s="15" customFormat="1" ht="16.5" customHeight="1">
      <c r="A151" s="12"/>
      <c r="B151" s="104"/>
      <c r="C151" s="105" t="s">
        <v>168</v>
      </c>
      <c r="D151" s="105" t="s">
        <v>83</v>
      </c>
      <c r="E151" s="106" t="s">
        <v>169</v>
      </c>
      <c r="F151" s="107" t="s">
        <v>170</v>
      </c>
      <c r="G151" s="108" t="s">
        <v>120</v>
      </c>
      <c r="H151" s="109">
        <v>300</v>
      </c>
      <c r="I151" s="110"/>
      <c r="J151" s="111">
        <f t="shared" ref="J151:J165" si="20">ROUND(I151*H151,2)</f>
        <v>0</v>
      </c>
      <c r="K151" s="112"/>
      <c r="L151" s="13"/>
      <c r="M151" s="113" t="s">
        <v>10</v>
      </c>
      <c r="N151" s="114" t="s">
        <v>30</v>
      </c>
      <c r="O151" s="115"/>
      <c r="P151" s="116">
        <f t="shared" ref="P151:P165" si="21">O151*H151</f>
        <v>0</v>
      </c>
      <c r="Q151" s="116">
        <v>1.2999999999999999E-4</v>
      </c>
      <c r="R151" s="116">
        <f t="shared" ref="R151:R165" si="22">Q151*H151</f>
        <v>3.9E-2</v>
      </c>
      <c r="S151" s="116">
        <v>2.359E-2</v>
      </c>
      <c r="T151" s="117">
        <f t="shared" ref="T151:T165" si="23">S151*H151</f>
        <v>7.077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8" t="s">
        <v>121</v>
      </c>
      <c r="AT151" s="118" t="s">
        <v>83</v>
      </c>
      <c r="AU151" s="118" t="s">
        <v>88</v>
      </c>
      <c r="AY151" s="3" t="s">
        <v>79</v>
      </c>
      <c r="BE151" s="119">
        <f t="shared" ref="BE151:BE165" si="24">IF(N151="základná",J151,0)</f>
        <v>0</v>
      </c>
      <c r="BF151" s="119">
        <f t="shared" ref="BF151:BF165" si="25">IF(N151="znížená",J151,0)</f>
        <v>0</v>
      </c>
      <c r="BG151" s="119">
        <f t="shared" ref="BG151:BG165" si="26">IF(N151="zákl. prenesená",J151,0)</f>
        <v>0</v>
      </c>
      <c r="BH151" s="119">
        <f t="shared" ref="BH151:BH165" si="27">IF(N151="zníž. prenesená",J151,0)</f>
        <v>0</v>
      </c>
      <c r="BI151" s="119">
        <f t="shared" ref="BI151:BI165" si="28">IF(N151="nulová",J151,0)</f>
        <v>0</v>
      </c>
      <c r="BJ151" s="3" t="s">
        <v>88</v>
      </c>
      <c r="BK151" s="119">
        <f t="shared" ref="BK151:BK165" si="29">ROUND(I151*H151,2)</f>
        <v>0</v>
      </c>
      <c r="BL151" s="3" t="s">
        <v>121</v>
      </c>
      <c r="BM151" s="118" t="s">
        <v>171</v>
      </c>
    </row>
    <row r="152" spans="1:65" s="15" customFormat="1" ht="24.15" customHeight="1">
      <c r="A152" s="12"/>
      <c r="B152" s="104"/>
      <c r="C152" s="105" t="s">
        <v>172</v>
      </c>
      <c r="D152" s="105" t="s">
        <v>83</v>
      </c>
      <c r="E152" s="106" t="s">
        <v>173</v>
      </c>
      <c r="F152" s="107" t="s">
        <v>174</v>
      </c>
      <c r="G152" s="108" t="s">
        <v>120</v>
      </c>
      <c r="H152" s="109">
        <v>132</v>
      </c>
      <c r="I152" s="110"/>
      <c r="J152" s="111">
        <f t="shared" si="20"/>
        <v>0</v>
      </c>
      <c r="K152" s="112"/>
      <c r="L152" s="13"/>
      <c r="M152" s="113" t="s">
        <v>10</v>
      </c>
      <c r="N152" s="114" t="s">
        <v>30</v>
      </c>
      <c r="O152" s="115"/>
      <c r="P152" s="116">
        <f t="shared" si="21"/>
        <v>0</v>
      </c>
      <c r="Q152" s="116">
        <v>1.1800000000000001E-3</v>
      </c>
      <c r="R152" s="116">
        <f t="shared" si="22"/>
        <v>0.15576000000000001</v>
      </c>
      <c r="S152" s="116">
        <v>0</v>
      </c>
      <c r="T152" s="117">
        <f t="shared" si="2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8" t="s">
        <v>121</v>
      </c>
      <c r="AT152" s="118" t="s">
        <v>83</v>
      </c>
      <c r="AU152" s="118" t="s">
        <v>88</v>
      </c>
      <c r="AY152" s="3" t="s">
        <v>79</v>
      </c>
      <c r="BE152" s="119">
        <f t="shared" si="24"/>
        <v>0</v>
      </c>
      <c r="BF152" s="119">
        <f t="shared" si="25"/>
        <v>0</v>
      </c>
      <c r="BG152" s="119">
        <f t="shared" si="26"/>
        <v>0</v>
      </c>
      <c r="BH152" s="119">
        <f t="shared" si="27"/>
        <v>0</v>
      </c>
      <c r="BI152" s="119">
        <f t="shared" si="28"/>
        <v>0</v>
      </c>
      <c r="BJ152" s="3" t="s">
        <v>88</v>
      </c>
      <c r="BK152" s="119">
        <f t="shared" si="29"/>
        <v>0</v>
      </c>
      <c r="BL152" s="3" t="s">
        <v>121</v>
      </c>
      <c r="BM152" s="118" t="s">
        <v>175</v>
      </c>
    </row>
    <row r="153" spans="1:65" s="15" customFormat="1" ht="24.15" customHeight="1">
      <c r="A153" s="12"/>
      <c r="B153" s="104"/>
      <c r="C153" s="105" t="s">
        <v>176</v>
      </c>
      <c r="D153" s="105" t="s">
        <v>83</v>
      </c>
      <c r="E153" s="106" t="s">
        <v>177</v>
      </c>
      <c r="F153" s="107" t="s">
        <v>178</v>
      </c>
      <c r="G153" s="108" t="s">
        <v>120</v>
      </c>
      <c r="H153" s="109">
        <v>14</v>
      </c>
      <c r="I153" s="110"/>
      <c r="J153" s="111">
        <f t="shared" si="20"/>
        <v>0</v>
      </c>
      <c r="K153" s="112"/>
      <c r="L153" s="13"/>
      <c r="M153" s="113" t="s">
        <v>10</v>
      </c>
      <c r="N153" s="114" t="s">
        <v>30</v>
      </c>
      <c r="O153" s="115"/>
      <c r="P153" s="116">
        <f t="shared" si="21"/>
        <v>0</v>
      </c>
      <c r="Q153" s="116">
        <v>2.4097559999999999E-3</v>
      </c>
      <c r="R153" s="116">
        <f t="shared" si="22"/>
        <v>3.3736584E-2</v>
      </c>
      <c r="S153" s="116">
        <v>0</v>
      </c>
      <c r="T153" s="117">
        <f t="shared" si="2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8" t="s">
        <v>121</v>
      </c>
      <c r="AT153" s="118" t="s">
        <v>83</v>
      </c>
      <c r="AU153" s="118" t="s">
        <v>88</v>
      </c>
      <c r="AY153" s="3" t="s">
        <v>79</v>
      </c>
      <c r="BE153" s="119">
        <f t="shared" si="24"/>
        <v>0</v>
      </c>
      <c r="BF153" s="119">
        <f t="shared" si="25"/>
        <v>0</v>
      </c>
      <c r="BG153" s="119">
        <f t="shared" si="26"/>
        <v>0</v>
      </c>
      <c r="BH153" s="119">
        <f t="shared" si="27"/>
        <v>0</v>
      </c>
      <c r="BI153" s="119">
        <f t="shared" si="28"/>
        <v>0</v>
      </c>
      <c r="BJ153" s="3" t="s">
        <v>88</v>
      </c>
      <c r="BK153" s="119">
        <f t="shared" si="29"/>
        <v>0</v>
      </c>
      <c r="BL153" s="3" t="s">
        <v>121</v>
      </c>
      <c r="BM153" s="118" t="s">
        <v>179</v>
      </c>
    </row>
    <row r="154" spans="1:65" s="15" customFormat="1" ht="24.15" customHeight="1">
      <c r="A154" s="12"/>
      <c r="B154" s="104"/>
      <c r="C154" s="105" t="s">
        <v>180</v>
      </c>
      <c r="D154" s="105" t="s">
        <v>83</v>
      </c>
      <c r="E154" s="106" t="s">
        <v>181</v>
      </c>
      <c r="F154" s="107" t="s">
        <v>182</v>
      </c>
      <c r="G154" s="108" t="s">
        <v>120</v>
      </c>
      <c r="H154" s="109">
        <v>24</v>
      </c>
      <c r="I154" s="110"/>
      <c r="J154" s="111">
        <f t="shared" si="20"/>
        <v>0</v>
      </c>
      <c r="K154" s="112"/>
      <c r="L154" s="13"/>
      <c r="M154" s="113" t="s">
        <v>10</v>
      </c>
      <c r="N154" s="114" t="s">
        <v>30</v>
      </c>
      <c r="O154" s="115"/>
      <c r="P154" s="116">
        <f t="shared" si="21"/>
        <v>0</v>
      </c>
      <c r="Q154" s="116">
        <v>2.2200000000000002E-3</v>
      </c>
      <c r="R154" s="116">
        <f t="shared" si="22"/>
        <v>5.3280000000000008E-2</v>
      </c>
      <c r="S154" s="116">
        <v>0</v>
      </c>
      <c r="T154" s="117">
        <f t="shared" si="2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8" t="s">
        <v>121</v>
      </c>
      <c r="AT154" s="118" t="s">
        <v>83</v>
      </c>
      <c r="AU154" s="118" t="s">
        <v>88</v>
      </c>
      <c r="AY154" s="3" t="s">
        <v>79</v>
      </c>
      <c r="BE154" s="119">
        <f t="shared" si="24"/>
        <v>0</v>
      </c>
      <c r="BF154" s="119">
        <f t="shared" si="25"/>
        <v>0</v>
      </c>
      <c r="BG154" s="119">
        <f t="shared" si="26"/>
        <v>0</v>
      </c>
      <c r="BH154" s="119">
        <f t="shared" si="27"/>
        <v>0</v>
      </c>
      <c r="BI154" s="119">
        <f t="shared" si="28"/>
        <v>0</v>
      </c>
      <c r="BJ154" s="3" t="s">
        <v>88</v>
      </c>
      <c r="BK154" s="119">
        <f t="shared" si="29"/>
        <v>0</v>
      </c>
      <c r="BL154" s="3" t="s">
        <v>121</v>
      </c>
      <c r="BM154" s="118" t="s">
        <v>183</v>
      </c>
    </row>
    <row r="155" spans="1:65" s="15" customFormat="1" ht="24.15" customHeight="1">
      <c r="A155" s="12"/>
      <c r="B155" s="104"/>
      <c r="C155" s="105" t="s">
        <v>184</v>
      </c>
      <c r="D155" s="105" t="s">
        <v>83</v>
      </c>
      <c r="E155" s="106" t="s">
        <v>185</v>
      </c>
      <c r="F155" s="107" t="s">
        <v>186</v>
      </c>
      <c r="G155" s="108" t="s">
        <v>120</v>
      </c>
      <c r="H155" s="109">
        <v>38</v>
      </c>
      <c r="I155" s="110"/>
      <c r="J155" s="111">
        <f t="shared" si="20"/>
        <v>0</v>
      </c>
      <c r="K155" s="112"/>
      <c r="L155" s="13"/>
      <c r="M155" s="113" t="s">
        <v>10</v>
      </c>
      <c r="N155" s="114" t="s">
        <v>30</v>
      </c>
      <c r="O155" s="115"/>
      <c r="P155" s="116">
        <f t="shared" si="21"/>
        <v>0</v>
      </c>
      <c r="Q155" s="116">
        <v>2.8500000000000001E-3</v>
      </c>
      <c r="R155" s="116">
        <f t="shared" si="22"/>
        <v>0.10830000000000001</v>
      </c>
      <c r="S155" s="116">
        <v>0</v>
      </c>
      <c r="T155" s="117">
        <f t="shared" si="2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8" t="s">
        <v>121</v>
      </c>
      <c r="AT155" s="118" t="s">
        <v>83</v>
      </c>
      <c r="AU155" s="118" t="s">
        <v>88</v>
      </c>
      <c r="AY155" s="3" t="s">
        <v>79</v>
      </c>
      <c r="BE155" s="119">
        <f t="shared" si="24"/>
        <v>0</v>
      </c>
      <c r="BF155" s="119">
        <f t="shared" si="25"/>
        <v>0</v>
      </c>
      <c r="BG155" s="119">
        <f t="shared" si="26"/>
        <v>0</v>
      </c>
      <c r="BH155" s="119">
        <f t="shared" si="27"/>
        <v>0</v>
      </c>
      <c r="BI155" s="119">
        <f t="shared" si="28"/>
        <v>0</v>
      </c>
      <c r="BJ155" s="3" t="s">
        <v>88</v>
      </c>
      <c r="BK155" s="119">
        <f t="shared" si="29"/>
        <v>0</v>
      </c>
      <c r="BL155" s="3" t="s">
        <v>121</v>
      </c>
      <c r="BM155" s="118" t="s">
        <v>187</v>
      </c>
    </row>
    <row r="156" spans="1:65" s="15" customFormat="1" ht="24.15" customHeight="1">
      <c r="A156" s="12"/>
      <c r="B156" s="104"/>
      <c r="C156" s="105" t="s">
        <v>188</v>
      </c>
      <c r="D156" s="105" t="s">
        <v>83</v>
      </c>
      <c r="E156" s="106" t="s">
        <v>189</v>
      </c>
      <c r="F156" s="107" t="s">
        <v>190</v>
      </c>
      <c r="G156" s="108" t="s">
        <v>120</v>
      </c>
      <c r="H156" s="109">
        <v>108</v>
      </c>
      <c r="I156" s="110"/>
      <c r="J156" s="111">
        <f t="shared" si="20"/>
        <v>0</v>
      </c>
      <c r="K156" s="112"/>
      <c r="L156" s="13"/>
      <c r="M156" s="113" t="s">
        <v>10</v>
      </c>
      <c r="N156" s="114" t="s">
        <v>30</v>
      </c>
      <c r="O156" s="115"/>
      <c r="P156" s="116">
        <f t="shared" si="21"/>
        <v>0</v>
      </c>
      <c r="Q156" s="116">
        <v>4.8799999999999998E-3</v>
      </c>
      <c r="R156" s="116">
        <f t="shared" si="22"/>
        <v>0.52703999999999995</v>
      </c>
      <c r="S156" s="116">
        <v>0</v>
      </c>
      <c r="T156" s="117">
        <f t="shared" si="2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8" t="s">
        <v>121</v>
      </c>
      <c r="AT156" s="118" t="s">
        <v>83</v>
      </c>
      <c r="AU156" s="118" t="s">
        <v>88</v>
      </c>
      <c r="AY156" s="3" t="s">
        <v>79</v>
      </c>
      <c r="BE156" s="119">
        <f t="shared" si="24"/>
        <v>0</v>
      </c>
      <c r="BF156" s="119">
        <f t="shared" si="25"/>
        <v>0</v>
      </c>
      <c r="BG156" s="119">
        <f t="shared" si="26"/>
        <v>0</v>
      </c>
      <c r="BH156" s="119">
        <f t="shared" si="27"/>
        <v>0</v>
      </c>
      <c r="BI156" s="119">
        <f t="shared" si="28"/>
        <v>0</v>
      </c>
      <c r="BJ156" s="3" t="s">
        <v>88</v>
      </c>
      <c r="BK156" s="119">
        <f t="shared" si="29"/>
        <v>0</v>
      </c>
      <c r="BL156" s="3" t="s">
        <v>121</v>
      </c>
      <c r="BM156" s="118" t="s">
        <v>191</v>
      </c>
    </row>
    <row r="157" spans="1:65" s="15" customFormat="1" ht="16.5" customHeight="1">
      <c r="A157" s="12"/>
      <c r="B157" s="104"/>
      <c r="C157" s="105" t="s">
        <v>192</v>
      </c>
      <c r="D157" s="105" t="s">
        <v>83</v>
      </c>
      <c r="E157" s="106" t="s">
        <v>193</v>
      </c>
      <c r="F157" s="107" t="s">
        <v>194</v>
      </c>
      <c r="G157" s="108" t="s">
        <v>156</v>
      </c>
      <c r="H157" s="109"/>
      <c r="I157" s="110"/>
      <c r="J157" s="111">
        <f t="shared" si="20"/>
        <v>0</v>
      </c>
      <c r="K157" s="112"/>
      <c r="L157" s="13"/>
      <c r="M157" s="113" t="s">
        <v>10</v>
      </c>
      <c r="N157" s="114" t="s">
        <v>30</v>
      </c>
      <c r="O157" s="115"/>
      <c r="P157" s="116">
        <f t="shared" si="21"/>
        <v>0</v>
      </c>
      <c r="Q157" s="116">
        <v>2.9999999999999997E-4</v>
      </c>
      <c r="R157" s="116">
        <f t="shared" si="22"/>
        <v>0</v>
      </c>
      <c r="S157" s="116">
        <v>0</v>
      </c>
      <c r="T157" s="117">
        <f t="shared" si="2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8" t="s">
        <v>121</v>
      </c>
      <c r="AT157" s="118" t="s">
        <v>83</v>
      </c>
      <c r="AU157" s="118" t="s">
        <v>88</v>
      </c>
      <c r="AY157" s="3" t="s">
        <v>79</v>
      </c>
      <c r="BE157" s="119">
        <f t="shared" si="24"/>
        <v>0</v>
      </c>
      <c r="BF157" s="119">
        <f t="shared" si="25"/>
        <v>0</v>
      </c>
      <c r="BG157" s="119">
        <f t="shared" si="26"/>
        <v>0</v>
      </c>
      <c r="BH157" s="119">
        <f t="shared" si="27"/>
        <v>0</v>
      </c>
      <c r="BI157" s="119">
        <f t="shared" si="28"/>
        <v>0</v>
      </c>
      <c r="BJ157" s="3" t="s">
        <v>88</v>
      </c>
      <c r="BK157" s="119">
        <f t="shared" si="29"/>
        <v>0</v>
      </c>
      <c r="BL157" s="3" t="s">
        <v>121</v>
      </c>
      <c r="BM157" s="118" t="s">
        <v>195</v>
      </c>
    </row>
    <row r="158" spans="1:65" s="15" customFormat="1" ht="24.15" customHeight="1">
      <c r="A158" s="12"/>
      <c r="B158" s="104"/>
      <c r="C158" s="105" t="s">
        <v>196</v>
      </c>
      <c r="D158" s="105" t="s">
        <v>83</v>
      </c>
      <c r="E158" s="106" t="s">
        <v>197</v>
      </c>
      <c r="F158" s="107" t="s">
        <v>198</v>
      </c>
      <c r="G158" s="108" t="s">
        <v>199</v>
      </c>
      <c r="H158" s="109">
        <v>4</v>
      </c>
      <c r="I158" s="110"/>
      <c r="J158" s="111">
        <f t="shared" si="20"/>
        <v>0</v>
      </c>
      <c r="K158" s="112"/>
      <c r="L158" s="13"/>
      <c r="M158" s="113" t="s">
        <v>10</v>
      </c>
      <c r="N158" s="114" t="s">
        <v>30</v>
      </c>
      <c r="O158" s="115"/>
      <c r="P158" s="116">
        <f t="shared" si="21"/>
        <v>0</v>
      </c>
      <c r="Q158" s="116">
        <v>5.9000000000000003E-4</v>
      </c>
      <c r="R158" s="116">
        <f t="shared" si="22"/>
        <v>2.3600000000000001E-3</v>
      </c>
      <c r="S158" s="116">
        <v>0</v>
      </c>
      <c r="T158" s="117">
        <f t="shared" si="2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8" t="s">
        <v>121</v>
      </c>
      <c r="AT158" s="118" t="s">
        <v>83</v>
      </c>
      <c r="AU158" s="118" t="s">
        <v>88</v>
      </c>
      <c r="AY158" s="3" t="s">
        <v>79</v>
      </c>
      <c r="BE158" s="119">
        <f t="shared" si="24"/>
        <v>0</v>
      </c>
      <c r="BF158" s="119">
        <f t="shared" si="25"/>
        <v>0</v>
      </c>
      <c r="BG158" s="119">
        <f t="shared" si="26"/>
        <v>0</v>
      </c>
      <c r="BH158" s="119">
        <f t="shared" si="27"/>
        <v>0</v>
      </c>
      <c r="BI158" s="119">
        <f t="shared" si="28"/>
        <v>0</v>
      </c>
      <c r="BJ158" s="3" t="s">
        <v>88</v>
      </c>
      <c r="BK158" s="119">
        <f t="shared" si="29"/>
        <v>0</v>
      </c>
      <c r="BL158" s="3" t="s">
        <v>121</v>
      </c>
      <c r="BM158" s="118" t="s">
        <v>200</v>
      </c>
    </row>
    <row r="159" spans="1:65" s="15" customFormat="1" ht="24.15" customHeight="1">
      <c r="A159" s="12"/>
      <c r="B159" s="104"/>
      <c r="C159" s="105" t="s">
        <v>201</v>
      </c>
      <c r="D159" s="105" t="s">
        <v>83</v>
      </c>
      <c r="E159" s="106" t="s">
        <v>202</v>
      </c>
      <c r="F159" s="107" t="s">
        <v>203</v>
      </c>
      <c r="G159" s="108" t="s">
        <v>199</v>
      </c>
      <c r="H159" s="109">
        <v>6</v>
      </c>
      <c r="I159" s="110"/>
      <c r="J159" s="111">
        <f t="shared" si="20"/>
        <v>0</v>
      </c>
      <c r="K159" s="112"/>
      <c r="L159" s="13"/>
      <c r="M159" s="113" t="s">
        <v>10</v>
      </c>
      <c r="N159" s="114" t="s">
        <v>30</v>
      </c>
      <c r="O159" s="115"/>
      <c r="P159" s="116">
        <f t="shared" si="21"/>
        <v>0</v>
      </c>
      <c r="Q159" s="116">
        <v>8.4000000000000003E-4</v>
      </c>
      <c r="R159" s="116">
        <f t="shared" si="22"/>
        <v>5.0400000000000002E-3</v>
      </c>
      <c r="S159" s="116">
        <v>0</v>
      </c>
      <c r="T159" s="117">
        <f t="shared" si="2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8" t="s">
        <v>121</v>
      </c>
      <c r="AT159" s="118" t="s">
        <v>83</v>
      </c>
      <c r="AU159" s="118" t="s">
        <v>88</v>
      </c>
      <c r="AY159" s="3" t="s">
        <v>79</v>
      </c>
      <c r="BE159" s="119">
        <f t="shared" si="24"/>
        <v>0</v>
      </c>
      <c r="BF159" s="119">
        <f t="shared" si="25"/>
        <v>0</v>
      </c>
      <c r="BG159" s="119">
        <f t="shared" si="26"/>
        <v>0</v>
      </c>
      <c r="BH159" s="119">
        <f t="shared" si="27"/>
        <v>0</v>
      </c>
      <c r="BI159" s="119">
        <f t="shared" si="28"/>
        <v>0</v>
      </c>
      <c r="BJ159" s="3" t="s">
        <v>88</v>
      </c>
      <c r="BK159" s="119">
        <f t="shared" si="29"/>
        <v>0</v>
      </c>
      <c r="BL159" s="3" t="s">
        <v>121</v>
      </c>
      <c r="BM159" s="118" t="s">
        <v>204</v>
      </c>
    </row>
    <row r="160" spans="1:65" s="15" customFormat="1" ht="21.75" customHeight="1">
      <c r="A160" s="12"/>
      <c r="B160" s="104"/>
      <c r="C160" s="105" t="s">
        <v>205</v>
      </c>
      <c r="D160" s="105" t="s">
        <v>83</v>
      </c>
      <c r="E160" s="106" t="s">
        <v>206</v>
      </c>
      <c r="F160" s="107" t="s">
        <v>207</v>
      </c>
      <c r="G160" s="108" t="s">
        <v>199</v>
      </c>
      <c r="H160" s="109">
        <v>10</v>
      </c>
      <c r="I160" s="110"/>
      <c r="J160" s="111">
        <f t="shared" si="20"/>
        <v>0</v>
      </c>
      <c r="K160" s="112"/>
      <c r="L160" s="13"/>
      <c r="M160" s="113" t="s">
        <v>10</v>
      </c>
      <c r="N160" s="114" t="s">
        <v>30</v>
      </c>
      <c r="O160" s="115"/>
      <c r="P160" s="116">
        <f t="shared" si="21"/>
        <v>0</v>
      </c>
      <c r="Q160" s="116">
        <v>1.08E-3</v>
      </c>
      <c r="R160" s="116">
        <f t="shared" si="22"/>
        <v>1.0800000000000001E-2</v>
      </c>
      <c r="S160" s="116">
        <v>0</v>
      </c>
      <c r="T160" s="117">
        <f t="shared" si="23"/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8" t="s">
        <v>121</v>
      </c>
      <c r="AT160" s="118" t="s">
        <v>83</v>
      </c>
      <c r="AU160" s="118" t="s">
        <v>88</v>
      </c>
      <c r="AY160" s="3" t="s">
        <v>79</v>
      </c>
      <c r="BE160" s="119">
        <f t="shared" si="24"/>
        <v>0</v>
      </c>
      <c r="BF160" s="119">
        <f t="shared" si="25"/>
        <v>0</v>
      </c>
      <c r="BG160" s="119">
        <f t="shared" si="26"/>
        <v>0</v>
      </c>
      <c r="BH160" s="119">
        <f t="shared" si="27"/>
        <v>0</v>
      </c>
      <c r="BI160" s="119">
        <f t="shared" si="28"/>
        <v>0</v>
      </c>
      <c r="BJ160" s="3" t="s">
        <v>88</v>
      </c>
      <c r="BK160" s="119">
        <f t="shared" si="29"/>
        <v>0</v>
      </c>
      <c r="BL160" s="3" t="s">
        <v>121</v>
      </c>
      <c r="BM160" s="118" t="s">
        <v>208</v>
      </c>
    </row>
    <row r="161" spans="1:65" s="15" customFormat="1" ht="24.15" customHeight="1">
      <c r="A161" s="12"/>
      <c r="B161" s="104"/>
      <c r="C161" s="105" t="s">
        <v>209</v>
      </c>
      <c r="D161" s="105" t="s">
        <v>83</v>
      </c>
      <c r="E161" s="106" t="s">
        <v>210</v>
      </c>
      <c r="F161" s="107" t="s">
        <v>211</v>
      </c>
      <c r="G161" s="108" t="s">
        <v>199</v>
      </c>
      <c r="H161" s="109">
        <v>18</v>
      </c>
      <c r="I161" s="110"/>
      <c r="J161" s="111">
        <f t="shared" si="20"/>
        <v>0</v>
      </c>
      <c r="K161" s="112"/>
      <c r="L161" s="13"/>
      <c r="M161" s="113" t="s">
        <v>10</v>
      </c>
      <c r="N161" s="114" t="s">
        <v>30</v>
      </c>
      <c r="O161" s="115"/>
      <c r="P161" s="116">
        <f t="shared" si="21"/>
        <v>0</v>
      </c>
      <c r="Q161" s="116">
        <v>1.56E-3</v>
      </c>
      <c r="R161" s="116">
        <f t="shared" si="22"/>
        <v>2.8080000000000001E-2</v>
      </c>
      <c r="S161" s="116">
        <v>0</v>
      </c>
      <c r="T161" s="117">
        <f t="shared" si="23"/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18" t="s">
        <v>121</v>
      </c>
      <c r="AT161" s="118" t="s">
        <v>83</v>
      </c>
      <c r="AU161" s="118" t="s">
        <v>88</v>
      </c>
      <c r="AY161" s="3" t="s">
        <v>79</v>
      </c>
      <c r="BE161" s="119">
        <f t="shared" si="24"/>
        <v>0</v>
      </c>
      <c r="BF161" s="119">
        <f t="shared" si="25"/>
        <v>0</v>
      </c>
      <c r="BG161" s="119">
        <f t="shared" si="26"/>
        <v>0</v>
      </c>
      <c r="BH161" s="119">
        <f t="shared" si="27"/>
        <v>0</v>
      </c>
      <c r="BI161" s="119">
        <f t="shared" si="28"/>
        <v>0</v>
      </c>
      <c r="BJ161" s="3" t="s">
        <v>88</v>
      </c>
      <c r="BK161" s="119">
        <f t="shared" si="29"/>
        <v>0</v>
      </c>
      <c r="BL161" s="3" t="s">
        <v>121</v>
      </c>
      <c r="BM161" s="118" t="s">
        <v>212</v>
      </c>
    </row>
    <row r="162" spans="1:65" s="15" customFormat="1" ht="16.5" customHeight="1">
      <c r="A162" s="12"/>
      <c r="B162" s="104"/>
      <c r="C162" s="105" t="s">
        <v>213</v>
      </c>
      <c r="D162" s="105" t="s">
        <v>83</v>
      </c>
      <c r="E162" s="106" t="s">
        <v>214</v>
      </c>
      <c r="F162" s="107" t="s">
        <v>215</v>
      </c>
      <c r="G162" s="108" t="s">
        <v>120</v>
      </c>
      <c r="H162" s="109">
        <v>176.5</v>
      </c>
      <c r="I162" s="110"/>
      <c r="J162" s="111">
        <f t="shared" si="20"/>
        <v>0</v>
      </c>
      <c r="K162" s="112"/>
      <c r="L162" s="13"/>
      <c r="M162" s="113" t="s">
        <v>10</v>
      </c>
      <c r="N162" s="114" t="s">
        <v>30</v>
      </c>
      <c r="O162" s="115"/>
      <c r="P162" s="116">
        <f t="shared" si="21"/>
        <v>0</v>
      </c>
      <c r="Q162" s="116">
        <v>0</v>
      </c>
      <c r="R162" s="116">
        <f t="shared" si="22"/>
        <v>0</v>
      </c>
      <c r="S162" s="116">
        <v>0</v>
      </c>
      <c r="T162" s="117">
        <f t="shared" si="23"/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8" t="s">
        <v>121</v>
      </c>
      <c r="AT162" s="118" t="s">
        <v>83</v>
      </c>
      <c r="AU162" s="118" t="s">
        <v>88</v>
      </c>
      <c r="AY162" s="3" t="s">
        <v>79</v>
      </c>
      <c r="BE162" s="119">
        <f t="shared" si="24"/>
        <v>0</v>
      </c>
      <c r="BF162" s="119">
        <f t="shared" si="25"/>
        <v>0</v>
      </c>
      <c r="BG162" s="119">
        <f t="shared" si="26"/>
        <v>0</v>
      </c>
      <c r="BH162" s="119">
        <f t="shared" si="27"/>
        <v>0</v>
      </c>
      <c r="BI162" s="119">
        <f t="shared" si="28"/>
        <v>0</v>
      </c>
      <c r="BJ162" s="3" t="s">
        <v>88</v>
      </c>
      <c r="BK162" s="119">
        <f t="shared" si="29"/>
        <v>0</v>
      </c>
      <c r="BL162" s="3" t="s">
        <v>121</v>
      </c>
      <c r="BM162" s="118" t="s">
        <v>216</v>
      </c>
    </row>
    <row r="163" spans="1:65" s="15" customFormat="1" ht="24.15" customHeight="1">
      <c r="A163" s="12"/>
      <c r="B163" s="104"/>
      <c r="C163" s="105" t="s">
        <v>217</v>
      </c>
      <c r="D163" s="105" t="s">
        <v>83</v>
      </c>
      <c r="E163" s="106" t="s">
        <v>218</v>
      </c>
      <c r="F163" s="107" t="s">
        <v>219</v>
      </c>
      <c r="G163" s="108" t="s">
        <v>156</v>
      </c>
      <c r="H163" s="109"/>
      <c r="I163" s="110"/>
      <c r="J163" s="111">
        <f t="shared" si="20"/>
        <v>0</v>
      </c>
      <c r="K163" s="112"/>
      <c r="L163" s="13"/>
      <c r="M163" s="113" t="s">
        <v>10</v>
      </c>
      <c r="N163" s="114" t="s">
        <v>30</v>
      </c>
      <c r="O163" s="115"/>
      <c r="P163" s="116">
        <f t="shared" si="21"/>
        <v>0</v>
      </c>
      <c r="Q163" s="116">
        <v>0</v>
      </c>
      <c r="R163" s="116">
        <f t="shared" si="22"/>
        <v>0</v>
      </c>
      <c r="S163" s="116">
        <v>0</v>
      </c>
      <c r="T163" s="117">
        <f t="shared" si="23"/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8" t="s">
        <v>121</v>
      </c>
      <c r="AT163" s="118" t="s">
        <v>83</v>
      </c>
      <c r="AU163" s="118" t="s">
        <v>88</v>
      </c>
      <c r="AY163" s="3" t="s">
        <v>79</v>
      </c>
      <c r="BE163" s="119">
        <f t="shared" si="24"/>
        <v>0</v>
      </c>
      <c r="BF163" s="119">
        <f t="shared" si="25"/>
        <v>0</v>
      </c>
      <c r="BG163" s="119">
        <f t="shared" si="26"/>
        <v>0</v>
      </c>
      <c r="BH163" s="119">
        <f t="shared" si="27"/>
        <v>0</v>
      </c>
      <c r="BI163" s="119">
        <f t="shared" si="28"/>
        <v>0</v>
      </c>
      <c r="BJ163" s="3" t="s">
        <v>88</v>
      </c>
      <c r="BK163" s="119">
        <f t="shared" si="29"/>
        <v>0</v>
      </c>
      <c r="BL163" s="3" t="s">
        <v>121</v>
      </c>
      <c r="BM163" s="118" t="s">
        <v>220</v>
      </c>
    </row>
    <row r="164" spans="1:65" s="15" customFormat="1" ht="24.15" customHeight="1">
      <c r="A164" s="12"/>
      <c r="B164" s="104"/>
      <c r="C164" s="105" t="s">
        <v>221</v>
      </c>
      <c r="D164" s="105" t="s">
        <v>83</v>
      </c>
      <c r="E164" s="106" t="s">
        <v>222</v>
      </c>
      <c r="F164" s="107" t="s">
        <v>223</v>
      </c>
      <c r="G164" s="108" t="s">
        <v>156</v>
      </c>
      <c r="H164" s="109"/>
      <c r="I164" s="110"/>
      <c r="J164" s="111">
        <f t="shared" si="20"/>
        <v>0</v>
      </c>
      <c r="K164" s="112"/>
      <c r="L164" s="13"/>
      <c r="M164" s="113" t="s">
        <v>10</v>
      </c>
      <c r="N164" s="114" t="s">
        <v>30</v>
      </c>
      <c r="O164" s="115"/>
      <c r="P164" s="116">
        <f t="shared" si="21"/>
        <v>0</v>
      </c>
      <c r="Q164" s="116">
        <v>0</v>
      </c>
      <c r="R164" s="116">
        <f t="shared" si="22"/>
        <v>0</v>
      </c>
      <c r="S164" s="116">
        <v>0</v>
      </c>
      <c r="T164" s="117">
        <f t="shared" si="2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8" t="s">
        <v>121</v>
      </c>
      <c r="AT164" s="118" t="s">
        <v>83</v>
      </c>
      <c r="AU164" s="118" t="s">
        <v>88</v>
      </c>
      <c r="AY164" s="3" t="s">
        <v>79</v>
      </c>
      <c r="BE164" s="119">
        <f t="shared" si="24"/>
        <v>0</v>
      </c>
      <c r="BF164" s="119">
        <f t="shared" si="25"/>
        <v>0</v>
      </c>
      <c r="BG164" s="119">
        <f t="shared" si="26"/>
        <v>0</v>
      </c>
      <c r="BH164" s="119">
        <f t="shared" si="27"/>
        <v>0</v>
      </c>
      <c r="BI164" s="119">
        <f t="shared" si="28"/>
        <v>0</v>
      </c>
      <c r="BJ164" s="3" t="s">
        <v>88</v>
      </c>
      <c r="BK164" s="119">
        <f t="shared" si="29"/>
        <v>0</v>
      </c>
      <c r="BL164" s="3" t="s">
        <v>121</v>
      </c>
      <c r="BM164" s="118" t="s">
        <v>224</v>
      </c>
    </row>
    <row r="165" spans="1:65" s="15" customFormat="1" ht="24.15" customHeight="1">
      <c r="A165" s="12"/>
      <c r="B165" s="104"/>
      <c r="C165" s="105" t="s">
        <v>225</v>
      </c>
      <c r="D165" s="105" t="s">
        <v>83</v>
      </c>
      <c r="E165" s="106" t="s">
        <v>226</v>
      </c>
      <c r="F165" s="107" t="s">
        <v>227</v>
      </c>
      <c r="G165" s="108" t="s">
        <v>156</v>
      </c>
      <c r="H165" s="109"/>
      <c r="I165" s="110"/>
      <c r="J165" s="111">
        <f t="shared" si="20"/>
        <v>0</v>
      </c>
      <c r="K165" s="112"/>
      <c r="L165" s="13"/>
      <c r="M165" s="113" t="s">
        <v>10</v>
      </c>
      <c r="N165" s="114" t="s">
        <v>30</v>
      </c>
      <c r="O165" s="115"/>
      <c r="P165" s="116">
        <f t="shared" si="21"/>
        <v>0</v>
      </c>
      <c r="Q165" s="116">
        <v>0</v>
      </c>
      <c r="R165" s="116">
        <f t="shared" si="22"/>
        <v>0</v>
      </c>
      <c r="S165" s="116">
        <v>0</v>
      </c>
      <c r="T165" s="117">
        <f t="shared" si="2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8" t="s">
        <v>121</v>
      </c>
      <c r="AT165" s="118" t="s">
        <v>83</v>
      </c>
      <c r="AU165" s="118" t="s">
        <v>88</v>
      </c>
      <c r="AY165" s="3" t="s">
        <v>79</v>
      </c>
      <c r="BE165" s="119">
        <f t="shared" si="24"/>
        <v>0</v>
      </c>
      <c r="BF165" s="119">
        <f t="shared" si="25"/>
        <v>0</v>
      </c>
      <c r="BG165" s="119">
        <f t="shared" si="26"/>
        <v>0</v>
      </c>
      <c r="BH165" s="119">
        <f t="shared" si="27"/>
        <v>0</v>
      </c>
      <c r="BI165" s="119">
        <f t="shared" si="28"/>
        <v>0</v>
      </c>
      <c r="BJ165" s="3" t="s">
        <v>88</v>
      </c>
      <c r="BK165" s="119">
        <f t="shared" si="29"/>
        <v>0</v>
      </c>
      <c r="BL165" s="3" t="s">
        <v>121</v>
      </c>
      <c r="BM165" s="118" t="s">
        <v>228</v>
      </c>
    </row>
    <row r="166" spans="1:65" s="91" customFormat="1" ht="22.8" customHeight="1">
      <c r="B166" s="92"/>
      <c r="D166" s="93" t="s">
        <v>75</v>
      </c>
      <c r="E166" s="102" t="s">
        <v>229</v>
      </c>
      <c r="F166" s="102" t="s">
        <v>230</v>
      </c>
      <c r="I166" s="95"/>
      <c r="J166" s="103">
        <f>BK166</f>
        <v>0</v>
      </c>
      <c r="L166" s="92"/>
      <c r="M166" s="96"/>
      <c r="N166" s="97"/>
      <c r="O166" s="97"/>
      <c r="P166" s="98">
        <f>SUM(P167:P176)</f>
        <v>0</v>
      </c>
      <c r="Q166" s="97"/>
      <c r="R166" s="98">
        <f>SUM(R167:R176)</f>
        <v>1.7640000000000003E-2</v>
      </c>
      <c r="S166" s="97"/>
      <c r="T166" s="99">
        <f>SUM(T167:T176)</f>
        <v>0</v>
      </c>
      <c r="AR166" s="93" t="s">
        <v>88</v>
      </c>
      <c r="AT166" s="100" t="s">
        <v>75</v>
      </c>
      <c r="AU166" s="100" t="s">
        <v>78</v>
      </c>
      <c r="AY166" s="93" t="s">
        <v>79</v>
      </c>
      <c r="BK166" s="101">
        <f>SUM(BK167:BK176)</f>
        <v>0</v>
      </c>
    </row>
    <row r="167" spans="1:65" s="15" customFormat="1" ht="16.5" customHeight="1">
      <c r="A167" s="12"/>
      <c r="B167" s="104"/>
      <c r="C167" s="105" t="s">
        <v>231</v>
      </c>
      <c r="D167" s="105" t="s">
        <v>83</v>
      </c>
      <c r="E167" s="106" t="s">
        <v>232</v>
      </c>
      <c r="F167" s="107" t="s">
        <v>233</v>
      </c>
      <c r="G167" s="108" t="s">
        <v>199</v>
      </c>
      <c r="H167" s="109">
        <v>26</v>
      </c>
      <c r="I167" s="110"/>
      <c r="J167" s="111">
        <f t="shared" ref="J167:J176" si="30">ROUND(I167*H167,2)</f>
        <v>0</v>
      </c>
      <c r="K167" s="112"/>
      <c r="L167" s="13"/>
      <c r="M167" s="113" t="s">
        <v>10</v>
      </c>
      <c r="N167" s="114" t="s">
        <v>30</v>
      </c>
      <c r="O167" s="115"/>
      <c r="P167" s="116">
        <f t="shared" ref="P167:P176" si="31">O167*H167</f>
        <v>0</v>
      </c>
      <c r="Q167" s="116">
        <v>0</v>
      </c>
      <c r="R167" s="116">
        <f t="shared" ref="R167:R176" si="32">Q167*H167</f>
        <v>0</v>
      </c>
      <c r="S167" s="116">
        <v>0</v>
      </c>
      <c r="T167" s="117">
        <f t="shared" ref="T167:T176" si="33">S167*H167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8" t="s">
        <v>121</v>
      </c>
      <c r="AT167" s="118" t="s">
        <v>83</v>
      </c>
      <c r="AU167" s="118" t="s">
        <v>88</v>
      </c>
      <c r="AY167" s="3" t="s">
        <v>79</v>
      </c>
      <c r="BE167" s="119">
        <f t="shared" ref="BE167:BE176" si="34">IF(N167="základná",J167,0)</f>
        <v>0</v>
      </c>
      <c r="BF167" s="119">
        <f t="shared" ref="BF167:BF176" si="35">IF(N167="znížená",J167,0)</f>
        <v>0</v>
      </c>
      <c r="BG167" s="119">
        <f t="shared" ref="BG167:BG176" si="36">IF(N167="zákl. prenesená",J167,0)</f>
        <v>0</v>
      </c>
      <c r="BH167" s="119">
        <f t="shared" ref="BH167:BH176" si="37">IF(N167="zníž. prenesená",J167,0)</f>
        <v>0</v>
      </c>
      <c r="BI167" s="119">
        <f t="shared" ref="BI167:BI176" si="38">IF(N167="nulová",J167,0)</f>
        <v>0</v>
      </c>
      <c r="BJ167" s="3" t="s">
        <v>88</v>
      </c>
      <c r="BK167" s="119">
        <f t="shared" ref="BK167:BK176" si="39">ROUND(I167*H167,2)</f>
        <v>0</v>
      </c>
      <c r="BL167" s="3" t="s">
        <v>121</v>
      </c>
      <c r="BM167" s="118" t="s">
        <v>234</v>
      </c>
    </row>
    <row r="168" spans="1:65" s="15" customFormat="1" ht="44.25" customHeight="1">
      <c r="A168" s="12"/>
      <c r="B168" s="104"/>
      <c r="C168" s="120" t="s">
        <v>235</v>
      </c>
      <c r="D168" s="120" t="s">
        <v>124</v>
      </c>
      <c r="E168" s="121" t="s">
        <v>236</v>
      </c>
      <c r="F168" s="122" t="s">
        <v>237</v>
      </c>
      <c r="G168" s="123" t="s">
        <v>199</v>
      </c>
      <c r="H168" s="124">
        <v>13</v>
      </c>
      <c r="I168" s="125"/>
      <c r="J168" s="126">
        <f t="shared" si="30"/>
        <v>0</v>
      </c>
      <c r="K168" s="127"/>
      <c r="L168" s="128"/>
      <c r="M168" s="129" t="s">
        <v>10</v>
      </c>
      <c r="N168" s="130" t="s">
        <v>30</v>
      </c>
      <c r="O168" s="115"/>
      <c r="P168" s="116">
        <f t="shared" si="31"/>
        <v>0</v>
      </c>
      <c r="Q168" s="116">
        <v>0</v>
      </c>
      <c r="R168" s="116">
        <f t="shared" si="32"/>
        <v>0</v>
      </c>
      <c r="S168" s="116">
        <v>0</v>
      </c>
      <c r="T168" s="117">
        <f t="shared" si="33"/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8" t="s">
        <v>127</v>
      </c>
      <c r="AT168" s="118" t="s">
        <v>124</v>
      </c>
      <c r="AU168" s="118" t="s">
        <v>88</v>
      </c>
      <c r="AY168" s="3" t="s">
        <v>79</v>
      </c>
      <c r="BE168" s="119">
        <f t="shared" si="34"/>
        <v>0</v>
      </c>
      <c r="BF168" s="119">
        <f t="shared" si="35"/>
        <v>0</v>
      </c>
      <c r="BG168" s="119">
        <f t="shared" si="36"/>
        <v>0</v>
      </c>
      <c r="BH168" s="119">
        <f t="shared" si="37"/>
        <v>0</v>
      </c>
      <c r="BI168" s="119">
        <f t="shared" si="38"/>
        <v>0</v>
      </c>
      <c r="BJ168" s="3" t="s">
        <v>88</v>
      </c>
      <c r="BK168" s="119">
        <f t="shared" si="39"/>
        <v>0</v>
      </c>
      <c r="BL168" s="3" t="s">
        <v>121</v>
      </c>
      <c r="BM168" s="118" t="s">
        <v>238</v>
      </c>
    </row>
    <row r="169" spans="1:65" s="15" customFormat="1" ht="62.7" customHeight="1">
      <c r="A169" s="12"/>
      <c r="B169" s="104"/>
      <c r="C169" s="120" t="s">
        <v>239</v>
      </c>
      <c r="D169" s="120" t="s">
        <v>124</v>
      </c>
      <c r="E169" s="121" t="s">
        <v>240</v>
      </c>
      <c r="F169" s="122" t="s">
        <v>241</v>
      </c>
      <c r="G169" s="123" t="s">
        <v>199</v>
      </c>
      <c r="H169" s="124">
        <v>13</v>
      </c>
      <c r="I169" s="125"/>
      <c r="J169" s="126">
        <f t="shared" si="30"/>
        <v>0</v>
      </c>
      <c r="K169" s="127"/>
      <c r="L169" s="128"/>
      <c r="M169" s="129" t="s">
        <v>10</v>
      </c>
      <c r="N169" s="130" t="s">
        <v>30</v>
      </c>
      <c r="O169" s="115"/>
      <c r="P169" s="116">
        <f t="shared" si="31"/>
        <v>0</v>
      </c>
      <c r="Q169" s="116">
        <v>0</v>
      </c>
      <c r="R169" s="116">
        <f t="shared" si="32"/>
        <v>0</v>
      </c>
      <c r="S169" s="116">
        <v>0</v>
      </c>
      <c r="T169" s="117">
        <f t="shared" si="33"/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8" t="s">
        <v>127</v>
      </c>
      <c r="AT169" s="118" t="s">
        <v>124</v>
      </c>
      <c r="AU169" s="118" t="s">
        <v>88</v>
      </c>
      <c r="AY169" s="3" t="s">
        <v>79</v>
      </c>
      <c r="BE169" s="119">
        <f t="shared" si="34"/>
        <v>0</v>
      </c>
      <c r="BF169" s="119">
        <f t="shared" si="35"/>
        <v>0</v>
      </c>
      <c r="BG169" s="119">
        <f t="shared" si="36"/>
        <v>0</v>
      </c>
      <c r="BH169" s="119">
        <f t="shared" si="37"/>
        <v>0</v>
      </c>
      <c r="BI169" s="119">
        <f t="shared" si="38"/>
        <v>0</v>
      </c>
      <c r="BJ169" s="3" t="s">
        <v>88</v>
      </c>
      <c r="BK169" s="119">
        <f t="shared" si="39"/>
        <v>0</v>
      </c>
      <c r="BL169" s="3" t="s">
        <v>121</v>
      </c>
      <c r="BM169" s="118" t="s">
        <v>242</v>
      </c>
    </row>
    <row r="170" spans="1:65" s="15" customFormat="1" ht="16.5" customHeight="1">
      <c r="A170" s="12"/>
      <c r="B170" s="104"/>
      <c r="C170" s="105" t="s">
        <v>243</v>
      </c>
      <c r="D170" s="105" t="s">
        <v>83</v>
      </c>
      <c r="E170" s="106" t="s">
        <v>244</v>
      </c>
      <c r="F170" s="107" t="s">
        <v>245</v>
      </c>
      <c r="G170" s="108" t="s">
        <v>199</v>
      </c>
      <c r="H170" s="109">
        <v>7</v>
      </c>
      <c r="I170" s="110"/>
      <c r="J170" s="111">
        <f t="shared" si="30"/>
        <v>0</v>
      </c>
      <c r="K170" s="112"/>
      <c r="L170" s="13"/>
      <c r="M170" s="113" t="s">
        <v>10</v>
      </c>
      <c r="N170" s="114" t="s">
        <v>30</v>
      </c>
      <c r="O170" s="115"/>
      <c r="P170" s="116">
        <f t="shared" si="31"/>
        <v>0</v>
      </c>
      <c r="Q170" s="116">
        <v>2.0000000000000002E-5</v>
      </c>
      <c r="R170" s="116">
        <f t="shared" si="32"/>
        <v>1.4000000000000001E-4</v>
      </c>
      <c r="S170" s="116">
        <v>0</v>
      </c>
      <c r="T170" s="117">
        <f t="shared" si="3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8" t="s">
        <v>121</v>
      </c>
      <c r="AT170" s="118" t="s">
        <v>83</v>
      </c>
      <c r="AU170" s="118" t="s">
        <v>88</v>
      </c>
      <c r="AY170" s="3" t="s">
        <v>79</v>
      </c>
      <c r="BE170" s="119">
        <f t="shared" si="34"/>
        <v>0</v>
      </c>
      <c r="BF170" s="119">
        <f t="shared" si="35"/>
        <v>0</v>
      </c>
      <c r="BG170" s="119">
        <f t="shared" si="36"/>
        <v>0</v>
      </c>
      <c r="BH170" s="119">
        <f t="shared" si="37"/>
        <v>0</v>
      </c>
      <c r="BI170" s="119">
        <f t="shared" si="38"/>
        <v>0</v>
      </c>
      <c r="BJ170" s="3" t="s">
        <v>88</v>
      </c>
      <c r="BK170" s="119">
        <f t="shared" si="39"/>
        <v>0</v>
      </c>
      <c r="BL170" s="3" t="s">
        <v>121</v>
      </c>
      <c r="BM170" s="118" t="s">
        <v>246</v>
      </c>
    </row>
    <row r="171" spans="1:65" s="15" customFormat="1" ht="24.15" customHeight="1">
      <c r="A171" s="12"/>
      <c r="B171" s="104"/>
      <c r="C171" s="120" t="s">
        <v>247</v>
      </c>
      <c r="D171" s="120" t="s">
        <v>124</v>
      </c>
      <c r="E171" s="121" t="s">
        <v>248</v>
      </c>
      <c r="F171" s="122" t="s">
        <v>249</v>
      </c>
      <c r="G171" s="123" t="s">
        <v>250</v>
      </c>
      <c r="H171" s="124">
        <v>7</v>
      </c>
      <c r="I171" s="125"/>
      <c r="J171" s="126">
        <f t="shared" si="30"/>
        <v>0</v>
      </c>
      <c r="K171" s="127"/>
      <c r="L171" s="128"/>
      <c r="M171" s="129" t="s">
        <v>10</v>
      </c>
      <c r="N171" s="130" t="s">
        <v>30</v>
      </c>
      <c r="O171" s="115"/>
      <c r="P171" s="116">
        <f t="shared" si="31"/>
        <v>0</v>
      </c>
      <c r="Q171" s="116">
        <v>2.5000000000000001E-3</v>
      </c>
      <c r="R171" s="116">
        <f t="shared" si="32"/>
        <v>1.7500000000000002E-2</v>
      </c>
      <c r="S171" s="116">
        <v>0</v>
      </c>
      <c r="T171" s="117">
        <f t="shared" si="33"/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8" t="s">
        <v>127</v>
      </c>
      <c r="AT171" s="118" t="s">
        <v>124</v>
      </c>
      <c r="AU171" s="118" t="s">
        <v>88</v>
      </c>
      <c r="AY171" s="3" t="s">
        <v>79</v>
      </c>
      <c r="BE171" s="119">
        <f t="shared" si="34"/>
        <v>0</v>
      </c>
      <c r="BF171" s="119">
        <f t="shared" si="35"/>
        <v>0</v>
      </c>
      <c r="BG171" s="119">
        <f t="shared" si="36"/>
        <v>0</v>
      </c>
      <c r="BH171" s="119">
        <f t="shared" si="37"/>
        <v>0</v>
      </c>
      <c r="BI171" s="119">
        <f t="shared" si="38"/>
        <v>0</v>
      </c>
      <c r="BJ171" s="3" t="s">
        <v>88</v>
      </c>
      <c r="BK171" s="119">
        <f t="shared" si="39"/>
        <v>0</v>
      </c>
      <c r="BL171" s="3" t="s">
        <v>121</v>
      </c>
      <c r="BM171" s="118" t="s">
        <v>251</v>
      </c>
    </row>
    <row r="172" spans="1:65" s="15" customFormat="1" ht="21.75" customHeight="1">
      <c r="A172" s="12"/>
      <c r="B172" s="104"/>
      <c r="C172" s="105" t="s">
        <v>252</v>
      </c>
      <c r="D172" s="105" t="s">
        <v>83</v>
      </c>
      <c r="E172" s="106" t="s">
        <v>253</v>
      </c>
      <c r="F172" s="107" t="s">
        <v>254</v>
      </c>
      <c r="G172" s="108" t="s">
        <v>255</v>
      </c>
      <c r="H172" s="109">
        <v>13</v>
      </c>
      <c r="I172" s="110"/>
      <c r="J172" s="111">
        <f t="shared" si="30"/>
        <v>0</v>
      </c>
      <c r="K172" s="112"/>
      <c r="L172" s="13"/>
      <c r="M172" s="113" t="s">
        <v>10</v>
      </c>
      <c r="N172" s="114" t="s">
        <v>30</v>
      </c>
      <c r="O172" s="115"/>
      <c r="P172" s="116">
        <f t="shared" si="31"/>
        <v>0</v>
      </c>
      <c r="Q172" s="116">
        <v>0</v>
      </c>
      <c r="R172" s="116">
        <f t="shared" si="32"/>
        <v>0</v>
      </c>
      <c r="S172" s="116">
        <v>0</v>
      </c>
      <c r="T172" s="117">
        <f t="shared" si="33"/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8" t="s">
        <v>121</v>
      </c>
      <c r="AT172" s="118" t="s">
        <v>83</v>
      </c>
      <c r="AU172" s="118" t="s">
        <v>88</v>
      </c>
      <c r="AY172" s="3" t="s">
        <v>79</v>
      </c>
      <c r="BE172" s="119">
        <f t="shared" si="34"/>
        <v>0</v>
      </c>
      <c r="BF172" s="119">
        <f t="shared" si="35"/>
        <v>0</v>
      </c>
      <c r="BG172" s="119">
        <f t="shared" si="36"/>
        <v>0</v>
      </c>
      <c r="BH172" s="119">
        <f t="shared" si="37"/>
        <v>0</v>
      </c>
      <c r="BI172" s="119">
        <f t="shared" si="38"/>
        <v>0</v>
      </c>
      <c r="BJ172" s="3" t="s">
        <v>88</v>
      </c>
      <c r="BK172" s="119">
        <f t="shared" si="39"/>
        <v>0</v>
      </c>
      <c r="BL172" s="3" t="s">
        <v>121</v>
      </c>
      <c r="BM172" s="118" t="s">
        <v>256</v>
      </c>
    </row>
    <row r="173" spans="1:65" s="15" customFormat="1" ht="16.5" customHeight="1">
      <c r="A173" s="12"/>
      <c r="B173" s="104"/>
      <c r="C173" s="120" t="s">
        <v>257</v>
      </c>
      <c r="D173" s="120" t="s">
        <v>124</v>
      </c>
      <c r="E173" s="121" t="s">
        <v>258</v>
      </c>
      <c r="F173" s="122" t="s">
        <v>259</v>
      </c>
      <c r="G173" s="123" t="s">
        <v>199</v>
      </c>
      <c r="H173" s="124">
        <v>13</v>
      </c>
      <c r="I173" s="125"/>
      <c r="J173" s="126">
        <f t="shared" si="30"/>
        <v>0</v>
      </c>
      <c r="K173" s="127"/>
      <c r="L173" s="128"/>
      <c r="M173" s="129" t="s">
        <v>10</v>
      </c>
      <c r="N173" s="130" t="s">
        <v>30</v>
      </c>
      <c r="O173" s="115"/>
      <c r="P173" s="116">
        <f t="shared" si="31"/>
        <v>0</v>
      </c>
      <c r="Q173" s="116">
        <v>0</v>
      </c>
      <c r="R173" s="116">
        <f t="shared" si="32"/>
        <v>0</v>
      </c>
      <c r="S173" s="116">
        <v>0</v>
      </c>
      <c r="T173" s="117">
        <f t="shared" si="33"/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8" t="s">
        <v>127</v>
      </c>
      <c r="AT173" s="118" t="s">
        <v>124</v>
      </c>
      <c r="AU173" s="118" t="s">
        <v>88</v>
      </c>
      <c r="AY173" s="3" t="s">
        <v>79</v>
      </c>
      <c r="BE173" s="119">
        <f t="shared" si="34"/>
        <v>0</v>
      </c>
      <c r="BF173" s="119">
        <f t="shared" si="35"/>
        <v>0</v>
      </c>
      <c r="BG173" s="119">
        <f t="shared" si="36"/>
        <v>0</v>
      </c>
      <c r="BH173" s="119">
        <f t="shared" si="37"/>
        <v>0</v>
      </c>
      <c r="BI173" s="119">
        <f t="shared" si="38"/>
        <v>0</v>
      </c>
      <c r="BJ173" s="3" t="s">
        <v>88</v>
      </c>
      <c r="BK173" s="119">
        <f t="shared" si="39"/>
        <v>0</v>
      </c>
      <c r="BL173" s="3" t="s">
        <v>121</v>
      </c>
      <c r="BM173" s="118" t="s">
        <v>260</v>
      </c>
    </row>
    <row r="174" spans="1:65" s="15" customFormat="1" ht="21.75" customHeight="1">
      <c r="A174" s="12"/>
      <c r="B174" s="104"/>
      <c r="C174" s="105" t="s">
        <v>261</v>
      </c>
      <c r="D174" s="105" t="s">
        <v>83</v>
      </c>
      <c r="E174" s="106" t="s">
        <v>262</v>
      </c>
      <c r="F174" s="107" t="s">
        <v>263</v>
      </c>
      <c r="G174" s="108" t="s">
        <v>156</v>
      </c>
      <c r="H174" s="109"/>
      <c r="I174" s="110"/>
      <c r="J174" s="111">
        <f t="shared" si="30"/>
        <v>0</v>
      </c>
      <c r="K174" s="112"/>
      <c r="L174" s="13"/>
      <c r="M174" s="113" t="s">
        <v>10</v>
      </c>
      <c r="N174" s="114" t="s">
        <v>30</v>
      </c>
      <c r="O174" s="115"/>
      <c r="P174" s="116">
        <f t="shared" si="31"/>
        <v>0</v>
      </c>
      <c r="Q174" s="116">
        <v>0</v>
      </c>
      <c r="R174" s="116">
        <f t="shared" si="32"/>
        <v>0</v>
      </c>
      <c r="S174" s="116">
        <v>0</v>
      </c>
      <c r="T174" s="117">
        <f t="shared" si="3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8" t="s">
        <v>121</v>
      </c>
      <c r="AT174" s="118" t="s">
        <v>83</v>
      </c>
      <c r="AU174" s="118" t="s">
        <v>88</v>
      </c>
      <c r="AY174" s="3" t="s">
        <v>79</v>
      </c>
      <c r="BE174" s="119">
        <f t="shared" si="34"/>
        <v>0</v>
      </c>
      <c r="BF174" s="119">
        <f t="shared" si="35"/>
        <v>0</v>
      </c>
      <c r="BG174" s="119">
        <f t="shared" si="36"/>
        <v>0</v>
      </c>
      <c r="BH174" s="119">
        <f t="shared" si="37"/>
        <v>0</v>
      </c>
      <c r="BI174" s="119">
        <f t="shared" si="38"/>
        <v>0</v>
      </c>
      <c r="BJ174" s="3" t="s">
        <v>88</v>
      </c>
      <c r="BK174" s="119">
        <f t="shared" si="39"/>
        <v>0</v>
      </c>
      <c r="BL174" s="3" t="s">
        <v>121</v>
      </c>
      <c r="BM174" s="118" t="s">
        <v>264</v>
      </c>
    </row>
    <row r="175" spans="1:65" s="15" customFormat="1" ht="24.15" customHeight="1">
      <c r="A175" s="12"/>
      <c r="B175" s="104"/>
      <c r="C175" s="105" t="s">
        <v>265</v>
      </c>
      <c r="D175" s="105" t="s">
        <v>83</v>
      </c>
      <c r="E175" s="106" t="s">
        <v>266</v>
      </c>
      <c r="F175" s="107" t="s">
        <v>267</v>
      </c>
      <c r="G175" s="108" t="s">
        <v>156</v>
      </c>
      <c r="H175" s="109"/>
      <c r="I175" s="110"/>
      <c r="J175" s="111">
        <f t="shared" si="30"/>
        <v>0</v>
      </c>
      <c r="K175" s="112"/>
      <c r="L175" s="13"/>
      <c r="M175" s="113" t="s">
        <v>10</v>
      </c>
      <c r="N175" s="114" t="s">
        <v>30</v>
      </c>
      <c r="O175" s="115"/>
      <c r="P175" s="116">
        <f t="shared" si="31"/>
        <v>0</v>
      </c>
      <c r="Q175" s="116">
        <v>0</v>
      </c>
      <c r="R175" s="116">
        <f t="shared" si="32"/>
        <v>0</v>
      </c>
      <c r="S175" s="116">
        <v>0</v>
      </c>
      <c r="T175" s="117">
        <f t="shared" si="3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8" t="s">
        <v>121</v>
      </c>
      <c r="AT175" s="118" t="s">
        <v>83</v>
      </c>
      <c r="AU175" s="118" t="s">
        <v>88</v>
      </c>
      <c r="AY175" s="3" t="s">
        <v>79</v>
      </c>
      <c r="BE175" s="119">
        <f t="shared" si="34"/>
        <v>0</v>
      </c>
      <c r="BF175" s="119">
        <f t="shared" si="35"/>
        <v>0</v>
      </c>
      <c r="BG175" s="119">
        <f t="shared" si="36"/>
        <v>0</v>
      </c>
      <c r="BH175" s="119">
        <f t="shared" si="37"/>
        <v>0</v>
      </c>
      <c r="BI175" s="119">
        <f t="shared" si="38"/>
        <v>0</v>
      </c>
      <c r="BJ175" s="3" t="s">
        <v>88</v>
      </c>
      <c r="BK175" s="119">
        <f t="shared" si="39"/>
        <v>0</v>
      </c>
      <c r="BL175" s="3" t="s">
        <v>121</v>
      </c>
      <c r="BM175" s="118" t="s">
        <v>268</v>
      </c>
    </row>
    <row r="176" spans="1:65" s="15" customFormat="1" ht="33" customHeight="1">
      <c r="A176" s="12"/>
      <c r="B176" s="104"/>
      <c r="C176" s="105" t="s">
        <v>269</v>
      </c>
      <c r="D176" s="105" t="s">
        <v>83</v>
      </c>
      <c r="E176" s="106" t="s">
        <v>270</v>
      </c>
      <c r="F176" s="107" t="s">
        <v>271</v>
      </c>
      <c r="G176" s="108" t="s">
        <v>272</v>
      </c>
      <c r="H176" s="109">
        <v>1</v>
      </c>
      <c r="I176" s="110"/>
      <c r="J176" s="111">
        <f t="shared" si="30"/>
        <v>0</v>
      </c>
      <c r="K176" s="112"/>
      <c r="L176" s="13"/>
      <c r="M176" s="113" t="s">
        <v>10</v>
      </c>
      <c r="N176" s="114" t="s">
        <v>30</v>
      </c>
      <c r="O176" s="115"/>
      <c r="P176" s="116">
        <f t="shared" si="31"/>
        <v>0</v>
      </c>
      <c r="Q176" s="116">
        <v>0</v>
      </c>
      <c r="R176" s="116">
        <f t="shared" si="32"/>
        <v>0</v>
      </c>
      <c r="S176" s="116">
        <v>0</v>
      </c>
      <c r="T176" s="117">
        <f t="shared" si="3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8" t="s">
        <v>121</v>
      </c>
      <c r="AT176" s="118" t="s">
        <v>83</v>
      </c>
      <c r="AU176" s="118" t="s">
        <v>88</v>
      </c>
      <c r="AY176" s="3" t="s">
        <v>79</v>
      </c>
      <c r="BE176" s="119">
        <f t="shared" si="34"/>
        <v>0</v>
      </c>
      <c r="BF176" s="119">
        <f t="shared" si="35"/>
        <v>0</v>
      </c>
      <c r="BG176" s="119">
        <f t="shared" si="36"/>
        <v>0</v>
      </c>
      <c r="BH176" s="119">
        <f t="shared" si="37"/>
        <v>0</v>
      </c>
      <c r="BI176" s="119">
        <f t="shared" si="38"/>
        <v>0</v>
      </c>
      <c r="BJ176" s="3" t="s">
        <v>88</v>
      </c>
      <c r="BK176" s="119">
        <f t="shared" si="39"/>
        <v>0</v>
      </c>
      <c r="BL176" s="3" t="s">
        <v>121</v>
      </c>
      <c r="BM176" s="118" t="s">
        <v>273</v>
      </c>
    </row>
    <row r="177" spans="1:65" s="91" customFormat="1" ht="22.8" customHeight="1">
      <c r="B177" s="92"/>
      <c r="D177" s="93" t="s">
        <v>75</v>
      </c>
      <c r="E177" s="102" t="s">
        <v>274</v>
      </c>
      <c r="F177" s="102" t="s">
        <v>275</v>
      </c>
      <c r="I177" s="95"/>
      <c r="J177" s="103">
        <f>BK177</f>
        <v>0</v>
      </c>
      <c r="L177" s="92"/>
      <c r="M177" s="96"/>
      <c r="N177" s="97"/>
      <c r="O177" s="97"/>
      <c r="P177" s="98">
        <f>SUM(P178:P185)</f>
        <v>0</v>
      </c>
      <c r="Q177" s="97"/>
      <c r="R177" s="98">
        <f>SUM(R178:R185)</f>
        <v>1.7188899999999998</v>
      </c>
      <c r="S177" s="97"/>
      <c r="T177" s="99">
        <f>SUM(T178:T185)</f>
        <v>1.0216000000000001</v>
      </c>
      <c r="AR177" s="93" t="s">
        <v>88</v>
      </c>
      <c r="AT177" s="100" t="s">
        <v>75</v>
      </c>
      <c r="AU177" s="100" t="s">
        <v>78</v>
      </c>
      <c r="AY177" s="93" t="s">
        <v>79</v>
      </c>
      <c r="BK177" s="101">
        <f>SUM(BK178:BK185)</f>
        <v>0</v>
      </c>
    </row>
    <row r="178" spans="1:65" s="15" customFormat="1" ht="24.15" customHeight="1">
      <c r="A178" s="12"/>
      <c r="B178" s="104"/>
      <c r="C178" s="105" t="s">
        <v>276</v>
      </c>
      <c r="D178" s="105" t="s">
        <v>83</v>
      </c>
      <c r="E178" s="106" t="s">
        <v>277</v>
      </c>
      <c r="F178" s="107" t="s">
        <v>278</v>
      </c>
      <c r="G178" s="108" t="s">
        <v>199</v>
      </c>
      <c r="H178" s="109">
        <v>13</v>
      </c>
      <c r="I178" s="110"/>
      <c r="J178" s="111">
        <f t="shared" ref="J178:J185" si="40">ROUND(I178*H178,2)</f>
        <v>0</v>
      </c>
      <c r="K178" s="112"/>
      <c r="L178" s="13"/>
      <c r="M178" s="113" t="s">
        <v>10</v>
      </c>
      <c r="N178" s="114" t="s">
        <v>30</v>
      </c>
      <c r="O178" s="115"/>
      <c r="P178" s="116">
        <f t="shared" ref="P178:P185" si="41">O178*H178</f>
        <v>0</v>
      </c>
      <c r="Q178" s="116">
        <v>0</v>
      </c>
      <c r="R178" s="116">
        <f t="shared" ref="R178:R185" si="42">Q178*H178</f>
        <v>0</v>
      </c>
      <c r="S178" s="116">
        <v>0</v>
      </c>
      <c r="T178" s="117">
        <f t="shared" ref="T178:T185" si="43">S178*H178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8" t="s">
        <v>121</v>
      </c>
      <c r="AT178" s="118" t="s">
        <v>83</v>
      </c>
      <c r="AU178" s="118" t="s">
        <v>88</v>
      </c>
      <c r="AY178" s="3" t="s">
        <v>79</v>
      </c>
      <c r="BE178" s="119">
        <f t="shared" ref="BE178:BE185" si="44">IF(N178="základná",J178,0)</f>
        <v>0</v>
      </c>
      <c r="BF178" s="119">
        <f t="shared" ref="BF178:BF185" si="45">IF(N178="znížená",J178,0)</f>
        <v>0</v>
      </c>
      <c r="BG178" s="119">
        <f t="shared" ref="BG178:BG185" si="46">IF(N178="zákl. prenesená",J178,0)</f>
        <v>0</v>
      </c>
      <c r="BH178" s="119">
        <f t="shared" ref="BH178:BH185" si="47">IF(N178="zníž. prenesená",J178,0)</f>
        <v>0</v>
      </c>
      <c r="BI178" s="119">
        <f t="shared" ref="BI178:BI185" si="48">IF(N178="nulová",J178,0)</f>
        <v>0</v>
      </c>
      <c r="BJ178" s="3" t="s">
        <v>88</v>
      </c>
      <c r="BK178" s="119">
        <f t="shared" ref="BK178:BK185" si="49">ROUND(I178*H178,2)</f>
        <v>0</v>
      </c>
      <c r="BL178" s="3" t="s">
        <v>121</v>
      </c>
      <c r="BM178" s="118" t="s">
        <v>279</v>
      </c>
    </row>
    <row r="179" spans="1:65" s="15" customFormat="1" ht="24.15" customHeight="1">
      <c r="A179" s="12"/>
      <c r="B179" s="104"/>
      <c r="C179" s="105" t="s">
        <v>280</v>
      </c>
      <c r="D179" s="105" t="s">
        <v>83</v>
      </c>
      <c r="E179" s="106" t="s">
        <v>281</v>
      </c>
      <c r="F179" s="107" t="s">
        <v>282</v>
      </c>
      <c r="G179" s="108" t="s">
        <v>199</v>
      </c>
      <c r="H179" s="109">
        <v>13</v>
      </c>
      <c r="I179" s="110"/>
      <c r="J179" s="111">
        <f t="shared" si="40"/>
        <v>0</v>
      </c>
      <c r="K179" s="112"/>
      <c r="L179" s="13"/>
      <c r="M179" s="113" t="s">
        <v>10</v>
      </c>
      <c r="N179" s="114" t="s">
        <v>30</v>
      </c>
      <c r="O179" s="115"/>
      <c r="P179" s="116">
        <f t="shared" si="41"/>
        <v>0</v>
      </c>
      <c r="Q179" s="116">
        <v>5.0000000000000002E-5</v>
      </c>
      <c r="R179" s="116">
        <f t="shared" si="42"/>
        <v>6.5000000000000008E-4</v>
      </c>
      <c r="S179" s="116">
        <v>0</v>
      </c>
      <c r="T179" s="117">
        <f t="shared" si="4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8" t="s">
        <v>121</v>
      </c>
      <c r="AT179" s="118" t="s">
        <v>83</v>
      </c>
      <c r="AU179" s="118" t="s">
        <v>88</v>
      </c>
      <c r="AY179" s="3" t="s">
        <v>79</v>
      </c>
      <c r="BE179" s="119">
        <f t="shared" si="44"/>
        <v>0</v>
      </c>
      <c r="BF179" s="119">
        <f t="shared" si="45"/>
        <v>0</v>
      </c>
      <c r="BG179" s="119">
        <f t="shared" si="46"/>
        <v>0</v>
      </c>
      <c r="BH179" s="119">
        <f t="shared" si="47"/>
        <v>0</v>
      </c>
      <c r="BI179" s="119">
        <f t="shared" si="48"/>
        <v>0</v>
      </c>
      <c r="BJ179" s="3" t="s">
        <v>88</v>
      </c>
      <c r="BK179" s="119">
        <f t="shared" si="49"/>
        <v>0</v>
      </c>
      <c r="BL179" s="3" t="s">
        <v>121</v>
      </c>
      <c r="BM179" s="118" t="s">
        <v>283</v>
      </c>
    </row>
    <row r="180" spans="1:65" s="15" customFormat="1" ht="33" customHeight="1">
      <c r="A180" s="12"/>
      <c r="B180" s="104"/>
      <c r="C180" s="105" t="s">
        <v>284</v>
      </c>
      <c r="D180" s="105" t="s">
        <v>83</v>
      </c>
      <c r="E180" s="106" t="s">
        <v>285</v>
      </c>
      <c r="F180" s="107" t="s">
        <v>286</v>
      </c>
      <c r="G180" s="108" t="s">
        <v>199</v>
      </c>
      <c r="H180" s="109">
        <v>13</v>
      </c>
      <c r="I180" s="110"/>
      <c r="J180" s="111">
        <f t="shared" si="40"/>
        <v>0</v>
      </c>
      <c r="K180" s="112"/>
      <c r="L180" s="13"/>
      <c r="M180" s="113" t="s">
        <v>10</v>
      </c>
      <c r="N180" s="114" t="s">
        <v>30</v>
      </c>
      <c r="O180" s="115"/>
      <c r="P180" s="116">
        <f t="shared" si="41"/>
        <v>0</v>
      </c>
      <c r="Q180" s="116">
        <v>2.0000000000000002E-5</v>
      </c>
      <c r="R180" s="116">
        <f t="shared" si="42"/>
        <v>2.6000000000000003E-4</v>
      </c>
      <c r="S180" s="116">
        <v>0</v>
      </c>
      <c r="T180" s="117">
        <f t="shared" si="43"/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8" t="s">
        <v>121</v>
      </c>
      <c r="AT180" s="118" t="s">
        <v>83</v>
      </c>
      <c r="AU180" s="118" t="s">
        <v>88</v>
      </c>
      <c r="AY180" s="3" t="s">
        <v>79</v>
      </c>
      <c r="BE180" s="119">
        <f t="shared" si="44"/>
        <v>0</v>
      </c>
      <c r="BF180" s="119">
        <f t="shared" si="45"/>
        <v>0</v>
      </c>
      <c r="BG180" s="119">
        <f t="shared" si="46"/>
        <v>0</v>
      </c>
      <c r="BH180" s="119">
        <f t="shared" si="47"/>
        <v>0</v>
      </c>
      <c r="BI180" s="119">
        <f t="shared" si="48"/>
        <v>0</v>
      </c>
      <c r="BJ180" s="3" t="s">
        <v>88</v>
      </c>
      <c r="BK180" s="119">
        <f t="shared" si="49"/>
        <v>0</v>
      </c>
      <c r="BL180" s="3" t="s">
        <v>121</v>
      </c>
      <c r="BM180" s="118" t="s">
        <v>287</v>
      </c>
    </row>
    <row r="181" spans="1:65" s="15" customFormat="1" ht="24.15" customHeight="1">
      <c r="A181" s="12"/>
      <c r="B181" s="104"/>
      <c r="C181" s="120" t="s">
        <v>288</v>
      </c>
      <c r="D181" s="120" t="s">
        <v>124</v>
      </c>
      <c r="E181" s="121" t="s">
        <v>289</v>
      </c>
      <c r="F181" s="122" t="s">
        <v>290</v>
      </c>
      <c r="G181" s="123" t="s">
        <v>199</v>
      </c>
      <c r="H181" s="124">
        <v>13</v>
      </c>
      <c r="I181" s="125"/>
      <c r="J181" s="126">
        <f t="shared" si="40"/>
        <v>0</v>
      </c>
      <c r="K181" s="127"/>
      <c r="L181" s="128"/>
      <c r="M181" s="129" t="s">
        <v>10</v>
      </c>
      <c r="N181" s="130" t="s">
        <v>30</v>
      </c>
      <c r="O181" s="115"/>
      <c r="P181" s="116">
        <f t="shared" si="41"/>
        <v>0</v>
      </c>
      <c r="Q181" s="116">
        <v>0.13195999999999999</v>
      </c>
      <c r="R181" s="116">
        <f t="shared" si="42"/>
        <v>1.7154799999999999</v>
      </c>
      <c r="S181" s="116">
        <v>0</v>
      </c>
      <c r="T181" s="117">
        <f t="shared" si="4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8" t="s">
        <v>127</v>
      </c>
      <c r="AT181" s="118" t="s">
        <v>124</v>
      </c>
      <c r="AU181" s="118" t="s">
        <v>88</v>
      </c>
      <c r="AY181" s="3" t="s">
        <v>79</v>
      </c>
      <c r="BE181" s="119">
        <f t="shared" si="44"/>
        <v>0</v>
      </c>
      <c r="BF181" s="119">
        <f t="shared" si="45"/>
        <v>0</v>
      </c>
      <c r="BG181" s="119">
        <f t="shared" si="46"/>
        <v>0</v>
      </c>
      <c r="BH181" s="119">
        <f t="shared" si="47"/>
        <v>0</v>
      </c>
      <c r="BI181" s="119">
        <f t="shared" si="48"/>
        <v>0</v>
      </c>
      <c r="BJ181" s="3" t="s">
        <v>88</v>
      </c>
      <c r="BK181" s="119">
        <f t="shared" si="49"/>
        <v>0</v>
      </c>
      <c r="BL181" s="3" t="s">
        <v>121</v>
      </c>
      <c r="BM181" s="118" t="s">
        <v>291</v>
      </c>
    </row>
    <row r="182" spans="1:65" s="15" customFormat="1" ht="24.15" customHeight="1">
      <c r="A182" s="12"/>
      <c r="B182" s="104"/>
      <c r="C182" s="105" t="s">
        <v>292</v>
      </c>
      <c r="D182" s="105" t="s">
        <v>83</v>
      </c>
      <c r="E182" s="106" t="s">
        <v>293</v>
      </c>
      <c r="F182" s="107" t="s">
        <v>294</v>
      </c>
      <c r="G182" s="108" t="s">
        <v>199</v>
      </c>
      <c r="H182" s="109">
        <v>13</v>
      </c>
      <c r="I182" s="110"/>
      <c r="J182" s="111">
        <f t="shared" si="40"/>
        <v>0</v>
      </c>
      <c r="K182" s="112"/>
      <c r="L182" s="13"/>
      <c r="M182" s="113" t="s">
        <v>10</v>
      </c>
      <c r="N182" s="114" t="s">
        <v>30</v>
      </c>
      <c r="O182" s="115"/>
      <c r="P182" s="116">
        <f t="shared" si="41"/>
        <v>0</v>
      </c>
      <c r="Q182" s="116">
        <v>0</v>
      </c>
      <c r="R182" s="116">
        <f t="shared" si="42"/>
        <v>0</v>
      </c>
      <c r="S182" s="116">
        <v>0</v>
      </c>
      <c r="T182" s="117">
        <f t="shared" si="4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8" t="s">
        <v>121</v>
      </c>
      <c r="AT182" s="118" t="s">
        <v>83</v>
      </c>
      <c r="AU182" s="118" t="s">
        <v>88</v>
      </c>
      <c r="AY182" s="3" t="s">
        <v>79</v>
      </c>
      <c r="BE182" s="119">
        <f t="shared" si="44"/>
        <v>0</v>
      </c>
      <c r="BF182" s="119">
        <f t="shared" si="45"/>
        <v>0</v>
      </c>
      <c r="BG182" s="119">
        <f t="shared" si="46"/>
        <v>0</v>
      </c>
      <c r="BH182" s="119">
        <f t="shared" si="47"/>
        <v>0</v>
      </c>
      <c r="BI182" s="119">
        <f t="shared" si="48"/>
        <v>0</v>
      </c>
      <c r="BJ182" s="3" t="s">
        <v>88</v>
      </c>
      <c r="BK182" s="119">
        <f t="shared" si="49"/>
        <v>0</v>
      </c>
      <c r="BL182" s="3" t="s">
        <v>121</v>
      </c>
      <c r="BM182" s="118" t="s">
        <v>295</v>
      </c>
    </row>
    <row r="183" spans="1:65" s="15" customFormat="1" ht="33" customHeight="1">
      <c r="A183" s="12"/>
      <c r="B183" s="104"/>
      <c r="C183" s="105" t="s">
        <v>296</v>
      </c>
      <c r="D183" s="105" t="s">
        <v>83</v>
      </c>
      <c r="E183" s="106" t="s">
        <v>297</v>
      </c>
      <c r="F183" s="107" t="s">
        <v>298</v>
      </c>
      <c r="G183" s="108" t="s">
        <v>199</v>
      </c>
      <c r="H183" s="109">
        <v>10</v>
      </c>
      <c r="I183" s="110"/>
      <c r="J183" s="111">
        <f t="shared" si="40"/>
        <v>0</v>
      </c>
      <c r="K183" s="112"/>
      <c r="L183" s="13"/>
      <c r="M183" s="113" t="s">
        <v>10</v>
      </c>
      <c r="N183" s="114" t="s">
        <v>30</v>
      </c>
      <c r="O183" s="115"/>
      <c r="P183" s="116">
        <f t="shared" si="41"/>
        <v>0</v>
      </c>
      <c r="Q183" s="116">
        <v>2.5000000000000001E-4</v>
      </c>
      <c r="R183" s="116">
        <f t="shared" si="42"/>
        <v>2.5000000000000001E-3</v>
      </c>
      <c r="S183" s="116">
        <v>0.10216</v>
      </c>
      <c r="T183" s="117">
        <f t="shared" si="43"/>
        <v>1.0216000000000001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8" t="s">
        <v>121</v>
      </c>
      <c r="AT183" s="118" t="s">
        <v>83</v>
      </c>
      <c r="AU183" s="118" t="s">
        <v>88</v>
      </c>
      <c r="AY183" s="3" t="s">
        <v>79</v>
      </c>
      <c r="BE183" s="119">
        <f t="shared" si="44"/>
        <v>0</v>
      </c>
      <c r="BF183" s="119">
        <f t="shared" si="45"/>
        <v>0</v>
      </c>
      <c r="BG183" s="119">
        <f t="shared" si="46"/>
        <v>0</v>
      </c>
      <c r="BH183" s="119">
        <f t="shared" si="47"/>
        <v>0</v>
      </c>
      <c r="BI183" s="119">
        <f t="shared" si="48"/>
        <v>0</v>
      </c>
      <c r="BJ183" s="3" t="s">
        <v>88</v>
      </c>
      <c r="BK183" s="119">
        <f t="shared" si="49"/>
        <v>0</v>
      </c>
      <c r="BL183" s="3" t="s">
        <v>121</v>
      </c>
      <c r="BM183" s="118" t="s">
        <v>299</v>
      </c>
    </row>
    <row r="184" spans="1:65" s="15" customFormat="1" ht="24.15" customHeight="1">
      <c r="A184" s="12"/>
      <c r="B184" s="104"/>
      <c r="C184" s="105" t="s">
        <v>220</v>
      </c>
      <c r="D184" s="105" t="s">
        <v>83</v>
      </c>
      <c r="E184" s="106" t="s">
        <v>300</v>
      </c>
      <c r="F184" s="107" t="s">
        <v>301</v>
      </c>
      <c r="G184" s="108" t="s">
        <v>107</v>
      </c>
      <c r="H184" s="109">
        <v>1.7190000000000001</v>
      </c>
      <c r="I184" s="110"/>
      <c r="J184" s="111">
        <f t="shared" si="40"/>
        <v>0</v>
      </c>
      <c r="K184" s="112"/>
      <c r="L184" s="13"/>
      <c r="M184" s="113" t="s">
        <v>10</v>
      </c>
      <c r="N184" s="114" t="s">
        <v>30</v>
      </c>
      <c r="O184" s="115"/>
      <c r="P184" s="116">
        <f t="shared" si="41"/>
        <v>0</v>
      </c>
      <c r="Q184" s="116">
        <v>0</v>
      </c>
      <c r="R184" s="116">
        <f t="shared" si="42"/>
        <v>0</v>
      </c>
      <c r="S184" s="116">
        <v>0</v>
      </c>
      <c r="T184" s="117">
        <f t="shared" si="4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8" t="s">
        <v>121</v>
      </c>
      <c r="AT184" s="118" t="s">
        <v>83</v>
      </c>
      <c r="AU184" s="118" t="s">
        <v>88</v>
      </c>
      <c r="AY184" s="3" t="s">
        <v>79</v>
      </c>
      <c r="BE184" s="119">
        <f t="shared" si="44"/>
        <v>0</v>
      </c>
      <c r="BF184" s="119">
        <f t="shared" si="45"/>
        <v>0</v>
      </c>
      <c r="BG184" s="119">
        <f t="shared" si="46"/>
        <v>0</v>
      </c>
      <c r="BH184" s="119">
        <f t="shared" si="47"/>
        <v>0</v>
      </c>
      <c r="BI184" s="119">
        <f t="shared" si="48"/>
        <v>0</v>
      </c>
      <c r="BJ184" s="3" t="s">
        <v>88</v>
      </c>
      <c r="BK184" s="119">
        <f t="shared" si="49"/>
        <v>0</v>
      </c>
      <c r="BL184" s="3" t="s">
        <v>121</v>
      </c>
      <c r="BM184" s="118" t="s">
        <v>302</v>
      </c>
    </row>
    <row r="185" spans="1:65" s="15" customFormat="1" ht="24.15" customHeight="1">
      <c r="A185" s="12"/>
      <c r="B185" s="104"/>
      <c r="C185" s="105" t="s">
        <v>303</v>
      </c>
      <c r="D185" s="105" t="s">
        <v>83</v>
      </c>
      <c r="E185" s="106" t="s">
        <v>304</v>
      </c>
      <c r="F185" s="107" t="s">
        <v>305</v>
      </c>
      <c r="G185" s="108" t="s">
        <v>107</v>
      </c>
      <c r="H185" s="109">
        <v>1.7190000000000001</v>
      </c>
      <c r="I185" s="110"/>
      <c r="J185" s="111">
        <f t="shared" si="40"/>
        <v>0</v>
      </c>
      <c r="K185" s="112"/>
      <c r="L185" s="13"/>
      <c r="M185" s="113" t="s">
        <v>10</v>
      </c>
      <c r="N185" s="114" t="s">
        <v>30</v>
      </c>
      <c r="O185" s="115"/>
      <c r="P185" s="116">
        <f t="shared" si="41"/>
        <v>0</v>
      </c>
      <c r="Q185" s="116">
        <v>0</v>
      </c>
      <c r="R185" s="116">
        <f t="shared" si="42"/>
        <v>0</v>
      </c>
      <c r="S185" s="116">
        <v>0</v>
      </c>
      <c r="T185" s="117">
        <f t="shared" si="4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8" t="s">
        <v>121</v>
      </c>
      <c r="AT185" s="118" t="s">
        <v>83</v>
      </c>
      <c r="AU185" s="118" t="s">
        <v>88</v>
      </c>
      <c r="AY185" s="3" t="s">
        <v>79</v>
      </c>
      <c r="BE185" s="119">
        <f t="shared" si="44"/>
        <v>0</v>
      </c>
      <c r="BF185" s="119">
        <f t="shared" si="45"/>
        <v>0</v>
      </c>
      <c r="BG185" s="119">
        <f t="shared" si="46"/>
        <v>0</v>
      </c>
      <c r="BH185" s="119">
        <f t="shared" si="47"/>
        <v>0</v>
      </c>
      <c r="BI185" s="119">
        <f t="shared" si="48"/>
        <v>0</v>
      </c>
      <c r="BJ185" s="3" t="s">
        <v>88</v>
      </c>
      <c r="BK185" s="119">
        <f t="shared" si="49"/>
        <v>0</v>
      </c>
      <c r="BL185" s="3" t="s">
        <v>121</v>
      </c>
      <c r="BM185" s="118" t="s">
        <v>306</v>
      </c>
    </row>
    <row r="186" spans="1:65" s="91" customFormat="1" ht="22.8" customHeight="1">
      <c r="B186" s="92"/>
      <c r="D186" s="93" t="s">
        <v>75</v>
      </c>
      <c r="E186" s="102" t="s">
        <v>307</v>
      </c>
      <c r="F186" s="102" t="s">
        <v>308</v>
      </c>
      <c r="I186" s="95"/>
      <c r="J186" s="103">
        <f>BK186</f>
        <v>0</v>
      </c>
      <c r="L186" s="92"/>
      <c r="M186" s="96"/>
      <c r="N186" s="97"/>
      <c r="O186" s="97"/>
      <c r="P186" s="98">
        <f>SUM(P187:P189)</f>
        <v>0</v>
      </c>
      <c r="Q186" s="97"/>
      <c r="R186" s="98">
        <f>SUM(R187:R189)</f>
        <v>0.18410000000000001</v>
      </c>
      <c r="S186" s="97"/>
      <c r="T186" s="99">
        <f>SUM(T187:T189)</f>
        <v>0</v>
      </c>
      <c r="AR186" s="93" t="s">
        <v>88</v>
      </c>
      <c r="AT186" s="100" t="s">
        <v>75</v>
      </c>
      <c r="AU186" s="100" t="s">
        <v>78</v>
      </c>
      <c r="AY186" s="93" t="s">
        <v>79</v>
      </c>
      <c r="BK186" s="101">
        <f>SUM(BK187:BK189)</f>
        <v>0</v>
      </c>
    </row>
    <row r="187" spans="1:65" s="15" customFormat="1" ht="16.5" customHeight="1">
      <c r="A187" s="12"/>
      <c r="B187" s="104"/>
      <c r="C187" s="105" t="s">
        <v>309</v>
      </c>
      <c r="D187" s="105" t="s">
        <v>83</v>
      </c>
      <c r="E187" s="106" t="s">
        <v>310</v>
      </c>
      <c r="F187" s="107" t="s">
        <v>311</v>
      </c>
      <c r="G187" s="108" t="s">
        <v>199</v>
      </c>
      <c r="H187" s="109">
        <v>7</v>
      </c>
      <c r="I187" s="110"/>
      <c r="J187" s="111">
        <f>ROUND(I187*H187,2)</f>
        <v>0</v>
      </c>
      <c r="K187" s="112"/>
      <c r="L187" s="13"/>
      <c r="M187" s="113" t="s">
        <v>10</v>
      </c>
      <c r="N187" s="114" t="s">
        <v>30</v>
      </c>
      <c r="O187" s="115"/>
      <c r="P187" s="116">
        <f>O187*H187</f>
        <v>0</v>
      </c>
      <c r="Q187" s="116">
        <v>3.8999999999999998E-3</v>
      </c>
      <c r="R187" s="116">
        <f>Q187*H187</f>
        <v>2.7299999999999998E-2</v>
      </c>
      <c r="S187" s="116">
        <v>0</v>
      </c>
      <c r="T187" s="117">
        <f>S187*H187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8" t="s">
        <v>121</v>
      </c>
      <c r="AT187" s="118" t="s">
        <v>83</v>
      </c>
      <c r="AU187" s="118" t="s">
        <v>88</v>
      </c>
      <c r="AY187" s="3" t="s">
        <v>79</v>
      </c>
      <c r="BE187" s="119">
        <f>IF(N187="základná",J187,0)</f>
        <v>0</v>
      </c>
      <c r="BF187" s="119">
        <f>IF(N187="znížená",J187,0)</f>
        <v>0</v>
      </c>
      <c r="BG187" s="119">
        <f>IF(N187="zákl. prenesená",J187,0)</f>
        <v>0</v>
      </c>
      <c r="BH187" s="119">
        <f>IF(N187="zníž. prenesená",J187,0)</f>
        <v>0</v>
      </c>
      <c r="BI187" s="119">
        <f>IF(N187="nulová",J187,0)</f>
        <v>0</v>
      </c>
      <c r="BJ187" s="3" t="s">
        <v>88</v>
      </c>
      <c r="BK187" s="119">
        <f>ROUND(I187*H187,2)</f>
        <v>0</v>
      </c>
      <c r="BL187" s="3" t="s">
        <v>121</v>
      </c>
      <c r="BM187" s="118" t="s">
        <v>312</v>
      </c>
    </row>
    <row r="188" spans="1:65" s="15" customFormat="1" ht="24.15" customHeight="1">
      <c r="A188" s="12"/>
      <c r="B188" s="104"/>
      <c r="C188" s="120" t="s">
        <v>313</v>
      </c>
      <c r="D188" s="120" t="s">
        <v>124</v>
      </c>
      <c r="E188" s="121" t="s">
        <v>314</v>
      </c>
      <c r="F188" s="122" t="s">
        <v>315</v>
      </c>
      <c r="G188" s="123" t="s">
        <v>199</v>
      </c>
      <c r="H188" s="124">
        <v>7</v>
      </c>
      <c r="I188" s="125"/>
      <c r="J188" s="126">
        <f>ROUND(I188*H188,2)</f>
        <v>0</v>
      </c>
      <c r="K188" s="127"/>
      <c r="L188" s="128"/>
      <c r="M188" s="129" t="s">
        <v>10</v>
      </c>
      <c r="N188" s="130" t="s">
        <v>30</v>
      </c>
      <c r="O188" s="115"/>
      <c r="P188" s="116">
        <f>O188*H188</f>
        <v>0</v>
      </c>
      <c r="Q188" s="116">
        <v>2.1000000000000001E-2</v>
      </c>
      <c r="R188" s="116">
        <f>Q188*H188</f>
        <v>0.14700000000000002</v>
      </c>
      <c r="S188" s="116">
        <v>0</v>
      </c>
      <c r="T188" s="117">
        <f>S188*H188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8" t="s">
        <v>127</v>
      </c>
      <c r="AT188" s="118" t="s">
        <v>124</v>
      </c>
      <c r="AU188" s="118" t="s">
        <v>88</v>
      </c>
      <c r="AY188" s="3" t="s">
        <v>79</v>
      </c>
      <c r="BE188" s="119">
        <f>IF(N188="základná",J188,0)</f>
        <v>0</v>
      </c>
      <c r="BF188" s="119">
        <f>IF(N188="znížená",J188,0)</f>
        <v>0</v>
      </c>
      <c r="BG188" s="119">
        <f>IF(N188="zákl. prenesená",J188,0)</f>
        <v>0</v>
      </c>
      <c r="BH188" s="119">
        <f>IF(N188="zníž. prenesená",J188,0)</f>
        <v>0</v>
      </c>
      <c r="BI188" s="119">
        <f>IF(N188="nulová",J188,0)</f>
        <v>0</v>
      </c>
      <c r="BJ188" s="3" t="s">
        <v>88</v>
      </c>
      <c r="BK188" s="119">
        <f>ROUND(I188*H188,2)</f>
        <v>0</v>
      </c>
      <c r="BL188" s="3" t="s">
        <v>121</v>
      </c>
      <c r="BM188" s="118" t="s">
        <v>316</v>
      </c>
    </row>
    <row r="189" spans="1:65" s="15" customFormat="1" ht="24.15" customHeight="1">
      <c r="A189" s="12"/>
      <c r="B189" s="104"/>
      <c r="C189" s="120" t="s">
        <v>317</v>
      </c>
      <c r="D189" s="120" t="s">
        <v>124</v>
      </c>
      <c r="E189" s="121" t="s">
        <v>318</v>
      </c>
      <c r="F189" s="122" t="s">
        <v>319</v>
      </c>
      <c r="G189" s="123" t="s">
        <v>199</v>
      </c>
      <c r="H189" s="124">
        <v>7</v>
      </c>
      <c r="I189" s="125"/>
      <c r="J189" s="126">
        <f>ROUND(I189*H189,2)</f>
        <v>0</v>
      </c>
      <c r="K189" s="127"/>
      <c r="L189" s="128"/>
      <c r="M189" s="129" t="s">
        <v>10</v>
      </c>
      <c r="N189" s="130" t="s">
        <v>30</v>
      </c>
      <c r="O189" s="115"/>
      <c r="P189" s="116">
        <f>O189*H189</f>
        <v>0</v>
      </c>
      <c r="Q189" s="116">
        <v>1.4E-3</v>
      </c>
      <c r="R189" s="116">
        <f>Q189*H189</f>
        <v>9.7999999999999997E-3</v>
      </c>
      <c r="S189" s="116">
        <v>0</v>
      </c>
      <c r="T189" s="117">
        <f>S189*H189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8" t="s">
        <v>127</v>
      </c>
      <c r="AT189" s="118" t="s">
        <v>124</v>
      </c>
      <c r="AU189" s="118" t="s">
        <v>88</v>
      </c>
      <c r="AY189" s="3" t="s">
        <v>79</v>
      </c>
      <c r="BE189" s="119">
        <f>IF(N189="základná",J189,0)</f>
        <v>0</v>
      </c>
      <c r="BF189" s="119">
        <f>IF(N189="znížená",J189,0)</f>
        <v>0</v>
      </c>
      <c r="BG189" s="119">
        <f>IF(N189="zákl. prenesená",J189,0)</f>
        <v>0</v>
      </c>
      <c r="BH189" s="119">
        <f>IF(N189="zníž. prenesená",J189,0)</f>
        <v>0</v>
      </c>
      <c r="BI189" s="119">
        <f>IF(N189="nulová",J189,0)</f>
        <v>0</v>
      </c>
      <c r="BJ189" s="3" t="s">
        <v>88</v>
      </c>
      <c r="BK189" s="119">
        <f>ROUND(I189*H189,2)</f>
        <v>0</v>
      </c>
      <c r="BL189" s="3" t="s">
        <v>121</v>
      </c>
      <c r="BM189" s="118" t="s">
        <v>320</v>
      </c>
    </row>
    <row r="190" spans="1:65" s="91" customFormat="1" ht="25.95" customHeight="1">
      <c r="B190" s="92"/>
      <c r="D190" s="93" t="s">
        <v>75</v>
      </c>
      <c r="E190" s="94" t="s">
        <v>124</v>
      </c>
      <c r="F190" s="94" t="s">
        <v>321</v>
      </c>
      <c r="I190" s="95"/>
      <c r="J190" s="72">
        <f>BK190</f>
        <v>0</v>
      </c>
      <c r="L190" s="92"/>
      <c r="M190" s="96"/>
      <c r="N190" s="97"/>
      <c r="O190" s="97"/>
      <c r="P190" s="98">
        <v>0</v>
      </c>
      <c r="Q190" s="97"/>
      <c r="R190" s="98">
        <v>0</v>
      </c>
      <c r="S190" s="97"/>
      <c r="T190" s="99">
        <v>0</v>
      </c>
      <c r="AR190" s="93" t="s">
        <v>322</v>
      </c>
      <c r="AT190" s="100" t="s">
        <v>75</v>
      </c>
      <c r="AU190" s="100" t="s">
        <v>2</v>
      </c>
      <c r="AY190" s="93" t="s">
        <v>79</v>
      </c>
      <c r="BK190" s="101">
        <v>0</v>
      </c>
    </row>
    <row r="191" spans="1:65" s="91" customFormat="1" ht="25.95" customHeight="1">
      <c r="B191" s="92"/>
      <c r="D191" s="93" t="s">
        <v>75</v>
      </c>
      <c r="E191" s="94" t="s">
        <v>323</v>
      </c>
      <c r="F191" s="94" t="s">
        <v>324</v>
      </c>
      <c r="I191" s="95"/>
      <c r="J191" s="72">
        <f>BK191</f>
        <v>0</v>
      </c>
      <c r="L191" s="92"/>
      <c r="M191" s="96"/>
      <c r="N191" s="97"/>
      <c r="O191" s="97"/>
      <c r="P191" s="98">
        <f>SUM(P192:P196)</f>
        <v>0</v>
      </c>
      <c r="Q191" s="97"/>
      <c r="R191" s="98">
        <f>SUM(R192:R196)</f>
        <v>3.2459999999999996E-2</v>
      </c>
      <c r="S191" s="97"/>
      <c r="T191" s="99">
        <f>SUM(T192:T196)</f>
        <v>0</v>
      </c>
      <c r="AR191" s="93" t="s">
        <v>322</v>
      </c>
      <c r="AT191" s="100" t="s">
        <v>75</v>
      </c>
      <c r="AU191" s="100" t="s">
        <v>2</v>
      </c>
      <c r="AY191" s="93" t="s">
        <v>79</v>
      </c>
      <c r="BK191" s="101">
        <f>SUM(BK192:BK196)</f>
        <v>0</v>
      </c>
    </row>
    <row r="192" spans="1:65" s="15" customFormat="1" ht="16.5" customHeight="1">
      <c r="A192" s="12"/>
      <c r="B192" s="104"/>
      <c r="C192" s="105" t="s">
        <v>325</v>
      </c>
      <c r="D192" s="105" t="s">
        <v>83</v>
      </c>
      <c r="E192" s="106" t="s">
        <v>326</v>
      </c>
      <c r="F192" s="107" t="s">
        <v>327</v>
      </c>
      <c r="G192" s="108" t="s">
        <v>199</v>
      </c>
      <c r="H192" s="109">
        <v>66</v>
      </c>
      <c r="I192" s="110"/>
      <c r="J192" s="111">
        <f>ROUND(I192*H192,2)</f>
        <v>0</v>
      </c>
      <c r="K192" s="112"/>
      <c r="L192" s="13"/>
      <c r="M192" s="113" t="s">
        <v>10</v>
      </c>
      <c r="N192" s="114" t="s">
        <v>30</v>
      </c>
      <c r="O192" s="115"/>
      <c r="P192" s="116">
        <f>O192*H192</f>
        <v>0</v>
      </c>
      <c r="Q192" s="116">
        <v>0</v>
      </c>
      <c r="R192" s="116">
        <f>Q192*H192</f>
        <v>0</v>
      </c>
      <c r="S192" s="116">
        <v>0</v>
      </c>
      <c r="T192" s="117">
        <f>S192*H192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8" t="s">
        <v>328</v>
      </c>
      <c r="AT192" s="118" t="s">
        <v>83</v>
      </c>
      <c r="AU192" s="118" t="s">
        <v>78</v>
      </c>
      <c r="AY192" s="3" t="s">
        <v>79</v>
      </c>
      <c r="BE192" s="119">
        <f>IF(N192="základná",J192,0)</f>
        <v>0</v>
      </c>
      <c r="BF192" s="119">
        <f>IF(N192="znížená",J192,0)</f>
        <v>0</v>
      </c>
      <c r="BG192" s="119">
        <f>IF(N192="zákl. prenesená",J192,0)</f>
        <v>0</v>
      </c>
      <c r="BH192" s="119">
        <f>IF(N192="zníž. prenesená",J192,0)</f>
        <v>0</v>
      </c>
      <c r="BI192" s="119">
        <f>IF(N192="nulová",J192,0)</f>
        <v>0</v>
      </c>
      <c r="BJ192" s="3" t="s">
        <v>88</v>
      </c>
      <c r="BK192" s="119">
        <f>ROUND(I192*H192,2)</f>
        <v>0</v>
      </c>
      <c r="BL192" s="3" t="s">
        <v>328</v>
      </c>
      <c r="BM192" s="118" t="s">
        <v>329</v>
      </c>
    </row>
    <row r="193" spans="1:65" s="15" customFormat="1" ht="24.15" customHeight="1">
      <c r="A193" s="12"/>
      <c r="B193" s="104"/>
      <c r="C193" s="120" t="s">
        <v>330</v>
      </c>
      <c r="D193" s="120" t="s">
        <v>124</v>
      </c>
      <c r="E193" s="121" t="s">
        <v>331</v>
      </c>
      <c r="F193" s="122" t="s">
        <v>332</v>
      </c>
      <c r="G193" s="123" t="s">
        <v>199</v>
      </c>
      <c r="H193" s="124">
        <v>40</v>
      </c>
      <c r="I193" s="125"/>
      <c r="J193" s="126">
        <f>ROUND(I193*H193,2)</f>
        <v>0</v>
      </c>
      <c r="K193" s="127"/>
      <c r="L193" s="128"/>
      <c r="M193" s="129" t="s">
        <v>10</v>
      </c>
      <c r="N193" s="130" t="s">
        <v>30</v>
      </c>
      <c r="O193" s="115"/>
      <c r="P193" s="116">
        <f>O193*H193</f>
        <v>0</v>
      </c>
      <c r="Q193" s="116">
        <v>8.0000000000000007E-5</v>
      </c>
      <c r="R193" s="116">
        <f>Q193*H193</f>
        <v>3.2000000000000002E-3</v>
      </c>
      <c r="S193" s="116">
        <v>0</v>
      </c>
      <c r="T193" s="117">
        <f>S193*H193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8" t="s">
        <v>333</v>
      </c>
      <c r="AT193" s="118" t="s">
        <v>124</v>
      </c>
      <c r="AU193" s="118" t="s">
        <v>78</v>
      </c>
      <c r="AY193" s="3" t="s">
        <v>79</v>
      </c>
      <c r="BE193" s="119">
        <f>IF(N193="základná",J193,0)</f>
        <v>0</v>
      </c>
      <c r="BF193" s="119">
        <f>IF(N193="znížená",J193,0)</f>
        <v>0</v>
      </c>
      <c r="BG193" s="119">
        <f>IF(N193="zákl. prenesená",J193,0)</f>
        <v>0</v>
      </c>
      <c r="BH193" s="119">
        <f>IF(N193="zníž. prenesená",J193,0)</f>
        <v>0</v>
      </c>
      <c r="BI193" s="119">
        <f>IF(N193="nulová",J193,0)</f>
        <v>0</v>
      </c>
      <c r="BJ193" s="3" t="s">
        <v>88</v>
      </c>
      <c r="BK193" s="119">
        <f>ROUND(I193*H193,2)</f>
        <v>0</v>
      </c>
      <c r="BL193" s="3" t="s">
        <v>333</v>
      </c>
      <c r="BM193" s="118" t="s">
        <v>334</v>
      </c>
    </row>
    <row r="194" spans="1:65" s="15" customFormat="1" ht="16.5" customHeight="1">
      <c r="A194" s="12"/>
      <c r="B194" s="104"/>
      <c r="C194" s="120" t="s">
        <v>335</v>
      </c>
      <c r="D194" s="120" t="s">
        <v>124</v>
      </c>
      <c r="E194" s="121" t="s">
        <v>336</v>
      </c>
      <c r="F194" s="122" t="s">
        <v>337</v>
      </c>
      <c r="G194" s="123" t="s">
        <v>199</v>
      </c>
      <c r="H194" s="124">
        <v>26</v>
      </c>
      <c r="I194" s="125"/>
      <c r="J194" s="126">
        <f>ROUND(I194*H194,2)</f>
        <v>0</v>
      </c>
      <c r="K194" s="127"/>
      <c r="L194" s="128"/>
      <c r="M194" s="129" t="s">
        <v>10</v>
      </c>
      <c r="N194" s="130" t="s">
        <v>30</v>
      </c>
      <c r="O194" s="115"/>
      <c r="P194" s="116">
        <f>O194*H194</f>
        <v>0</v>
      </c>
      <c r="Q194" s="116">
        <v>0</v>
      </c>
      <c r="R194" s="116">
        <f>Q194*H194</f>
        <v>0</v>
      </c>
      <c r="S194" s="116">
        <v>0</v>
      </c>
      <c r="T194" s="117">
        <f>S194*H194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8" t="s">
        <v>338</v>
      </c>
      <c r="AT194" s="118" t="s">
        <v>124</v>
      </c>
      <c r="AU194" s="118" t="s">
        <v>78</v>
      </c>
      <c r="AY194" s="3" t="s">
        <v>79</v>
      </c>
      <c r="BE194" s="119">
        <f>IF(N194="základná",J194,0)</f>
        <v>0</v>
      </c>
      <c r="BF194" s="119">
        <f>IF(N194="znížená",J194,0)</f>
        <v>0</v>
      </c>
      <c r="BG194" s="119">
        <f>IF(N194="zákl. prenesená",J194,0)</f>
        <v>0</v>
      </c>
      <c r="BH194" s="119">
        <f>IF(N194="zníž. prenesená",J194,0)</f>
        <v>0</v>
      </c>
      <c r="BI194" s="119">
        <f>IF(N194="nulová",J194,0)</f>
        <v>0</v>
      </c>
      <c r="BJ194" s="3" t="s">
        <v>88</v>
      </c>
      <c r="BK194" s="119">
        <f>ROUND(I194*H194,2)</f>
        <v>0</v>
      </c>
      <c r="BL194" s="3" t="s">
        <v>328</v>
      </c>
      <c r="BM194" s="118" t="s">
        <v>339</v>
      </c>
    </row>
    <row r="195" spans="1:65" s="15" customFormat="1" ht="16.5" customHeight="1">
      <c r="A195" s="12"/>
      <c r="B195" s="104"/>
      <c r="C195" s="105" t="s">
        <v>340</v>
      </c>
      <c r="D195" s="105" t="s">
        <v>83</v>
      </c>
      <c r="E195" s="106" t="s">
        <v>341</v>
      </c>
      <c r="F195" s="107" t="s">
        <v>342</v>
      </c>
      <c r="G195" s="108" t="s">
        <v>199</v>
      </c>
      <c r="H195" s="109">
        <v>38</v>
      </c>
      <c r="I195" s="110"/>
      <c r="J195" s="111">
        <f>ROUND(I195*H195,2)</f>
        <v>0</v>
      </c>
      <c r="K195" s="112"/>
      <c r="L195" s="13"/>
      <c r="M195" s="113" t="s">
        <v>10</v>
      </c>
      <c r="N195" s="114" t="s">
        <v>30</v>
      </c>
      <c r="O195" s="115"/>
      <c r="P195" s="116">
        <f>O195*H195</f>
        <v>0</v>
      </c>
      <c r="Q195" s="116">
        <v>0</v>
      </c>
      <c r="R195" s="116">
        <f>Q195*H195</f>
        <v>0</v>
      </c>
      <c r="S195" s="116">
        <v>0</v>
      </c>
      <c r="T195" s="117">
        <f>S195*H195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8" t="s">
        <v>328</v>
      </c>
      <c r="AT195" s="118" t="s">
        <v>83</v>
      </c>
      <c r="AU195" s="118" t="s">
        <v>78</v>
      </c>
      <c r="AY195" s="3" t="s">
        <v>79</v>
      </c>
      <c r="BE195" s="119">
        <f>IF(N195="základná",J195,0)</f>
        <v>0</v>
      </c>
      <c r="BF195" s="119">
        <f>IF(N195="znížená",J195,0)</f>
        <v>0</v>
      </c>
      <c r="BG195" s="119">
        <f>IF(N195="zákl. prenesená",J195,0)</f>
        <v>0</v>
      </c>
      <c r="BH195" s="119">
        <f>IF(N195="zníž. prenesená",J195,0)</f>
        <v>0</v>
      </c>
      <c r="BI195" s="119">
        <f>IF(N195="nulová",J195,0)</f>
        <v>0</v>
      </c>
      <c r="BJ195" s="3" t="s">
        <v>88</v>
      </c>
      <c r="BK195" s="119">
        <f>ROUND(I195*H195,2)</f>
        <v>0</v>
      </c>
      <c r="BL195" s="3" t="s">
        <v>328</v>
      </c>
      <c r="BM195" s="118" t="s">
        <v>343</v>
      </c>
    </row>
    <row r="196" spans="1:65" s="15" customFormat="1" ht="24.15" customHeight="1">
      <c r="A196" s="12"/>
      <c r="B196" s="104"/>
      <c r="C196" s="120" t="s">
        <v>344</v>
      </c>
      <c r="D196" s="120" t="s">
        <v>124</v>
      </c>
      <c r="E196" s="121" t="s">
        <v>345</v>
      </c>
      <c r="F196" s="122" t="s">
        <v>346</v>
      </c>
      <c r="G196" s="123" t="s">
        <v>199</v>
      </c>
      <c r="H196" s="124">
        <v>38</v>
      </c>
      <c r="I196" s="125"/>
      <c r="J196" s="126">
        <f>ROUND(I196*H196,2)</f>
        <v>0</v>
      </c>
      <c r="K196" s="127"/>
      <c r="L196" s="128"/>
      <c r="M196" s="129" t="s">
        <v>10</v>
      </c>
      <c r="N196" s="130" t="s">
        <v>30</v>
      </c>
      <c r="O196" s="115"/>
      <c r="P196" s="116">
        <f>O196*H196</f>
        <v>0</v>
      </c>
      <c r="Q196" s="116">
        <v>7.6999999999999996E-4</v>
      </c>
      <c r="R196" s="116">
        <f>Q196*H196</f>
        <v>2.9259999999999998E-2</v>
      </c>
      <c r="S196" s="116">
        <v>0</v>
      </c>
      <c r="T196" s="117">
        <f>S196*H196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8" t="s">
        <v>338</v>
      </c>
      <c r="AT196" s="118" t="s">
        <v>124</v>
      </c>
      <c r="AU196" s="118" t="s">
        <v>78</v>
      </c>
      <c r="AY196" s="3" t="s">
        <v>79</v>
      </c>
      <c r="BE196" s="119">
        <f>IF(N196="základná",J196,0)</f>
        <v>0</v>
      </c>
      <c r="BF196" s="119">
        <f>IF(N196="znížená",J196,0)</f>
        <v>0</v>
      </c>
      <c r="BG196" s="119">
        <f>IF(N196="zákl. prenesená",J196,0)</f>
        <v>0</v>
      </c>
      <c r="BH196" s="119">
        <f>IF(N196="zníž. prenesená",J196,0)</f>
        <v>0</v>
      </c>
      <c r="BI196" s="119">
        <f>IF(N196="nulová",J196,0)</f>
        <v>0</v>
      </c>
      <c r="BJ196" s="3" t="s">
        <v>88</v>
      </c>
      <c r="BK196" s="119">
        <f>ROUND(I196*H196,2)</f>
        <v>0</v>
      </c>
      <c r="BL196" s="3" t="s">
        <v>328</v>
      </c>
      <c r="BM196" s="118" t="s">
        <v>347</v>
      </c>
    </row>
    <row r="197" spans="1:65" s="91" customFormat="1" ht="25.95" customHeight="1">
      <c r="B197" s="92"/>
      <c r="D197" s="93" t="s">
        <v>75</v>
      </c>
      <c r="E197" s="94" t="s">
        <v>348</v>
      </c>
      <c r="F197" s="94" t="s">
        <v>349</v>
      </c>
      <c r="I197" s="95"/>
      <c r="J197" s="72">
        <f>BK197</f>
        <v>0</v>
      </c>
      <c r="L197" s="92"/>
      <c r="M197" s="96"/>
      <c r="N197" s="97"/>
      <c r="O197" s="97"/>
      <c r="P197" s="98">
        <f>SUM(P198:P200)</f>
        <v>0</v>
      </c>
      <c r="Q197" s="97"/>
      <c r="R197" s="98">
        <f>SUM(R198:R200)</f>
        <v>0</v>
      </c>
      <c r="S197" s="97"/>
      <c r="T197" s="99">
        <f>SUM(T198:T200)</f>
        <v>0</v>
      </c>
      <c r="AR197" s="93" t="s">
        <v>87</v>
      </c>
      <c r="AT197" s="100" t="s">
        <v>75</v>
      </c>
      <c r="AU197" s="100" t="s">
        <v>2</v>
      </c>
      <c r="AY197" s="93" t="s">
        <v>79</v>
      </c>
      <c r="BK197" s="101">
        <f>SUM(BK198:BK200)</f>
        <v>0</v>
      </c>
    </row>
    <row r="198" spans="1:65" s="15" customFormat="1" ht="33" customHeight="1">
      <c r="A198" s="12"/>
      <c r="B198" s="104"/>
      <c r="C198" s="105" t="s">
        <v>350</v>
      </c>
      <c r="D198" s="105" t="s">
        <v>83</v>
      </c>
      <c r="E198" s="106" t="s">
        <v>351</v>
      </c>
      <c r="F198" s="107" t="s">
        <v>352</v>
      </c>
      <c r="G198" s="108" t="s">
        <v>353</v>
      </c>
      <c r="H198" s="109">
        <v>70</v>
      </c>
      <c r="I198" s="110"/>
      <c r="J198" s="111">
        <f>ROUND(I198*H198,2)</f>
        <v>0</v>
      </c>
      <c r="K198" s="112"/>
      <c r="L198" s="13"/>
      <c r="M198" s="113" t="s">
        <v>10</v>
      </c>
      <c r="N198" s="114" t="s">
        <v>30</v>
      </c>
      <c r="O198" s="115"/>
      <c r="P198" s="116">
        <f>O198*H198</f>
        <v>0</v>
      </c>
      <c r="Q198" s="116">
        <v>0</v>
      </c>
      <c r="R198" s="116">
        <f>Q198*H198</f>
        <v>0</v>
      </c>
      <c r="S198" s="116">
        <v>0</v>
      </c>
      <c r="T198" s="117">
        <f>S198*H198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18" t="s">
        <v>354</v>
      </c>
      <c r="AT198" s="118" t="s">
        <v>83</v>
      </c>
      <c r="AU198" s="118" t="s">
        <v>78</v>
      </c>
      <c r="AY198" s="3" t="s">
        <v>79</v>
      </c>
      <c r="BE198" s="119">
        <f>IF(N198="základná",J198,0)</f>
        <v>0</v>
      </c>
      <c r="BF198" s="119">
        <f>IF(N198="znížená",J198,0)</f>
        <v>0</v>
      </c>
      <c r="BG198" s="119">
        <f>IF(N198="zákl. prenesená",J198,0)</f>
        <v>0</v>
      </c>
      <c r="BH198" s="119">
        <f>IF(N198="zníž. prenesená",J198,0)</f>
        <v>0</v>
      </c>
      <c r="BI198" s="119">
        <f>IF(N198="nulová",J198,0)</f>
        <v>0</v>
      </c>
      <c r="BJ198" s="3" t="s">
        <v>88</v>
      </c>
      <c r="BK198" s="119">
        <f>ROUND(I198*H198,2)</f>
        <v>0</v>
      </c>
      <c r="BL198" s="3" t="s">
        <v>354</v>
      </c>
      <c r="BM198" s="118" t="s">
        <v>355</v>
      </c>
    </row>
    <row r="199" spans="1:65" s="15" customFormat="1" ht="16.5" customHeight="1">
      <c r="A199" s="12"/>
      <c r="B199" s="104"/>
      <c r="C199" s="105" t="s">
        <v>356</v>
      </c>
      <c r="D199" s="105" t="s">
        <v>83</v>
      </c>
      <c r="E199" s="106" t="s">
        <v>357</v>
      </c>
      <c r="F199" s="107" t="s">
        <v>358</v>
      </c>
      <c r="G199" s="108" t="s">
        <v>272</v>
      </c>
      <c r="H199" s="109">
        <v>7</v>
      </c>
      <c r="I199" s="110"/>
      <c r="J199" s="111">
        <f>ROUND(I199*H199,2)</f>
        <v>0</v>
      </c>
      <c r="K199" s="112"/>
      <c r="L199" s="13"/>
      <c r="M199" s="113" t="s">
        <v>10</v>
      </c>
      <c r="N199" s="114" t="s">
        <v>30</v>
      </c>
      <c r="O199" s="115"/>
      <c r="P199" s="116">
        <f>O199*H199</f>
        <v>0</v>
      </c>
      <c r="Q199" s="116">
        <v>0</v>
      </c>
      <c r="R199" s="116">
        <f>Q199*H199</f>
        <v>0</v>
      </c>
      <c r="S199" s="116">
        <v>0</v>
      </c>
      <c r="T199" s="117">
        <f>S199*H199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18" t="s">
        <v>359</v>
      </c>
      <c r="AT199" s="118" t="s">
        <v>83</v>
      </c>
      <c r="AU199" s="118" t="s">
        <v>78</v>
      </c>
      <c r="AY199" s="3" t="s">
        <v>79</v>
      </c>
      <c r="BE199" s="119">
        <f>IF(N199="základná",J199,0)</f>
        <v>0</v>
      </c>
      <c r="BF199" s="119">
        <f>IF(N199="znížená",J199,0)</f>
        <v>0</v>
      </c>
      <c r="BG199" s="119">
        <f>IF(N199="zákl. prenesená",J199,0)</f>
        <v>0</v>
      </c>
      <c r="BH199" s="119">
        <f>IF(N199="zníž. prenesená",J199,0)</f>
        <v>0</v>
      </c>
      <c r="BI199" s="119">
        <f>IF(N199="nulová",J199,0)</f>
        <v>0</v>
      </c>
      <c r="BJ199" s="3" t="s">
        <v>88</v>
      </c>
      <c r="BK199" s="119">
        <f>ROUND(I199*H199,2)</f>
        <v>0</v>
      </c>
      <c r="BL199" s="3" t="s">
        <v>359</v>
      </c>
      <c r="BM199" s="118" t="s">
        <v>360</v>
      </c>
    </row>
    <row r="200" spans="1:65" s="15" customFormat="1" ht="24.15" customHeight="1">
      <c r="A200" s="12"/>
      <c r="B200" s="104"/>
      <c r="C200" s="105" t="s">
        <v>361</v>
      </c>
      <c r="D200" s="105" t="s">
        <v>83</v>
      </c>
      <c r="E200" s="106" t="s">
        <v>362</v>
      </c>
      <c r="F200" s="107" t="s">
        <v>363</v>
      </c>
      <c r="G200" s="108" t="s">
        <v>353</v>
      </c>
      <c r="H200" s="109">
        <v>36</v>
      </c>
      <c r="I200" s="110"/>
      <c r="J200" s="111">
        <f>ROUND(I200*H200,2)</f>
        <v>0</v>
      </c>
      <c r="K200" s="112"/>
      <c r="L200" s="13"/>
      <c r="M200" s="113" t="s">
        <v>10</v>
      </c>
      <c r="N200" s="114" t="s">
        <v>30</v>
      </c>
      <c r="O200" s="115"/>
      <c r="P200" s="116">
        <f>O200*H200</f>
        <v>0</v>
      </c>
      <c r="Q200" s="116">
        <v>0</v>
      </c>
      <c r="R200" s="116">
        <f>Q200*H200</f>
        <v>0</v>
      </c>
      <c r="S200" s="116">
        <v>0</v>
      </c>
      <c r="T200" s="117">
        <f>S200*H200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8" t="s">
        <v>359</v>
      </c>
      <c r="AT200" s="118" t="s">
        <v>83</v>
      </c>
      <c r="AU200" s="118" t="s">
        <v>78</v>
      </c>
      <c r="AY200" s="3" t="s">
        <v>79</v>
      </c>
      <c r="BE200" s="119">
        <f>IF(N200="základná",J200,0)</f>
        <v>0</v>
      </c>
      <c r="BF200" s="119">
        <f>IF(N200="znížená",J200,0)</f>
        <v>0</v>
      </c>
      <c r="BG200" s="119">
        <f>IF(N200="zákl. prenesená",J200,0)</f>
        <v>0</v>
      </c>
      <c r="BH200" s="119">
        <f>IF(N200="zníž. prenesená",J200,0)</f>
        <v>0</v>
      </c>
      <c r="BI200" s="119">
        <f>IF(N200="nulová",J200,0)</f>
        <v>0</v>
      </c>
      <c r="BJ200" s="3" t="s">
        <v>88</v>
      </c>
      <c r="BK200" s="119">
        <f>ROUND(I200*H200,2)</f>
        <v>0</v>
      </c>
      <c r="BL200" s="3" t="s">
        <v>359</v>
      </c>
      <c r="BM200" s="118" t="s">
        <v>364</v>
      </c>
    </row>
    <row r="201" spans="1:65" s="15" customFormat="1" ht="49.95" customHeight="1">
      <c r="A201" s="12"/>
      <c r="B201" s="13"/>
      <c r="C201" s="12"/>
      <c r="D201" s="12"/>
      <c r="E201" s="94" t="s">
        <v>365</v>
      </c>
      <c r="F201" s="94" t="s">
        <v>366</v>
      </c>
      <c r="G201" s="12"/>
      <c r="H201" s="12"/>
      <c r="I201" s="12"/>
      <c r="J201" s="72">
        <f t="shared" ref="J201:J206" si="50">BK201</f>
        <v>0</v>
      </c>
      <c r="K201" s="12"/>
      <c r="L201" s="13"/>
      <c r="M201" s="131"/>
      <c r="N201" s="132"/>
      <c r="O201" s="115"/>
      <c r="P201" s="115"/>
      <c r="Q201" s="115"/>
      <c r="R201" s="115"/>
      <c r="S201" s="115"/>
      <c r="T201" s="13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3" t="s">
        <v>75</v>
      </c>
      <c r="AU201" s="3" t="s">
        <v>2</v>
      </c>
      <c r="AY201" s="3" t="s">
        <v>367</v>
      </c>
      <c r="BK201" s="119">
        <f>SUM(BK202:BK206)</f>
        <v>0</v>
      </c>
    </row>
    <row r="202" spans="1:65" s="15" customFormat="1" ht="16.350000000000001" customHeight="1">
      <c r="A202" s="12"/>
      <c r="B202" s="13"/>
      <c r="C202" s="134" t="s">
        <v>10</v>
      </c>
      <c r="D202" s="134" t="s">
        <v>83</v>
      </c>
      <c r="E202" s="135" t="s">
        <v>10</v>
      </c>
      <c r="F202" s="136" t="s">
        <v>10</v>
      </c>
      <c r="G202" s="137" t="s">
        <v>10</v>
      </c>
      <c r="H202" s="138"/>
      <c r="I202" s="139"/>
      <c r="J202" s="140">
        <f t="shared" si="50"/>
        <v>0</v>
      </c>
      <c r="K202" s="141"/>
      <c r="L202" s="13"/>
      <c r="M202" s="142" t="s">
        <v>10</v>
      </c>
      <c r="N202" s="143" t="s">
        <v>30</v>
      </c>
      <c r="O202" s="115"/>
      <c r="P202" s="115"/>
      <c r="Q202" s="115"/>
      <c r="R202" s="115"/>
      <c r="S202" s="115"/>
      <c r="T202" s="133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3" t="s">
        <v>367</v>
      </c>
      <c r="AU202" s="3" t="s">
        <v>78</v>
      </c>
      <c r="AY202" s="3" t="s">
        <v>367</v>
      </c>
      <c r="BE202" s="119">
        <f>IF(N202="základná",J202,0)</f>
        <v>0</v>
      </c>
      <c r="BF202" s="119">
        <f>IF(N202="znížená",J202,0)</f>
        <v>0</v>
      </c>
      <c r="BG202" s="119">
        <f>IF(N202="zákl. prenesená",J202,0)</f>
        <v>0</v>
      </c>
      <c r="BH202" s="119">
        <f>IF(N202="zníž. prenesená",J202,0)</f>
        <v>0</v>
      </c>
      <c r="BI202" s="119">
        <f>IF(N202="nulová",J202,0)</f>
        <v>0</v>
      </c>
      <c r="BJ202" s="3" t="s">
        <v>88</v>
      </c>
      <c r="BK202" s="119">
        <f>I202*H202</f>
        <v>0</v>
      </c>
    </row>
    <row r="203" spans="1:65" s="15" customFormat="1" ht="16.350000000000001" customHeight="1">
      <c r="A203" s="12"/>
      <c r="B203" s="13"/>
      <c r="C203" s="134" t="s">
        <v>10</v>
      </c>
      <c r="D203" s="134" t="s">
        <v>83</v>
      </c>
      <c r="E203" s="135" t="s">
        <v>10</v>
      </c>
      <c r="F203" s="136" t="s">
        <v>10</v>
      </c>
      <c r="G203" s="137" t="s">
        <v>10</v>
      </c>
      <c r="H203" s="138"/>
      <c r="I203" s="139"/>
      <c r="J203" s="140">
        <f t="shared" si="50"/>
        <v>0</v>
      </c>
      <c r="K203" s="141"/>
      <c r="L203" s="13"/>
      <c r="M203" s="142" t="s">
        <v>10</v>
      </c>
      <c r="N203" s="143" t="s">
        <v>30</v>
      </c>
      <c r="O203" s="115"/>
      <c r="P203" s="115"/>
      <c r="Q203" s="115"/>
      <c r="R203" s="115"/>
      <c r="S203" s="115"/>
      <c r="T203" s="133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3" t="s">
        <v>367</v>
      </c>
      <c r="AU203" s="3" t="s">
        <v>78</v>
      </c>
      <c r="AY203" s="3" t="s">
        <v>367</v>
      </c>
      <c r="BE203" s="119">
        <f>IF(N203="základná",J203,0)</f>
        <v>0</v>
      </c>
      <c r="BF203" s="119">
        <f>IF(N203="znížená",J203,0)</f>
        <v>0</v>
      </c>
      <c r="BG203" s="119">
        <f>IF(N203="zákl. prenesená",J203,0)</f>
        <v>0</v>
      </c>
      <c r="BH203" s="119">
        <f>IF(N203="zníž. prenesená",J203,0)</f>
        <v>0</v>
      </c>
      <c r="BI203" s="119">
        <f>IF(N203="nulová",J203,0)</f>
        <v>0</v>
      </c>
      <c r="BJ203" s="3" t="s">
        <v>88</v>
      </c>
      <c r="BK203" s="119">
        <f>I203*H203</f>
        <v>0</v>
      </c>
    </row>
    <row r="204" spans="1:65" s="15" customFormat="1" ht="16.350000000000001" customHeight="1">
      <c r="A204" s="12"/>
      <c r="B204" s="13"/>
      <c r="C204" s="134" t="s">
        <v>10</v>
      </c>
      <c r="D204" s="134" t="s">
        <v>83</v>
      </c>
      <c r="E204" s="135" t="s">
        <v>10</v>
      </c>
      <c r="F204" s="136" t="s">
        <v>10</v>
      </c>
      <c r="G204" s="137" t="s">
        <v>10</v>
      </c>
      <c r="H204" s="138"/>
      <c r="I204" s="139"/>
      <c r="J204" s="140">
        <f t="shared" si="50"/>
        <v>0</v>
      </c>
      <c r="K204" s="141"/>
      <c r="L204" s="13"/>
      <c r="M204" s="142" t="s">
        <v>10</v>
      </c>
      <c r="N204" s="143" t="s">
        <v>30</v>
      </c>
      <c r="O204" s="115"/>
      <c r="P204" s="115"/>
      <c r="Q204" s="115"/>
      <c r="R204" s="115"/>
      <c r="S204" s="115"/>
      <c r="T204" s="133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3" t="s">
        <v>367</v>
      </c>
      <c r="AU204" s="3" t="s">
        <v>78</v>
      </c>
      <c r="AY204" s="3" t="s">
        <v>367</v>
      </c>
      <c r="BE204" s="119">
        <f>IF(N204="základná",J204,0)</f>
        <v>0</v>
      </c>
      <c r="BF204" s="119">
        <f>IF(N204="znížená",J204,0)</f>
        <v>0</v>
      </c>
      <c r="BG204" s="119">
        <f>IF(N204="zákl. prenesená",J204,0)</f>
        <v>0</v>
      </c>
      <c r="BH204" s="119">
        <f>IF(N204="zníž. prenesená",J204,0)</f>
        <v>0</v>
      </c>
      <c r="BI204" s="119">
        <f>IF(N204="nulová",J204,0)</f>
        <v>0</v>
      </c>
      <c r="BJ204" s="3" t="s">
        <v>88</v>
      </c>
      <c r="BK204" s="119">
        <f>I204*H204</f>
        <v>0</v>
      </c>
    </row>
    <row r="205" spans="1:65" s="15" customFormat="1" ht="16.350000000000001" customHeight="1">
      <c r="A205" s="12"/>
      <c r="B205" s="13"/>
      <c r="C205" s="134" t="s">
        <v>10</v>
      </c>
      <c r="D205" s="134" t="s">
        <v>83</v>
      </c>
      <c r="E205" s="135" t="s">
        <v>10</v>
      </c>
      <c r="F205" s="136" t="s">
        <v>10</v>
      </c>
      <c r="G205" s="137" t="s">
        <v>10</v>
      </c>
      <c r="H205" s="138"/>
      <c r="I205" s="139"/>
      <c r="J205" s="140">
        <f t="shared" si="50"/>
        <v>0</v>
      </c>
      <c r="K205" s="141"/>
      <c r="L205" s="13"/>
      <c r="M205" s="142" t="s">
        <v>10</v>
      </c>
      <c r="N205" s="143" t="s">
        <v>30</v>
      </c>
      <c r="O205" s="115"/>
      <c r="P205" s="115"/>
      <c r="Q205" s="115"/>
      <c r="R205" s="115"/>
      <c r="S205" s="115"/>
      <c r="T205" s="133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3" t="s">
        <v>367</v>
      </c>
      <c r="AU205" s="3" t="s">
        <v>78</v>
      </c>
      <c r="AY205" s="3" t="s">
        <v>367</v>
      </c>
      <c r="BE205" s="119">
        <f>IF(N205="základná",J205,0)</f>
        <v>0</v>
      </c>
      <c r="BF205" s="119">
        <f>IF(N205="znížená",J205,0)</f>
        <v>0</v>
      </c>
      <c r="BG205" s="119">
        <f>IF(N205="zákl. prenesená",J205,0)</f>
        <v>0</v>
      </c>
      <c r="BH205" s="119">
        <f>IF(N205="zníž. prenesená",J205,0)</f>
        <v>0</v>
      </c>
      <c r="BI205" s="119">
        <f>IF(N205="nulová",J205,0)</f>
        <v>0</v>
      </c>
      <c r="BJ205" s="3" t="s">
        <v>88</v>
      </c>
      <c r="BK205" s="119">
        <f>I205*H205</f>
        <v>0</v>
      </c>
    </row>
    <row r="206" spans="1:65" s="15" customFormat="1" ht="16.350000000000001" customHeight="1">
      <c r="A206" s="12"/>
      <c r="B206" s="13"/>
      <c r="C206" s="134" t="s">
        <v>10</v>
      </c>
      <c r="D206" s="134" t="s">
        <v>83</v>
      </c>
      <c r="E206" s="135" t="s">
        <v>10</v>
      </c>
      <c r="F206" s="136" t="s">
        <v>10</v>
      </c>
      <c r="G206" s="137" t="s">
        <v>10</v>
      </c>
      <c r="H206" s="138"/>
      <c r="I206" s="139"/>
      <c r="J206" s="140">
        <f t="shared" si="50"/>
        <v>0</v>
      </c>
      <c r="K206" s="141"/>
      <c r="L206" s="13"/>
      <c r="M206" s="142" t="s">
        <v>10</v>
      </c>
      <c r="N206" s="143" t="s">
        <v>30</v>
      </c>
      <c r="O206" s="144"/>
      <c r="P206" s="144"/>
      <c r="Q206" s="144"/>
      <c r="R206" s="144"/>
      <c r="S206" s="144"/>
      <c r="T206" s="145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3" t="s">
        <v>367</v>
      </c>
      <c r="AU206" s="3" t="s">
        <v>78</v>
      </c>
      <c r="AY206" s="3" t="s">
        <v>367</v>
      </c>
      <c r="BE206" s="119">
        <f>IF(N206="základná",J206,0)</f>
        <v>0</v>
      </c>
      <c r="BF206" s="119">
        <f>IF(N206="znížená",J206,0)</f>
        <v>0</v>
      </c>
      <c r="BG206" s="119">
        <f>IF(N206="zákl. prenesená",J206,0)</f>
        <v>0</v>
      </c>
      <c r="BH206" s="119">
        <f>IF(N206="zníž. prenesená",J206,0)</f>
        <v>0</v>
      </c>
      <c r="BI206" s="119">
        <f>IF(N206="nulová",J206,0)</f>
        <v>0</v>
      </c>
      <c r="BJ206" s="3" t="s">
        <v>88</v>
      </c>
      <c r="BK206" s="119">
        <f>I206*H206</f>
        <v>0</v>
      </c>
    </row>
    <row r="207" spans="1:65" s="15" customFormat="1" ht="6.9" customHeight="1">
      <c r="A207" s="12"/>
      <c r="B207" s="53"/>
      <c r="C207" s="54"/>
      <c r="D207" s="54"/>
      <c r="E207" s="54"/>
      <c r="F207" s="54"/>
      <c r="G207" s="54"/>
      <c r="H207" s="54"/>
      <c r="I207" s="54"/>
      <c r="J207" s="54"/>
      <c r="K207" s="54"/>
      <c r="L207" s="13"/>
      <c r="M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</row>
  </sheetData>
  <autoFilter ref="C127:K20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02:N207">
      <formula1>"základná, znížená, nulová"</formula1>
    </dataValidation>
    <dataValidation type="list" allowBlank="1" showInputMessage="1" showErrorMessage="1" error="Povolené sú hodnoty K, M." sqref="D202:D207">
      <formula1>"K, M"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3 - SO-01 Strojárenska ha...</vt:lpstr>
      <vt:lpstr>'3 - SO-01 Strojárenska ha...'!Názvy_tlače</vt:lpstr>
      <vt:lpstr>'3 - SO-01 Strojárenska ha...'!Oblasť_tlače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2022-05-19T09:51:22Z</dcterms:created>
  <dcterms:modified xsi:type="dcterms:W3CDTF">2022-05-19T09:51:32Z</dcterms:modified>
</cp:coreProperties>
</file>