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30612" windowHeight="13728"/>
  </bookViews>
  <sheets>
    <sheet name="02 - SO04 - Technický prí..." sheetId="1" r:id="rId1"/>
  </sheets>
  <definedNames>
    <definedName name="_xlnm._FilterDatabase" localSheetId="0" hidden="1">'02 - SO04 - Technický prí...'!$C$128:$K$273</definedName>
    <definedName name="_xlnm.Print_Titles" localSheetId="0">'02 - SO04 - Technický prí...'!$128:$128</definedName>
    <definedName name="_xlnm.Print_Area" localSheetId="0">'02 - SO04 - Technický prí...'!$C$4:$J$76,'02 - SO04 - Technický prí...'!$C$82:$J$110,'02 - SO04 - Technický prí...'!$C$116:$J$273</definedName>
  </definedNames>
  <calcPr calcId="124519"/>
</workbook>
</file>

<file path=xl/calcChain.xml><?xml version="1.0" encoding="utf-8"?>
<calcChain xmlns="http://schemas.openxmlformats.org/spreadsheetml/2006/main">
  <c r="BK273" i="1"/>
  <c r="BK268" s="1"/>
  <c r="BI273"/>
  <c r="BH273"/>
  <c r="BG273"/>
  <c r="BE273"/>
  <c r="T273"/>
  <c r="R273"/>
  <c r="P273"/>
  <c r="P268" s="1"/>
  <c r="P267" s="1"/>
  <c r="J273"/>
  <c r="BF273" s="1"/>
  <c r="BK269"/>
  <c r="BI269"/>
  <c r="BH269"/>
  <c r="BG269"/>
  <c r="BE269"/>
  <c r="T269"/>
  <c r="R269"/>
  <c r="P269"/>
  <c r="J269"/>
  <c r="BF269" s="1"/>
  <c r="T268"/>
  <c r="T267" s="1"/>
  <c r="BK266"/>
  <c r="BI266"/>
  <c r="BH266"/>
  <c r="BG266"/>
  <c r="BE266"/>
  <c r="T266"/>
  <c r="R266"/>
  <c r="P266"/>
  <c r="J266"/>
  <c r="BF266" s="1"/>
  <c r="BK263"/>
  <c r="BI263"/>
  <c r="BH263"/>
  <c r="BG263"/>
  <c r="BE263"/>
  <c r="T263"/>
  <c r="R263"/>
  <c r="P263"/>
  <c r="J263"/>
  <c r="BF263" s="1"/>
  <c r="BK260"/>
  <c r="BI260"/>
  <c r="BH260"/>
  <c r="BG260"/>
  <c r="BE260"/>
  <c r="T260"/>
  <c r="R260"/>
  <c r="P260"/>
  <c r="J260"/>
  <c r="BF260" s="1"/>
  <c r="BK258"/>
  <c r="BI258"/>
  <c r="BH258"/>
  <c r="BG258"/>
  <c r="BE258"/>
  <c r="T258"/>
  <c r="R258"/>
  <c r="P258"/>
  <c r="J258"/>
  <c r="BF258" s="1"/>
  <c r="BK254"/>
  <c r="BK253" s="1"/>
  <c r="J253" s="1"/>
  <c r="J107" s="1"/>
  <c r="BI254"/>
  <c r="BH254"/>
  <c r="BG254"/>
  <c r="BE254"/>
  <c r="T254"/>
  <c r="R254"/>
  <c r="P254"/>
  <c r="J254"/>
  <c r="BF254" s="1"/>
  <c r="BK252"/>
  <c r="BI252"/>
  <c r="BH252"/>
  <c r="BG252"/>
  <c r="BE252"/>
  <c r="T252"/>
  <c r="R252"/>
  <c r="P252"/>
  <c r="J252"/>
  <c r="BF252" s="1"/>
  <c r="BK250"/>
  <c r="BI250"/>
  <c r="BH250"/>
  <c r="BG250"/>
  <c r="BE250"/>
  <c r="T250"/>
  <c r="R250"/>
  <c r="P250"/>
  <c r="J250"/>
  <c r="BF250" s="1"/>
  <c r="BK248"/>
  <c r="BI248"/>
  <c r="BH248"/>
  <c r="BG248"/>
  <c r="BE248"/>
  <c r="T248"/>
  <c r="R248"/>
  <c r="P248"/>
  <c r="J248"/>
  <c r="BF248" s="1"/>
  <c r="BK246"/>
  <c r="BI246"/>
  <c r="BH246"/>
  <c r="BG246"/>
  <c r="BF246"/>
  <c r="BE246"/>
  <c r="T246"/>
  <c r="R246"/>
  <c r="P246"/>
  <c r="J246"/>
  <c r="R245"/>
  <c r="BK244"/>
  <c r="BI244"/>
  <c r="BH244"/>
  <c r="BG244"/>
  <c r="BE244"/>
  <c r="T244"/>
  <c r="T239" s="1"/>
  <c r="R244"/>
  <c r="P244"/>
  <c r="J244"/>
  <c r="BF244" s="1"/>
  <c r="BK240"/>
  <c r="BI240"/>
  <c r="BH240"/>
  <c r="BG240"/>
  <c r="BE240"/>
  <c r="T240"/>
  <c r="R240"/>
  <c r="R239" s="1"/>
  <c r="P240"/>
  <c r="J240"/>
  <c r="BF240" s="1"/>
  <c r="P239"/>
  <c r="BK238"/>
  <c r="BI238"/>
  <c r="BH238"/>
  <c r="BG238"/>
  <c r="BE238"/>
  <c r="T238"/>
  <c r="R238"/>
  <c r="P238"/>
  <c r="J238"/>
  <c r="BF238" s="1"/>
  <c r="BK236"/>
  <c r="BI236"/>
  <c r="BH236"/>
  <c r="BG236"/>
  <c r="BE236"/>
  <c r="T236"/>
  <c r="R236"/>
  <c r="P236"/>
  <c r="J236"/>
  <c r="BF236" s="1"/>
  <c r="BK234"/>
  <c r="BI234"/>
  <c r="BH234"/>
  <c r="BG234"/>
  <c r="BF234"/>
  <c r="BE234"/>
  <c r="T234"/>
  <c r="R234"/>
  <c r="P234"/>
  <c r="J234"/>
  <c r="BK232"/>
  <c r="BI232"/>
  <c r="BH232"/>
  <c r="BG232"/>
  <c r="BE232"/>
  <c r="T232"/>
  <c r="R232"/>
  <c r="P232"/>
  <c r="J232"/>
  <c r="BF232" s="1"/>
  <c r="BK230"/>
  <c r="BI230"/>
  <c r="BH230"/>
  <c r="BG230"/>
  <c r="BE230"/>
  <c r="T230"/>
  <c r="R230"/>
  <c r="P230"/>
  <c r="J230"/>
  <c r="BF230" s="1"/>
  <c r="BK228"/>
  <c r="BI228"/>
  <c r="BH228"/>
  <c r="BG228"/>
  <c r="BE228"/>
  <c r="T228"/>
  <c r="R228"/>
  <c r="P228"/>
  <c r="J228"/>
  <c r="BF228" s="1"/>
  <c r="BK226"/>
  <c r="BI226"/>
  <c r="BH226"/>
  <c r="BG226"/>
  <c r="BE226"/>
  <c r="T226"/>
  <c r="R226"/>
  <c r="P226"/>
  <c r="J226"/>
  <c r="BF226" s="1"/>
  <c r="BK224"/>
  <c r="BI224"/>
  <c r="BH224"/>
  <c r="BG224"/>
  <c r="BE224"/>
  <c r="T224"/>
  <c r="R224"/>
  <c r="P224"/>
  <c r="J224"/>
  <c r="BF224" s="1"/>
  <c r="BK223"/>
  <c r="BI223"/>
  <c r="BH223"/>
  <c r="BG223"/>
  <c r="BE223"/>
  <c r="T223"/>
  <c r="R223"/>
  <c r="P223"/>
  <c r="J223"/>
  <c r="BF223" s="1"/>
  <c r="BK222"/>
  <c r="BI222"/>
  <c r="BH222"/>
  <c r="BG222"/>
  <c r="BE222"/>
  <c r="T222"/>
  <c r="R222"/>
  <c r="P222"/>
  <c r="J222"/>
  <c r="BF222" s="1"/>
  <c r="BK221"/>
  <c r="BI221"/>
  <c r="BH221"/>
  <c r="BG221"/>
  <c r="BE221"/>
  <c r="T221"/>
  <c r="R221"/>
  <c r="P221"/>
  <c r="J221"/>
  <c r="BF221" s="1"/>
  <c r="BK220"/>
  <c r="BI220"/>
  <c r="BH220"/>
  <c r="BG220"/>
  <c r="BE220"/>
  <c r="T220"/>
  <c r="R220"/>
  <c r="P220"/>
  <c r="J220"/>
  <c r="BF220" s="1"/>
  <c r="BK219"/>
  <c r="BI219"/>
  <c r="BH219"/>
  <c r="BG219"/>
  <c r="BE219"/>
  <c r="T219"/>
  <c r="R219"/>
  <c r="P219"/>
  <c r="J219"/>
  <c r="BF219" s="1"/>
  <c r="BK218"/>
  <c r="BI218"/>
  <c r="BH218"/>
  <c r="BG218"/>
  <c r="BE218"/>
  <c r="T218"/>
  <c r="R218"/>
  <c r="P218"/>
  <c r="J218"/>
  <c r="BF218" s="1"/>
  <c r="BK217"/>
  <c r="BI217"/>
  <c r="BH217"/>
  <c r="BG217"/>
  <c r="BE217"/>
  <c r="T217"/>
  <c r="R217"/>
  <c r="P217"/>
  <c r="J217"/>
  <c r="BF217" s="1"/>
  <c r="BK215"/>
  <c r="BI215"/>
  <c r="BH215"/>
  <c r="BG215"/>
  <c r="BE215"/>
  <c r="T215"/>
  <c r="R215"/>
  <c r="P215"/>
  <c r="J215"/>
  <c r="BF215" s="1"/>
  <c r="BK213"/>
  <c r="BI213"/>
  <c r="BH213"/>
  <c r="BG213"/>
  <c r="BE213"/>
  <c r="T213"/>
  <c r="R213"/>
  <c r="P213"/>
  <c r="J213"/>
  <c r="BF213" s="1"/>
  <c r="BK208"/>
  <c r="BI208"/>
  <c r="BH208"/>
  <c r="BG208"/>
  <c r="BE208"/>
  <c r="T208"/>
  <c r="R208"/>
  <c r="P208"/>
  <c r="J208"/>
  <c r="BF208" s="1"/>
  <c r="BK206"/>
  <c r="BI206"/>
  <c r="BH206"/>
  <c r="BG206"/>
  <c r="BE206"/>
  <c r="T206"/>
  <c r="R206"/>
  <c r="P206"/>
  <c r="J206"/>
  <c r="BF206" s="1"/>
  <c r="BK204"/>
  <c r="BI204"/>
  <c r="BH204"/>
  <c r="BG204"/>
  <c r="BE204"/>
  <c r="T204"/>
  <c r="R204"/>
  <c r="P204"/>
  <c r="J204"/>
  <c r="BF204" s="1"/>
  <c r="BK202"/>
  <c r="BI202"/>
  <c r="BH202"/>
  <c r="BG202"/>
  <c r="BE202"/>
  <c r="T202"/>
  <c r="R202"/>
  <c r="P202"/>
  <c r="J202"/>
  <c r="BF202" s="1"/>
  <c r="BK200"/>
  <c r="BI200"/>
  <c r="BH200"/>
  <c r="BG200"/>
  <c r="BE200"/>
  <c r="T200"/>
  <c r="R200"/>
  <c r="P200"/>
  <c r="J200"/>
  <c r="BF200" s="1"/>
  <c r="BK199"/>
  <c r="BI199"/>
  <c r="BH199"/>
  <c r="BG199"/>
  <c r="BE199"/>
  <c r="T199"/>
  <c r="R199"/>
  <c r="P199"/>
  <c r="J199"/>
  <c r="BF199" s="1"/>
  <c r="BK197"/>
  <c r="BI197"/>
  <c r="BH197"/>
  <c r="BG197"/>
  <c r="BE197"/>
  <c r="T197"/>
  <c r="R197"/>
  <c r="P197"/>
  <c r="J197"/>
  <c r="BF197" s="1"/>
  <c r="BK194"/>
  <c r="BI194"/>
  <c r="BH194"/>
  <c r="BG194"/>
  <c r="BE194"/>
  <c r="T194"/>
  <c r="R194"/>
  <c r="P194"/>
  <c r="J194"/>
  <c r="BF194" s="1"/>
  <c r="BK193"/>
  <c r="BI193"/>
  <c r="BH193"/>
  <c r="BG193"/>
  <c r="BE193"/>
  <c r="T193"/>
  <c r="R193"/>
  <c r="P193"/>
  <c r="J193"/>
  <c r="BF193" s="1"/>
  <c r="BK191"/>
  <c r="BI191"/>
  <c r="BH191"/>
  <c r="BG191"/>
  <c r="BE191"/>
  <c r="T191"/>
  <c r="R191"/>
  <c r="P191"/>
  <c r="J191"/>
  <c r="BF191" s="1"/>
  <c r="BK188"/>
  <c r="BI188"/>
  <c r="BH188"/>
  <c r="BG188"/>
  <c r="BE188"/>
  <c r="T188"/>
  <c r="R188"/>
  <c r="P188"/>
  <c r="P165" s="1"/>
  <c r="J188"/>
  <c r="BF188" s="1"/>
  <c r="BK185"/>
  <c r="BI185"/>
  <c r="BH185"/>
  <c r="BG185"/>
  <c r="BE185"/>
  <c r="T185"/>
  <c r="R185"/>
  <c r="P185"/>
  <c r="J185"/>
  <c r="BF185" s="1"/>
  <c r="BK182"/>
  <c r="BI182"/>
  <c r="BH182"/>
  <c r="BG182"/>
  <c r="BF182"/>
  <c r="BE182"/>
  <c r="T182"/>
  <c r="R182"/>
  <c r="P182"/>
  <c r="J182"/>
  <c r="BK180"/>
  <c r="BI180"/>
  <c r="BH180"/>
  <c r="BG180"/>
  <c r="BE180"/>
  <c r="T180"/>
  <c r="R180"/>
  <c r="P180"/>
  <c r="J180"/>
  <c r="BF180" s="1"/>
  <c r="BK178"/>
  <c r="BI178"/>
  <c r="BH178"/>
  <c r="BG178"/>
  <c r="BE178"/>
  <c r="T178"/>
  <c r="R178"/>
  <c r="P178"/>
  <c r="J178"/>
  <c r="BF178" s="1"/>
  <c r="BK176"/>
  <c r="BI176"/>
  <c r="BH176"/>
  <c r="BG176"/>
  <c r="BE176"/>
  <c r="T176"/>
  <c r="R176"/>
  <c r="P176"/>
  <c r="J176"/>
  <c r="BF176" s="1"/>
  <c r="BK174"/>
  <c r="BI174"/>
  <c r="BH174"/>
  <c r="BG174"/>
  <c r="BE174"/>
  <c r="T174"/>
  <c r="R174"/>
  <c r="P174"/>
  <c r="J174"/>
  <c r="BF174" s="1"/>
  <c r="BK172"/>
  <c r="BI172"/>
  <c r="BH172"/>
  <c r="BG172"/>
  <c r="BE172"/>
  <c r="T172"/>
  <c r="R172"/>
  <c r="P172"/>
  <c r="J172"/>
  <c r="BF172" s="1"/>
  <c r="BK171"/>
  <c r="BI171"/>
  <c r="BH171"/>
  <c r="BG171"/>
  <c r="BE171"/>
  <c r="T171"/>
  <c r="R171"/>
  <c r="P171"/>
  <c r="J171"/>
  <c r="BF171" s="1"/>
  <c r="BK170"/>
  <c r="BI170"/>
  <c r="BH170"/>
  <c r="BG170"/>
  <c r="BE170"/>
  <c r="T170"/>
  <c r="R170"/>
  <c r="P170"/>
  <c r="J170"/>
  <c r="BF170" s="1"/>
  <c r="BK168"/>
  <c r="BI168"/>
  <c r="BH168"/>
  <c r="BG168"/>
  <c r="BE168"/>
  <c r="T168"/>
  <c r="T165" s="1"/>
  <c r="R168"/>
  <c r="P168"/>
  <c r="J168"/>
  <c r="BF168" s="1"/>
  <c r="BK166"/>
  <c r="BI166"/>
  <c r="BH166"/>
  <c r="BG166"/>
  <c r="BE166"/>
  <c r="T166"/>
  <c r="R166"/>
  <c r="P166"/>
  <c r="J166"/>
  <c r="BF166" s="1"/>
  <c r="BK163"/>
  <c r="BK162" s="1"/>
  <c r="J162" s="1"/>
  <c r="J101" s="1"/>
  <c r="BI163"/>
  <c r="BH163"/>
  <c r="BG163"/>
  <c r="BE163"/>
  <c r="T163"/>
  <c r="T162" s="1"/>
  <c r="R163"/>
  <c r="P163"/>
  <c r="P162" s="1"/>
  <c r="J163"/>
  <c r="BF163" s="1"/>
  <c r="R162"/>
  <c r="BK161"/>
  <c r="BI161"/>
  <c r="BH161"/>
  <c r="BG161"/>
  <c r="BE161"/>
  <c r="T161"/>
  <c r="R161"/>
  <c r="P161"/>
  <c r="J161"/>
  <c r="BF161" s="1"/>
  <c r="BK159"/>
  <c r="BI159"/>
  <c r="BH159"/>
  <c r="BG159"/>
  <c r="BE159"/>
  <c r="T159"/>
  <c r="R159"/>
  <c r="P159"/>
  <c r="J159"/>
  <c r="BF159" s="1"/>
  <c r="BK158"/>
  <c r="BI158"/>
  <c r="BH158"/>
  <c r="BG158"/>
  <c r="BF158"/>
  <c r="BE158"/>
  <c r="T158"/>
  <c r="R158"/>
  <c r="P158"/>
  <c r="J158"/>
  <c r="BK156"/>
  <c r="BI156"/>
  <c r="BH156"/>
  <c r="BG156"/>
  <c r="BE156"/>
  <c r="T156"/>
  <c r="R156"/>
  <c r="P156"/>
  <c r="J156"/>
  <c r="BF156" s="1"/>
  <c r="BK155"/>
  <c r="BI155"/>
  <c r="BH155"/>
  <c r="BG155"/>
  <c r="BE155"/>
  <c r="T155"/>
  <c r="R155"/>
  <c r="P155"/>
  <c r="J155"/>
  <c r="BF155" s="1"/>
  <c r="BK153"/>
  <c r="BI153"/>
  <c r="BH153"/>
  <c r="BG153"/>
  <c r="BE153"/>
  <c r="T153"/>
  <c r="R153"/>
  <c r="P153"/>
  <c r="J153"/>
  <c r="BF153" s="1"/>
  <c r="BK152"/>
  <c r="BI152"/>
  <c r="BH152"/>
  <c r="BG152"/>
  <c r="BE152"/>
  <c r="T152"/>
  <c r="R152"/>
  <c r="P152"/>
  <c r="P151" s="1"/>
  <c r="J152"/>
  <c r="BF152" s="1"/>
  <c r="BK150"/>
  <c r="BI150"/>
  <c r="BH150"/>
  <c r="BG150"/>
  <c r="BE150"/>
  <c r="T150"/>
  <c r="R150"/>
  <c r="P150"/>
  <c r="J150"/>
  <c r="BF150" s="1"/>
  <c r="BK146"/>
  <c r="BI146"/>
  <c r="BH146"/>
  <c r="BG146"/>
  <c r="BE146"/>
  <c r="T146"/>
  <c r="R146"/>
  <c r="P146"/>
  <c r="P144" s="1"/>
  <c r="J146"/>
  <c r="BF146" s="1"/>
  <c r="BK145"/>
  <c r="BI145"/>
  <c r="BH145"/>
  <c r="BG145"/>
  <c r="BE145"/>
  <c r="T145"/>
  <c r="R145"/>
  <c r="R144" s="1"/>
  <c r="P145"/>
  <c r="J145"/>
  <c r="BF145" s="1"/>
  <c r="BK144"/>
  <c r="J144" s="1"/>
  <c r="J99" s="1"/>
  <c r="BK141"/>
  <c r="BI141"/>
  <c r="BH141"/>
  <c r="BG141"/>
  <c r="BF141"/>
  <c r="BE141"/>
  <c r="T141"/>
  <c r="R141"/>
  <c r="P141"/>
  <c r="J141"/>
  <c r="BK140"/>
  <c r="BI140"/>
  <c r="BH140"/>
  <c r="BG140"/>
  <c r="BE140"/>
  <c r="T140"/>
  <c r="R140"/>
  <c r="P140"/>
  <c r="J140"/>
  <c r="BF140" s="1"/>
  <c r="BK136"/>
  <c r="BI136"/>
  <c r="BH136"/>
  <c r="BG136"/>
  <c r="BE136"/>
  <c r="F33" s="1"/>
  <c r="T136"/>
  <c r="R136"/>
  <c r="P136"/>
  <c r="J136"/>
  <c r="BF136" s="1"/>
  <c r="BK132"/>
  <c r="BI132"/>
  <c r="F37" s="1"/>
  <c r="BH132"/>
  <c r="BG132"/>
  <c r="BF132"/>
  <c r="BE132"/>
  <c r="T132"/>
  <c r="R132"/>
  <c r="R131" s="1"/>
  <c r="P132"/>
  <c r="J132"/>
  <c r="J126"/>
  <c r="J125"/>
  <c r="F125"/>
  <c r="F123"/>
  <c r="E121"/>
  <c r="J92"/>
  <c r="F92"/>
  <c r="J91"/>
  <c r="F91"/>
  <c r="F89"/>
  <c r="E87"/>
  <c r="E85"/>
  <c r="J37"/>
  <c r="J36"/>
  <c r="J35"/>
  <c r="F126" s="1"/>
  <c r="J89" s="1"/>
  <c r="E119" s="1"/>
  <c r="J268" l="1"/>
  <c r="J109" s="1"/>
  <c r="BK267"/>
  <c r="J267" s="1"/>
  <c r="J108" s="1"/>
  <c r="BK165"/>
  <c r="J165" s="1"/>
  <c r="J103" s="1"/>
  <c r="T253"/>
  <c r="R151"/>
  <c r="R130" s="1"/>
  <c r="BK225"/>
  <c r="J225" s="1"/>
  <c r="J104" s="1"/>
  <c r="T245"/>
  <c r="BK245"/>
  <c r="J245" s="1"/>
  <c r="J106" s="1"/>
  <c r="P245"/>
  <c r="T144"/>
  <c r="F36"/>
  <c r="P225"/>
  <c r="P164" s="1"/>
  <c r="P253"/>
  <c r="R268"/>
  <c r="R267" s="1"/>
  <c r="T151"/>
  <c r="T130" s="1"/>
  <c r="R165"/>
  <c r="BK239"/>
  <c r="J239" s="1"/>
  <c r="J105" s="1"/>
  <c r="T225"/>
  <c r="T164" s="1"/>
  <c r="T131"/>
  <c r="BK131"/>
  <c r="P131"/>
  <c r="P130" s="1"/>
  <c r="F35"/>
  <c r="BK151"/>
  <c r="J151" s="1"/>
  <c r="J100" s="1"/>
  <c r="R225"/>
  <c r="R253"/>
  <c r="J131"/>
  <c r="J98" s="1"/>
  <c r="F34"/>
  <c r="J33"/>
  <c r="J123"/>
  <c r="J34"/>
  <c r="P129" l="1"/>
  <c r="T129"/>
  <c r="BK130"/>
  <c r="J130" s="1"/>
  <c r="J97" s="1"/>
  <c r="BK164"/>
  <c r="J164" s="1"/>
  <c r="J102" s="1"/>
  <c r="R164"/>
  <c r="R129" s="1"/>
  <c r="BK129" l="1"/>
  <c r="J129" s="1"/>
  <c r="J96" s="1"/>
  <c r="J30" l="1"/>
  <c r="J39" s="1"/>
</calcChain>
</file>

<file path=xl/sharedStrings.xml><?xml version="1.0" encoding="utf-8"?>
<sst xmlns="http://schemas.openxmlformats.org/spreadsheetml/2006/main" count="1740" uniqueCount="400">
  <si>
    <t>{781c5a30-db31-4923-9762-a868d9bd740e}</t>
  </si>
  <si>
    <t>P01</t>
  </si>
  <si>
    <t/>
  </si>
  <si>
    <t>89,397</t>
  </si>
  <si>
    <t>2</t>
  </si>
  <si>
    <t>0</t>
  </si>
  <si>
    <t>plocha_S1</t>
  </si>
  <si>
    <t>580,063</t>
  </si>
  <si>
    <t>KRYCÍ LIST ROZPOČTU</t>
  </si>
  <si>
    <t>v ---  nižšie sa nachádzajú doplnkové a pomocné údaje k zostavám  --- v</t>
  </si>
  <si>
    <t>False</t>
  </si>
  <si>
    <t>plocha_TI</t>
  </si>
  <si>
    <t>497,267</t>
  </si>
  <si>
    <t>Stavba:</t>
  </si>
  <si>
    <t>Objekt:</t>
  </si>
  <si>
    <t>02 - SO04 - Technický prístavok východný</t>
  </si>
  <si>
    <t>JKSO:</t>
  </si>
  <si>
    <t>KS:</t>
  </si>
  <si>
    <t>Miesto:</t>
  </si>
  <si>
    <t>Detva</t>
  </si>
  <si>
    <t>Dátum:</t>
  </si>
  <si>
    <t>Objednávateľ:</t>
  </si>
  <si>
    <t>IČO:</t>
  </si>
  <si>
    <t>Banskobystrický samosprávny kraj</t>
  </si>
  <si>
    <t>IČ DPH:</t>
  </si>
  <si>
    <t>Zhotoviteľ:</t>
  </si>
  <si>
    <t>Projektant:</t>
  </si>
  <si>
    <t>Ing. Arch. Mário Regec</t>
  </si>
  <si>
    <t>Spracovateľ:</t>
  </si>
  <si>
    <t>Poznámka: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</si>
  <si>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</si>
  <si>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</si>
  <si>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</si>
  <si>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</si>
  <si>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</si>
  <si>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</si>
  <si>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</si>
  <si>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</si>
  <si>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</si>
  <si>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</si>
  <si>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</si>
  <si>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</si>
  <si>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</si>
  <si>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</si>
  <si>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</si>
  <si>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</si>
  <si>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</si>
  <si>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</si>
  <si>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</si>
  <si>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</si>
  <si>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</si>
  <si>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</si>
  <si>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</si>
  <si>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</si>
  <si>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</si>
  <si>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</si>
  <si>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</si>
  <si>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</si>
  <si>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</si>
  <si>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</si>
  <si>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</si>
  <si>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713 - Izolácie tepelné</t>
  </si>
  <si>
    <t xml:space="preserve">    764 - Konštrukcie klampiarske</t>
  </si>
  <si>
    <t xml:space="preserve">    776 - Podlahy povlakové</t>
  </si>
  <si>
    <t xml:space="preserve">    777 - Podlahy syntetické</t>
  </si>
  <si>
    <t>M - Práce a dodávky M</t>
  </si>
  <si>
    <t xml:space="preserve">    21-M - Elektromontáže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</si>
  <si>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</si>
  <si>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</si>
  <si>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</si>
  <si>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</si>
  <si>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</si>
  <si>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</si>
  <si>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</si>
  <si>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</si>
  <si>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</si>
  <si>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</si>
  <si>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</si>
  <si>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</si>
  <si>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</si>
  <si>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</si>
  <si>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</si>
  <si>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</si>
  <si>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</si>
  <si>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</si>
  <si>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</si>
  <si>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</si>
  <si>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4</t>
  </si>
  <si>
    <t>Vodorovné konštrukcie</t>
  </si>
  <si>
    <t>K</t>
  </si>
  <si>
    <t>417321414.S</t>
  </si>
  <si>
    <t>Betón stužujúcich pásov a vencov železový tr. C 20/25</t>
  </si>
  <si>
    <t>m3</t>
  </si>
  <si>
    <t>VV</t>
  </si>
  <si>
    <t>"veniec na navýšenie atiky</t>
  </si>
  <si>
    <t>True</t>
  </si>
  <si>
    <t>0,25*0,3*(55+9,1)*1,05</t>
  </si>
  <si>
    <t>Súčet</t>
  </si>
  <si>
    <t>417351115.S</t>
  </si>
  <si>
    <t>Debnenie bočníc stužujúcich pásov a vencov vrátane vzpier zhotovenie</t>
  </si>
  <si>
    <t>m2</t>
  </si>
  <si>
    <t>"debnenie venca</t>
  </si>
  <si>
    <t>0,3*(55*2+9,1*2)*1,1</t>
  </si>
  <si>
    <t>3</t>
  </si>
  <si>
    <t>417351116.S</t>
  </si>
  <si>
    <t>Debnenie bočníc stužujúcich pásov a vencov vrátane vzpier odstránenie</t>
  </si>
  <si>
    <t>6</t>
  </si>
  <si>
    <t>417361821.S</t>
  </si>
  <si>
    <t>Výstuž stužujúcich pásov a vencov z betonárskej ocele B500 (10505)</t>
  </si>
  <si>
    <t>t</t>
  </si>
  <si>
    <t>8</t>
  </si>
  <si>
    <t>(75,8+179,3)/1000*1,2</t>
  </si>
  <si>
    <t>Úpravy povrchov, podlahy, osadenie</t>
  </si>
  <si>
    <t>5</t>
  </si>
  <si>
    <t>622460124.S</t>
  </si>
  <si>
    <t>Príprava vonkajšieho podkladu stien penetráciou pod omietky a nátery</t>
  </si>
  <si>
    <t>10</t>
  </si>
  <si>
    <t>625250710.S</t>
  </si>
  <si>
    <t>Kontaktný zatepľovací systém z minerálnej vlny hr. 150 mm, vrátane kotvenia a sklotextilnej sieťky</t>
  </si>
  <si>
    <t>16</t>
  </si>
  <si>
    <t>"zateplenie venca</t>
  </si>
  <si>
    <t>(55+9,35)*0,3*1,05</t>
  </si>
  <si>
    <t>7</t>
  </si>
  <si>
    <t>622461055.S</t>
  </si>
  <si>
    <t>Vonkajšia omietka stien silikónová hladená hr. 3 mm, vrátane penetrácie pod omietku</t>
  </si>
  <si>
    <t>12</t>
  </si>
  <si>
    <t>9</t>
  </si>
  <si>
    <t>Ostatné konštrukcie a práce-búranie</t>
  </si>
  <si>
    <t>979011111.S</t>
  </si>
  <si>
    <t>Zvislá doprava sutiny a vybúraných hmôt za prvé podlažie nad alebo pod základným podlažím</t>
  </si>
  <si>
    <t>26</t>
  </si>
  <si>
    <t>979011121.S</t>
  </si>
  <si>
    <t>Zvislá doprava sutiny a vybúraných hmôt za každé ďalšie podlažie</t>
  </si>
  <si>
    <t>28</t>
  </si>
  <si>
    <t>2,95*3 'Prepočítané koeficientom množstva</t>
  </si>
  <si>
    <t>979081111.S</t>
  </si>
  <si>
    <t>Odvoz sutiny a vybúraných hmôt na skládku do 1 km</t>
  </si>
  <si>
    <t>30</t>
  </si>
  <si>
    <t>11</t>
  </si>
  <si>
    <t>979081121.S</t>
  </si>
  <si>
    <t>Odvoz sutiny a vybúraných hmôt na skládku za každý ďalší 1 km</t>
  </si>
  <si>
    <t>32</t>
  </si>
  <si>
    <t>2,95*10 "Přepočítané koeficientom množstva</t>
  </si>
  <si>
    <t>979082111.S</t>
  </si>
  <si>
    <t>Vnútrostavenisková doprava sutiny a vybúraných hmôt do 10 m</t>
  </si>
  <si>
    <t>34</t>
  </si>
  <si>
    <t>13</t>
  </si>
  <si>
    <t>979082121.S</t>
  </si>
  <si>
    <t>Vnútrostavenisková doprava sutiny a vybúraných hmôt za každých ďalších 5 m</t>
  </si>
  <si>
    <t>36</t>
  </si>
  <si>
    <t>14</t>
  </si>
  <si>
    <t>979089012.S</t>
  </si>
  <si>
    <t>Poplatok za skladovanie - betón, tehly, dlaždice (17 01) ostatné</t>
  </si>
  <si>
    <t>38</t>
  </si>
  <si>
    <t>99</t>
  </si>
  <si>
    <t>Presun hmôt HSV</t>
  </si>
  <si>
    <t>15</t>
  </si>
  <si>
    <t>998011002.S</t>
  </si>
  <si>
    <t>Presun hmôt pre budovy (801, 803, 812), zvislá konštr. z tehál, tvárnic, z kovu výšky do 12 m</t>
  </si>
  <si>
    <t>40</t>
  </si>
  <si>
    <t>PSV</t>
  </si>
  <si>
    <t>Práce a dodávky PSV</t>
  </si>
  <si>
    <t>712</t>
  </si>
  <si>
    <t>Izolácie striech, povlakové krytiny</t>
  </si>
  <si>
    <t>712300841.S</t>
  </si>
  <si>
    <t>Odstránenie povlakovej krytiny na strechách plochých do 10° machu,  -0,00200t, očistenie strechy od nánosov</t>
  </si>
  <si>
    <t>2105005262</t>
  </si>
  <si>
    <t>17</t>
  </si>
  <si>
    <t>71296001.S</t>
  </si>
  <si>
    <t>Odstránenie strešného vpustu vrátane mreži</t>
  </si>
  <si>
    <t>ks</t>
  </si>
  <si>
    <t>56</t>
  </si>
  <si>
    <t>3"SV</t>
  </si>
  <si>
    <t>18</t>
  </si>
  <si>
    <t>71296001.S1</t>
  </si>
  <si>
    <t>Odstránenie vetracej kanalizačnej hlavice</t>
  </si>
  <si>
    <t>58</t>
  </si>
  <si>
    <t>19</t>
  </si>
  <si>
    <t>71296001.S2</t>
  </si>
  <si>
    <t>Odstránenie odrezaním strešnej hlavice nad úroveň 100mm</t>
  </si>
  <si>
    <t>60</t>
  </si>
  <si>
    <t>20</t>
  </si>
  <si>
    <t>712390981.S1</t>
  </si>
  <si>
    <t>Odstránenie povlakovej krytiny z asflatových pásov v 2 vrstvách vo výmere 20% plochy vrátane spätného násypu z asfaltového zrovnávacieho piesku</t>
  </si>
  <si>
    <t>46</t>
  </si>
  <si>
    <t>plocha_S1*0,2 "odstránenie cca 20% strechy</t>
  </si>
  <si>
    <t>21</t>
  </si>
  <si>
    <t>712311101.S</t>
  </si>
  <si>
    <t>Zhotovenie povlakovej krytiny striech plochých do 10° za studena náterom penetračným</t>
  </si>
  <si>
    <t>92</t>
  </si>
  <si>
    <t>plocha_S1*0,2 "oprava strechy</t>
  </si>
  <si>
    <t>22</t>
  </si>
  <si>
    <t>M</t>
  </si>
  <si>
    <t>246170000900.S</t>
  </si>
  <si>
    <t>Lak asfaltový penetracný</t>
  </si>
  <si>
    <t>94</t>
  </si>
  <si>
    <t>116,013*0,0003 'Prepočítané koeficientom množstva</t>
  </si>
  <si>
    <t>23</t>
  </si>
  <si>
    <t>712441559.S</t>
  </si>
  <si>
    <t>Zhotovenie povlak. krytiny striech šikmých do 30° pásmi pritav. NAIP na celej ploche, oxidované pásy</t>
  </si>
  <si>
    <t>96</t>
  </si>
  <si>
    <t>24</t>
  </si>
  <si>
    <t>628320000100.S</t>
  </si>
  <si>
    <t>Pás asfaltový s jemným posypom hr. 3,8 mm vystužený sklenenou tkaninou pre spodné vrstvy hydroizolačných systémov</t>
  </si>
  <si>
    <t>98</t>
  </si>
  <si>
    <t>116,013*1,15 'Prepočítané koeficientom množstva</t>
  </si>
  <si>
    <t>25</t>
  </si>
  <si>
    <t>712390981.S</t>
  </si>
  <si>
    <t>Údržba povlakovej krytiny striech plochých do 10° ostatné posypom kremíkom</t>
  </si>
  <si>
    <t>48</t>
  </si>
  <si>
    <t>54,75*8,65*1,05 "vodorovná plocha, pod tepelnú izoláciu</t>
  </si>
  <si>
    <t>581530000700.S</t>
  </si>
  <si>
    <t>Piesok kremičitý ST 10/40, frakcia 1,0-4,0 mm</t>
  </si>
  <si>
    <t>50</t>
  </si>
  <si>
    <t xml:space="preserve">plocha_TI*0,008 </t>
  </si>
  <si>
    <t>27</t>
  </si>
  <si>
    <t>712991020.S</t>
  </si>
  <si>
    <t>Montáž podkladnej konštrukcie z OSB dosiek na atike šírky 251 - 310 mm pod klampiarske konštrukcie, vrátane kotvenia</t>
  </si>
  <si>
    <t>m</t>
  </si>
  <si>
    <t>80</t>
  </si>
  <si>
    <t>55*1,05</t>
  </si>
  <si>
    <t>607260000400.S</t>
  </si>
  <si>
    <t>Doska OSB nebrúsená hr. 22 mm</t>
  </si>
  <si>
    <t>84</t>
  </si>
  <si>
    <t>57,75*0,315 'Prepočítané koeficientom množstva</t>
  </si>
  <si>
    <t>29</t>
  </si>
  <si>
    <t>311970001100.S</t>
  </si>
  <si>
    <t xml:space="preserve">Kotviaci prvok do betónu </t>
  </si>
  <si>
    <t>82</t>
  </si>
  <si>
    <t>712991040.S</t>
  </si>
  <si>
    <t>Montáž podkladnej konštrukcie z OSB dosiek na atike šírky 411 - 620 mm pod klampiarske konštrukcie, vrátane kotvenia</t>
  </si>
  <si>
    <t>86</t>
  </si>
  <si>
    <t>(55+8,65)*1,05</t>
  </si>
  <si>
    <t>31</t>
  </si>
  <si>
    <t>90</t>
  </si>
  <si>
    <t>66,833*0,55 'Prepočítané koeficientom množstva</t>
  </si>
  <si>
    <t>88</t>
  </si>
  <si>
    <t>33</t>
  </si>
  <si>
    <t>712973840.S</t>
  </si>
  <si>
    <t>Detaily k termoplastom všeobecne, oplechovanie okraja odkvapovou záveternou lištou z hrubopolpast. plechu RŠ 250 mm, vrátane kotvenia, K1</t>
  </si>
  <si>
    <t>-1136679691</t>
  </si>
  <si>
    <t>2*65 "K1</t>
  </si>
  <si>
    <t>712973425.S</t>
  </si>
  <si>
    <t>Detaily k termoplastom všeobecne, kútový uholník z hrubopoplastovaného plechu RŠ 100 mm, ohyb 90-135°, vrátane kotvenia, K2</t>
  </si>
  <si>
    <t>1542358576</t>
  </si>
  <si>
    <t>2*65 "K2</t>
  </si>
  <si>
    <t>35</t>
  </si>
  <si>
    <t>712990040.S</t>
  </si>
  <si>
    <t>Položenie geotextílie vodorovne alebo zvislo na strechy ploché do 10°</t>
  </si>
  <si>
    <t>72</t>
  </si>
  <si>
    <t>693110004500.S</t>
  </si>
  <si>
    <t xml:space="preserve">Geotextília polypropylénová netkaná </t>
  </si>
  <si>
    <t>74</t>
  </si>
  <si>
    <t>580,063*1,15 'Prepočítané koeficientom množstva</t>
  </si>
  <si>
    <t>37</t>
  </si>
  <si>
    <t>712370070.S</t>
  </si>
  <si>
    <t>Zhotovenie povlakovej krytiny striech plochých do 10° PVC-P fóliou upevnenou prikotvením so zvarením spoju</t>
  </si>
  <si>
    <t>42</t>
  </si>
  <si>
    <t>"plocha strešného plášťa</t>
  </si>
  <si>
    <t>55*9,35*1,05 "vodorovná plocha</t>
  </si>
  <si>
    <t>(55*2+8,65*2)*0,3*1,05 "zvislá plocha</t>
  </si>
  <si>
    <t>283220002000</t>
  </si>
  <si>
    <t>Hydroizolačná fólia napr. PVC-P vystužená PE mriežkou, UV odolná, hr. 1,5 mm, š. 1,3 m, izolácia plochých striech, farba sivá,</t>
  </si>
  <si>
    <t>44</t>
  </si>
  <si>
    <t xml:space="preserve">plocha_S1*1,15 </t>
  </si>
  <si>
    <t>39</t>
  </si>
  <si>
    <t>311970001102.S</t>
  </si>
  <si>
    <t>Teleskop R50x350-550</t>
  </si>
  <si>
    <t>104</t>
  </si>
  <si>
    <t>580*6</t>
  </si>
  <si>
    <t>311970001101.S</t>
  </si>
  <si>
    <t>Kotva Ti 6,3x105, overiť odtrhovou skúškou</t>
  </si>
  <si>
    <t>102</t>
  </si>
  <si>
    <t>41</t>
  </si>
  <si>
    <t>712973220.S</t>
  </si>
  <si>
    <t>Detaily k PVC-P fóliam osadenie hotovej strešnej vpuste</t>
  </si>
  <si>
    <t>62</t>
  </si>
  <si>
    <t>283770003700.S</t>
  </si>
  <si>
    <t>Strešná vpusť pre PVC-P fólie, priemer 100 mm, dĺ. 600 mm s ochranným košom</t>
  </si>
  <si>
    <t>64</t>
  </si>
  <si>
    <t>43</t>
  </si>
  <si>
    <t>712973240.S</t>
  </si>
  <si>
    <t>Detaily k PVC-P fóliam osadenie vetracích komínkov</t>
  </si>
  <si>
    <t>66</t>
  </si>
  <si>
    <t>283770004000</t>
  </si>
  <si>
    <t>Odvetrávací komín  výška 225 mm, priemer 75 mm, vr. manžety a predĺženia 500 mm</t>
  </si>
  <si>
    <t>70</t>
  </si>
  <si>
    <t>45</t>
  </si>
  <si>
    <t>71217239.S</t>
  </si>
  <si>
    <t>Montáž vetracej hlavice pre HT potrubie DN 125</t>
  </si>
  <si>
    <t>76</t>
  </si>
  <si>
    <t>429720001300.S</t>
  </si>
  <si>
    <t>Hlavica vetracia dl 300 mm</t>
  </si>
  <si>
    <t>78</t>
  </si>
  <si>
    <t>47</t>
  </si>
  <si>
    <t>998712202.S</t>
  </si>
  <si>
    <t>Presun hmôt pre izoláciu povlakovej krytiny v objektoch výšky nad 6 do 12 m</t>
  </si>
  <si>
    <t>%</t>
  </si>
  <si>
    <t>106</t>
  </si>
  <si>
    <t>713</t>
  </si>
  <si>
    <t>Izolácie tepelné</t>
  </si>
  <si>
    <t>713142160.S</t>
  </si>
  <si>
    <t>Montáž tepelnej izolácie striech plochých do 10° spádovými doskami z polystyrénu v jednej vrstve</t>
  </si>
  <si>
    <t>108</t>
  </si>
  <si>
    <t>49</t>
  </si>
  <si>
    <t>283760007500.S</t>
  </si>
  <si>
    <t>Doska spádová EPS 150 S pre vyspádovanie plochých striech 20-200 mm</t>
  </si>
  <si>
    <t>110</t>
  </si>
  <si>
    <t>497,267*0,115 'Prepočítané koeficientom množstva</t>
  </si>
  <si>
    <t>713142250.S</t>
  </si>
  <si>
    <t>Montáž tepelnej izolácie striech plochých do 10° polystyrénom, dvojvrstvová kladenými voľne</t>
  </si>
  <si>
    <t>112</t>
  </si>
  <si>
    <t>51</t>
  </si>
  <si>
    <t>283720009100.S</t>
  </si>
  <si>
    <t>Doska EPS hr. 120 mm, pevnosť v tlaku 150 kPa, na zateplenie podláh a plochých striech</t>
  </si>
  <si>
    <t>114</t>
  </si>
  <si>
    <t>497,267*2,04 'Prepočítané koeficientom množstva</t>
  </si>
  <si>
    <t>52</t>
  </si>
  <si>
    <t>713144020.S</t>
  </si>
  <si>
    <t>Montáž tepelnej izolácie na atiku polystyrénom do lepidla</t>
  </si>
  <si>
    <t>1789318384</t>
  </si>
  <si>
    <t>(55*2+8,65)*0,5</t>
  </si>
  <si>
    <t>53</t>
  </si>
  <si>
    <t>283720000900.S</t>
  </si>
  <si>
    <t>Doska EPS hr. 50 mm, pevnosť v tlaku 150 kPa, na zateplenie podláh a plochých striech</t>
  </si>
  <si>
    <t>287398756</t>
  </si>
  <si>
    <t>59,325*1,05 'Prepočítané koeficientom množstva</t>
  </si>
  <si>
    <t>54</t>
  </si>
  <si>
    <t>998713202.S</t>
  </si>
  <si>
    <t>Presun hmôt pre izolácie tepelné v objektoch výšky nad 6 m do 12 m</t>
  </si>
  <si>
    <t>116</t>
  </si>
  <si>
    <t>764</t>
  </si>
  <si>
    <t>Konštrukcie klampiarske</t>
  </si>
  <si>
    <t>55</t>
  </si>
  <si>
    <t>764430840.S</t>
  </si>
  <si>
    <t>Demontáž oplechovania múrov a nadmuroviek rš od 330 do 500 mm,  -0,00230t</t>
  </si>
  <si>
    <t>118</t>
  </si>
  <si>
    <t>"demontáž oplechovania</t>
  </si>
  <si>
    <t>(55,2*2+8,6*2)*1,05</t>
  </si>
  <si>
    <t>998764202.S</t>
  </si>
  <si>
    <t>Presun hmôt pre konštrukcie klampiarske v objektoch výšky nad 6 do 12 m</t>
  </si>
  <si>
    <t>122</t>
  </si>
  <si>
    <t>776</t>
  </si>
  <si>
    <t>Podlahy povlakové</t>
  </si>
  <si>
    <t>57</t>
  </si>
  <si>
    <t>776992220.S</t>
  </si>
  <si>
    <t>Príprava podkladu frézovaním existujúcej podlahy, otryskanie degradovaného betónu oceľovými guličkami</t>
  </si>
  <si>
    <t>-1994280151</t>
  </si>
  <si>
    <t>776992200.S</t>
  </si>
  <si>
    <t>Príprava podkladu prebrúsením strojne brúskou na betón</t>
  </si>
  <si>
    <t>1919654609</t>
  </si>
  <si>
    <t>59</t>
  </si>
  <si>
    <t>776990105.S</t>
  </si>
  <si>
    <t>Vysávanie podkladu pred kladením povlakových podláh</t>
  </si>
  <si>
    <t>-939906428</t>
  </si>
  <si>
    <t>998776201.S</t>
  </si>
  <si>
    <t>Presun hmôt pre podlahy povlakové v objektoch výšky do 6 m</t>
  </si>
  <si>
    <t>-2093457659</t>
  </si>
  <si>
    <t>777</t>
  </si>
  <si>
    <t>Podlahy syntetické</t>
  </si>
  <si>
    <t>61</t>
  </si>
  <si>
    <t>777531054</t>
  </si>
  <si>
    <t>D+M Metalakrylátová penetrácia na mastné betón + zásyp kremičitým pieskom fr. 0,3-0,8mm</t>
  </si>
  <si>
    <t>124</t>
  </si>
  <si>
    <t>"Výmera P/1</t>
  </si>
  <si>
    <t>(10,41+45,71+15,47+13,55)*1,05</t>
  </si>
  <si>
    <t>77753105.S</t>
  </si>
  <si>
    <t>D+M Metalakrylátová samonivelačná elastická stierka hr. 4-6 mm s kremičitým pieskom fr. 0,3-0,8mm vr. brúsenia a vrátane vytvorenia soklíkov</t>
  </si>
  <si>
    <t>126</t>
  </si>
  <si>
    <t>63</t>
  </si>
  <si>
    <t>777630000.S</t>
  </si>
  <si>
    <t>Zhotovenie náteru zo syntetických hmôt na báze polyuretánov v jednej vrstve</t>
  </si>
  <si>
    <t>128</t>
  </si>
  <si>
    <t>P01*3 "Přepočítané koeficientom množstva</t>
  </si>
  <si>
    <t>2456900024.S</t>
  </si>
  <si>
    <t>Metakrylátový dvojzložkový povrchový lak na polymérbetón</t>
  </si>
  <si>
    <t>kg</t>
  </si>
  <si>
    <t>130</t>
  </si>
  <si>
    <t>P01*0,8 "Přepočítané koeficientom množstva</t>
  </si>
  <si>
    <t>65</t>
  </si>
  <si>
    <t>998777201.S</t>
  </si>
  <si>
    <t>Presun hmôt pre podlahy syntetické v objektoch výšky do 6 m</t>
  </si>
  <si>
    <t>132</t>
  </si>
  <si>
    <t>Práce a dodávky M</t>
  </si>
  <si>
    <t>21-M</t>
  </si>
  <si>
    <t>Elektromontáže</t>
  </si>
  <si>
    <t>2109648015.S</t>
  </si>
  <si>
    <t>Demontáž - uzemňovacie vedenie na povrchu FeZn drôz zvodový, vrátane príslušenstva   -0,00063 t</t>
  </si>
  <si>
    <t>138</t>
  </si>
  <si>
    <t>"demontáž existujúceho bleskozvodu</t>
  </si>
  <si>
    <t>(4*9,27+6*4+9,27*2+54,435)*1,05</t>
  </si>
  <si>
    <t>67</t>
  </si>
  <si>
    <t>210.S</t>
  </si>
  <si>
    <t>ELI - Bleskozvod - viď profesia D.2 ELI</t>
  </si>
  <si>
    <t>komplet</t>
  </si>
  <si>
    <t>134</t>
  </si>
  <si>
    <t>Spojená škola DETVA - modernizácia odborného vzdelávania - stavebné úpravy budovy dielní</t>
  </si>
  <si>
    <t>Vyplň údaj</t>
  </si>
  <si>
    <t>Výkaz výmer bol spracovaný na základe projektovej dokumentácie! K správnemu naceneniu výkazu výmer je potrebné naštudovanie PD a obhliadka  stavby. Naceniť je potrebné jestvujúci výkaz výmer podľa pokynov tendrového  zadávateľa, resp. zmluvy o dielo. Rozdiely uviesť pod čiaru.</t>
  </si>
  <si>
    <t>Ing. Marian Magyar</t>
  </si>
</sst>
</file>

<file path=xl/styles.xml><?xml version="1.0" encoding="utf-8"?>
<styleSheet xmlns="http://schemas.openxmlformats.org/spreadsheetml/2006/main">
  <numFmts count="4">
    <numFmt numFmtId="164" formatCode="dd\.mm\.yyyy"/>
    <numFmt numFmtId="165" formatCode="#,##0.00%"/>
    <numFmt numFmtId="166" formatCode="#,##0.00000"/>
    <numFmt numFmtId="167" formatCode="#,##0.000"/>
  </numFmts>
  <fonts count="28">
    <font>
      <sz val="8"/>
      <name val="Arial CE"/>
      <family val="2"/>
    </font>
    <font>
      <sz val="8"/>
      <color rgb="FF000000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800080"/>
      <name val="Arial CE"/>
    </font>
    <font>
      <sz val="7"/>
      <color rgb="FF96969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12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vertical="center"/>
    </xf>
    <xf numFmtId="0" fontId="12" fillId="3" borderId="6" xfId="0" applyFont="1" applyFill="1" applyBorder="1" applyAlignment="1">
      <alignment horizontal="right" vertical="center"/>
    </xf>
    <xf numFmtId="0" fontId="12" fillId="3" borderId="6" xfId="0" applyFont="1" applyFill="1" applyBorder="1" applyAlignment="1">
      <alignment horizontal="center" vertical="center"/>
    </xf>
    <xf numFmtId="4" fontId="12" fillId="3" borderId="6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14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right" vertical="center"/>
    </xf>
    <xf numFmtId="0" fontId="15" fillId="0" borderId="0" xfId="0" applyFont="1" applyAlignment="1" applyProtection="1">
      <alignment horizontal="left" vertical="center"/>
    </xf>
    <xf numFmtId="4" fontId="8" fillId="0" borderId="0" xfId="0" applyNumberFormat="1" applyFont="1" applyAlignment="1" applyProtection="1">
      <alignment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6" fillId="0" borderId="12" xfId="0" applyFont="1" applyBorder="1" applyAlignment="1" applyProtection="1">
      <alignment horizontal="left" vertical="center"/>
    </xf>
    <xf numFmtId="0" fontId="16" fillId="0" borderId="12" xfId="0" applyFont="1" applyBorder="1" applyAlignment="1" applyProtection="1">
      <alignment vertical="center"/>
    </xf>
    <xf numFmtId="4" fontId="16" fillId="0" borderId="12" xfId="0" applyNumberFormat="1" applyFont="1" applyBorder="1" applyAlignment="1" applyProtection="1">
      <alignment vertical="center"/>
    </xf>
    <xf numFmtId="0" fontId="16" fillId="0" borderId="3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7" fillId="0" borderId="12" xfId="0" applyFont="1" applyBorder="1" applyAlignment="1" applyProtection="1">
      <alignment horizontal="left" vertical="center"/>
    </xf>
    <xf numFmtId="0" fontId="17" fillId="0" borderId="12" xfId="0" applyFont="1" applyBorder="1" applyAlignment="1" applyProtection="1">
      <alignment vertical="center"/>
    </xf>
    <xf numFmtId="4" fontId="17" fillId="0" borderId="12" xfId="0" applyNumberFormat="1" applyFont="1" applyBorder="1" applyAlignment="1" applyProtection="1">
      <alignment vertical="center"/>
    </xf>
    <xf numFmtId="0" fontId="17" fillId="0" borderId="3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 wrapText="1"/>
    </xf>
    <xf numFmtId="0" fontId="14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13" xfId="0" applyFont="1" applyBorder="1" applyAlignment="1" applyProtection="1">
      <alignment horizontal="center" vertical="center" wrapText="1"/>
    </xf>
    <xf numFmtId="0" fontId="18" fillId="0" borderId="14" xfId="0" applyFont="1" applyBorder="1" applyAlignment="1" applyProtection="1">
      <alignment horizontal="center" vertical="center" wrapText="1"/>
    </xf>
    <xf numFmtId="0" fontId="18" fillId="0" borderId="15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 applyProtection="1">
      <alignment horizontal="left" vertical="center"/>
    </xf>
    <xf numFmtId="4" fontId="8" fillId="0" borderId="0" xfId="0" applyNumberFormat="1" applyFont="1" applyAlignment="1" applyProtection="1"/>
    <xf numFmtId="0" fontId="0" fillId="0" borderId="16" xfId="0" applyFont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166" fontId="19" fillId="0" borderId="4" xfId="0" applyNumberFormat="1" applyFont="1" applyBorder="1" applyAlignment="1" applyProtection="1"/>
    <xf numFmtId="166" fontId="19" fillId="0" borderId="17" xfId="0" applyNumberFormat="1" applyFont="1" applyBorder="1" applyAlignment="1" applyProtection="1"/>
    <xf numFmtId="4" fontId="20" fillId="0" borderId="0" xfId="0" applyNumberFormat="1" applyFont="1" applyAlignment="1">
      <alignment vertical="center"/>
    </xf>
    <xf numFmtId="0" fontId="21" fillId="0" borderId="0" xfId="0" applyFont="1" applyAlignment="1"/>
    <xf numFmtId="0" fontId="21" fillId="0" borderId="3" xfId="0" applyFont="1" applyBorder="1" applyAlignment="1" applyProtection="1"/>
    <xf numFmtId="0" fontId="21" fillId="0" borderId="0" xfId="0" applyFont="1" applyAlignment="1" applyProtection="1"/>
    <xf numFmtId="0" fontId="21" fillId="0" borderId="0" xfId="0" applyFont="1" applyAlignment="1" applyProtection="1">
      <alignment horizontal="left"/>
    </xf>
    <xf numFmtId="0" fontId="16" fillId="0" borderId="0" xfId="0" applyFont="1" applyAlignment="1" applyProtection="1">
      <alignment horizontal="left"/>
    </xf>
    <xf numFmtId="0" fontId="21" fillId="0" borderId="0" xfId="0" applyFont="1" applyAlignment="1" applyProtection="1">
      <protection locked="0"/>
    </xf>
    <xf numFmtId="4" fontId="16" fillId="0" borderId="0" xfId="0" applyNumberFormat="1" applyFont="1" applyAlignment="1" applyProtection="1"/>
    <xf numFmtId="0" fontId="21" fillId="0" borderId="3" xfId="0" applyFont="1" applyBorder="1" applyAlignment="1"/>
    <xf numFmtId="0" fontId="21" fillId="0" borderId="18" xfId="0" applyFont="1" applyBorder="1" applyAlignment="1" applyProtection="1"/>
    <xf numFmtId="0" fontId="21" fillId="0" borderId="0" xfId="0" applyFont="1" applyBorder="1" applyAlignment="1" applyProtection="1"/>
    <xf numFmtId="166" fontId="21" fillId="0" borderId="0" xfId="0" applyNumberFormat="1" applyFont="1" applyBorder="1" applyAlignment="1" applyProtection="1"/>
    <xf numFmtId="166" fontId="21" fillId="0" borderId="19" xfId="0" applyNumberFormat="1" applyFont="1" applyBorder="1" applyAlignment="1" applyProtection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 applyProtection="1">
      <alignment horizontal="left"/>
    </xf>
    <xf numFmtId="4" fontId="17" fillId="0" borderId="0" xfId="0" applyNumberFormat="1" applyFont="1" applyAlignment="1" applyProtection="1"/>
    <xf numFmtId="0" fontId="14" fillId="0" borderId="20" xfId="0" applyFont="1" applyBorder="1" applyAlignment="1" applyProtection="1">
      <alignment horizontal="center" vertical="center"/>
    </xf>
    <xf numFmtId="49" fontId="14" fillId="0" borderId="20" xfId="0" applyNumberFormat="1" applyFont="1" applyBorder="1" applyAlignment="1" applyProtection="1">
      <alignment horizontal="left" vertical="center" wrapText="1"/>
    </xf>
    <xf numFmtId="0" fontId="14" fillId="0" borderId="20" xfId="0" applyFont="1" applyBorder="1" applyAlignment="1" applyProtection="1">
      <alignment horizontal="left" vertical="center" wrapText="1"/>
    </xf>
    <xf numFmtId="0" fontId="14" fillId="0" borderId="20" xfId="0" applyFont="1" applyBorder="1" applyAlignment="1" applyProtection="1">
      <alignment horizontal="center" vertical="center" wrapText="1"/>
    </xf>
    <xf numFmtId="167" fontId="14" fillId="0" borderId="20" xfId="0" applyNumberFormat="1" applyFont="1" applyBorder="1" applyAlignment="1" applyProtection="1">
      <alignment vertical="center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9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  <protection locked="0"/>
    </xf>
    <xf numFmtId="0" fontId="22" fillId="0" borderId="3" xfId="0" applyFont="1" applyBorder="1" applyAlignment="1">
      <alignment vertical="center"/>
    </xf>
    <xf numFmtId="0" fontId="22" fillId="0" borderId="18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0" fontId="22" fillId="0" borderId="19" xfId="0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167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  <protection locked="0"/>
    </xf>
    <xf numFmtId="0" fontId="24" fillId="0" borderId="3" xfId="0" applyFont="1" applyBorder="1" applyAlignment="1">
      <alignment vertical="center"/>
    </xf>
    <xf numFmtId="0" fontId="24" fillId="0" borderId="18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4" fillId="0" borderId="19" xfId="0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167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25" fillId="0" borderId="3" xfId="0" applyFont="1" applyBorder="1" applyAlignment="1">
      <alignment vertical="center"/>
    </xf>
    <xf numFmtId="0" fontId="25" fillId="0" borderId="18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5" fillId="0" borderId="19" xfId="0" applyFont="1" applyBorder="1" applyAlignment="1" applyProtection="1">
      <alignment vertical="center"/>
    </xf>
    <xf numFmtId="0" fontId="25" fillId="0" borderId="0" xfId="0" applyFont="1" applyAlignment="1">
      <alignment horizontal="left" vertical="center"/>
    </xf>
    <xf numFmtId="0" fontId="26" fillId="0" borderId="20" xfId="0" applyFont="1" applyBorder="1" applyAlignment="1" applyProtection="1">
      <alignment horizontal="center" vertical="center"/>
    </xf>
    <xf numFmtId="49" fontId="26" fillId="0" borderId="20" xfId="0" applyNumberFormat="1" applyFont="1" applyBorder="1" applyAlignment="1" applyProtection="1">
      <alignment horizontal="left" vertical="center" wrapText="1"/>
    </xf>
    <xf numFmtId="0" fontId="26" fillId="0" borderId="20" xfId="0" applyFont="1" applyBorder="1" applyAlignment="1" applyProtection="1">
      <alignment horizontal="left" vertical="center" wrapText="1"/>
    </xf>
    <xf numFmtId="0" fontId="26" fillId="0" borderId="20" xfId="0" applyFont="1" applyBorder="1" applyAlignment="1" applyProtection="1">
      <alignment horizontal="center" vertical="center" wrapText="1"/>
    </xf>
    <xf numFmtId="167" fontId="26" fillId="0" borderId="20" xfId="0" applyNumberFormat="1" applyFont="1" applyBorder="1" applyAlignment="1" applyProtection="1">
      <alignment vertical="center"/>
    </xf>
    <xf numFmtId="4" fontId="26" fillId="2" borderId="20" xfId="0" applyNumberFormat="1" applyFont="1" applyFill="1" applyBorder="1" applyAlignment="1" applyProtection="1">
      <alignment vertical="center"/>
      <protection locked="0"/>
    </xf>
    <xf numFmtId="4" fontId="26" fillId="0" borderId="20" xfId="0" applyNumberFormat="1" applyFont="1" applyBorder="1" applyAlignment="1" applyProtection="1">
      <alignment vertical="center"/>
    </xf>
    <xf numFmtId="0" fontId="27" fillId="0" borderId="20" xfId="0" applyFont="1" applyBorder="1" applyAlignment="1" applyProtection="1">
      <alignment vertical="center"/>
    </xf>
    <xf numFmtId="0" fontId="27" fillId="0" borderId="3" xfId="0" applyFont="1" applyBorder="1" applyAlignment="1">
      <alignment vertical="center"/>
    </xf>
    <xf numFmtId="0" fontId="26" fillId="2" borderId="18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7" fontId="14" fillId="2" borderId="20" xfId="0" applyNumberFormat="1" applyFont="1" applyFill="1" applyBorder="1" applyAlignment="1" applyProtection="1">
      <alignment vertical="center"/>
      <protection locked="0"/>
    </xf>
    <xf numFmtId="0" fontId="18" fillId="2" borderId="21" xfId="0" applyFont="1" applyFill="1" applyBorder="1" applyAlignment="1" applyProtection="1">
      <alignment horizontal="left" vertical="center"/>
      <protection locked="0"/>
    </xf>
    <xf numFmtId="0" fontId="18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vertical="center"/>
    </xf>
    <xf numFmtId="166" fontId="18" fillId="0" borderId="12" xfId="0" applyNumberFormat="1" applyFont="1" applyBorder="1" applyAlignment="1" applyProtection="1">
      <alignment vertical="center"/>
    </xf>
    <xf numFmtId="166" fontId="18" fillId="0" borderId="22" xfId="0" applyNumberFormat="1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74"/>
  <sheetViews>
    <sheetView showGridLines="0" tabSelected="1" workbookViewId="0">
      <selection activeCell="X15" sqref="X15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56" ht="36.9" customHeight="1"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" t="s">
        <v>0</v>
      </c>
      <c r="AZ2" s="2" t="s">
        <v>1</v>
      </c>
      <c r="BA2" s="2" t="s">
        <v>2</v>
      </c>
      <c r="BB2" s="2" t="s">
        <v>2</v>
      </c>
      <c r="BC2" s="2" t="s">
        <v>3</v>
      </c>
      <c r="BD2" s="2" t="s">
        <v>4</v>
      </c>
    </row>
    <row r="3" spans="1:5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1" t="s">
        <v>5</v>
      </c>
      <c r="AZ3" s="2" t="s">
        <v>6</v>
      </c>
      <c r="BA3" s="2" t="s">
        <v>2</v>
      </c>
      <c r="BB3" s="2" t="s">
        <v>2</v>
      </c>
      <c r="BC3" s="2" t="s">
        <v>7</v>
      </c>
      <c r="BD3" s="2" t="s">
        <v>4</v>
      </c>
    </row>
    <row r="4" spans="1:56" ht="24.9" customHeight="1">
      <c r="B4" s="5"/>
      <c r="D4" s="6" t="s">
        <v>8</v>
      </c>
      <c r="L4" s="5"/>
      <c r="M4" s="7" t="s">
        <v>9</v>
      </c>
      <c r="AT4" s="1" t="s">
        <v>10</v>
      </c>
      <c r="AZ4" s="2" t="s">
        <v>11</v>
      </c>
      <c r="BA4" s="2" t="s">
        <v>2</v>
      </c>
      <c r="BB4" s="2" t="s">
        <v>2</v>
      </c>
      <c r="BC4" s="2" t="s">
        <v>12</v>
      </c>
      <c r="BD4" s="2" t="s">
        <v>4</v>
      </c>
    </row>
    <row r="5" spans="1:56" ht="6.9" customHeight="1">
      <c r="B5" s="5"/>
      <c r="L5" s="5"/>
    </row>
    <row r="6" spans="1:56" ht="12" customHeight="1">
      <c r="B6" s="5"/>
      <c r="D6" s="8" t="s">
        <v>13</v>
      </c>
      <c r="L6" s="5"/>
    </row>
    <row r="7" spans="1:56" ht="26.25" customHeight="1">
      <c r="B7" s="5"/>
      <c r="E7" s="189" t="s">
        <v>396</v>
      </c>
      <c r="F7" s="190"/>
      <c r="G7" s="190"/>
      <c r="H7" s="190"/>
      <c r="L7" s="5"/>
    </row>
    <row r="8" spans="1:56" s="12" customFormat="1" ht="12" customHeight="1">
      <c r="A8" s="9"/>
      <c r="B8" s="10"/>
      <c r="C8" s="9"/>
      <c r="D8" s="8" t="s">
        <v>14</v>
      </c>
      <c r="E8" s="9"/>
      <c r="F8" s="9"/>
      <c r="G8" s="9"/>
      <c r="H8" s="9"/>
      <c r="I8" s="9"/>
      <c r="J8" s="9"/>
      <c r="K8" s="9"/>
      <c r="L8" s="11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56" s="12" customFormat="1" ht="16.5" customHeight="1">
      <c r="A9" s="9"/>
      <c r="B9" s="10"/>
      <c r="C9" s="9"/>
      <c r="D9" s="9"/>
      <c r="E9" s="191" t="s">
        <v>15</v>
      </c>
      <c r="F9" s="192"/>
      <c r="G9" s="192"/>
      <c r="H9" s="192"/>
      <c r="I9" s="9"/>
      <c r="J9" s="9"/>
      <c r="K9" s="9"/>
      <c r="L9" s="11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56" s="12" customFormat="1">
      <c r="A10" s="9"/>
      <c r="B10" s="10"/>
      <c r="C10" s="9"/>
      <c r="D10" s="9"/>
      <c r="E10" s="9"/>
      <c r="F10" s="9"/>
      <c r="G10" s="9"/>
      <c r="H10" s="9"/>
      <c r="I10" s="9"/>
      <c r="J10" s="9"/>
      <c r="K10" s="9"/>
      <c r="L10" s="11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</row>
    <row r="11" spans="1:56" s="12" customFormat="1" ht="12" customHeight="1">
      <c r="A11" s="9"/>
      <c r="B11" s="10"/>
      <c r="C11" s="9"/>
      <c r="D11" s="8" t="s">
        <v>16</v>
      </c>
      <c r="E11" s="9"/>
      <c r="F11" s="13" t="s">
        <v>2</v>
      </c>
      <c r="G11" s="9"/>
      <c r="H11" s="9"/>
      <c r="I11" s="8" t="s">
        <v>17</v>
      </c>
      <c r="J11" s="13" t="s">
        <v>2</v>
      </c>
      <c r="K11" s="9"/>
      <c r="L11" s="11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</row>
    <row r="12" spans="1:56" s="12" customFormat="1" ht="12" customHeight="1">
      <c r="A12" s="9"/>
      <c r="B12" s="10"/>
      <c r="C12" s="9"/>
      <c r="D12" s="8" t="s">
        <v>18</v>
      </c>
      <c r="E12" s="9"/>
      <c r="F12" s="13" t="s">
        <v>19</v>
      </c>
      <c r="G12" s="9"/>
      <c r="H12" s="9"/>
      <c r="I12" s="8" t="s">
        <v>20</v>
      </c>
      <c r="J12" s="14">
        <v>44638</v>
      </c>
      <c r="K12" s="9"/>
      <c r="L12" s="11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</row>
    <row r="13" spans="1:56" s="12" customFormat="1" ht="10.95" customHeight="1">
      <c r="A13" s="9"/>
      <c r="B13" s="10"/>
      <c r="C13" s="9"/>
      <c r="D13" s="9"/>
      <c r="E13" s="9"/>
      <c r="F13" s="9"/>
      <c r="G13" s="9"/>
      <c r="H13" s="9"/>
      <c r="I13" s="9"/>
      <c r="J13" s="9"/>
      <c r="K13" s="9"/>
      <c r="L13" s="11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</row>
    <row r="14" spans="1:56" s="12" customFormat="1" ht="12" customHeight="1">
      <c r="A14" s="9"/>
      <c r="B14" s="10"/>
      <c r="C14" s="9"/>
      <c r="D14" s="8" t="s">
        <v>21</v>
      </c>
      <c r="E14" s="9"/>
      <c r="F14" s="9"/>
      <c r="G14" s="9"/>
      <c r="H14" s="9"/>
      <c r="I14" s="8" t="s">
        <v>22</v>
      </c>
      <c r="J14" s="13" t="s">
        <v>2</v>
      </c>
      <c r="K14" s="9"/>
      <c r="L14" s="11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</row>
    <row r="15" spans="1:56" s="12" customFormat="1" ht="18" customHeight="1">
      <c r="A15" s="9"/>
      <c r="B15" s="10"/>
      <c r="C15" s="9"/>
      <c r="D15" s="9"/>
      <c r="E15" s="13" t="s">
        <v>23</v>
      </c>
      <c r="F15" s="9"/>
      <c r="G15" s="9"/>
      <c r="H15" s="9"/>
      <c r="I15" s="8" t="s">
        <v>24</v>
      </c>
      <c r="J15" s="13" t="s">
        <v>2</v>
      </c>
      <c r="K15" s="9"/>
      <c r="L15" s="11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</row>
    <row r="16" spans="1:56" s="12" customFormat="1" ht="6.9" customHeight="1">
      <c r="A16" s="9"/>
      <c r="B16" s="10"/>
      <c r="C16" s="9"/>
      <c r="D16" s="9"/>
      <c r="E16" s="9"/>
      <c r="F16" s="9"/>
      <c r="G16" s="9"/>
      <c r="H16" s="9"/>
      <c r="I16" s="9"/>
      <c r="J16" s="9"/>
      <c r="K16" s="9"/>
      <c r="L16" s="11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</row>
    <row r="17" spans="1:31" s="12" customFormat="1" ht="12" customHeight="1">
      <c r="A17" s="9"/>
      <c r="B17" s="10"/>
      <c r="C17" s="9"/>
      <c r="D17" s="8" t="s">
        <v>25</v>
      </c>
      <c r="E17" s="9"/>
      <c r="F17" s="9"/>
      <c r="G17" s="9"/>
      <c r="H17" s="9"/>
      <c r="I17" s="8" t="s">
        <v>22</v>
      </c>
      <c r="J17" s="15" t="s">
        <v>397</v>
      </c>
      <c r="K17" s="9"/>
      <c r="L17" s="11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</row>
    <row r="18" spans="1:31" s="12" customFormat="1" ht="18" customHeight="1">
      <c r="A18" s="9"/>
      <c r="B18" s="10"/>
      <c r="C18" s="9"/>
      <c r="D18" s="9"/>
      <c r="E18" s="193" t="s">
        <v>397</v>
      </c>
      <c r="F18" s="194"/>
      <c r="G18" s="194"/>
      <c r="H18" s="194"/>
      <c r="I18" s="8" t="s">
        <v>24</v>
      </c>
      <c r="J18" s="15" t="s">
        <v>397</v>
      </c>
      <c r="K18" s="9"/>
      <c r="L18" s="11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 s="12" customFormat="1" ht="6.9" customHeight="1">
      <c r="A19" s="9"/>
      <c r="B19" s="10"/>
      <c r="C19" s="9"/>
      <c r="D19" s="9"/>
      <c r="E19" s="9"/>
      <c r="F19" s="9"/>
      <c r="G19" s="9"/>
      <c r="H19" s="9"/>
      <c r="I19" s="9"/>
      <c r="J19" s="9"/>
      <c r="K19" s="9"/>
      <c r="L19" s="11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</row>
    <row r="20" spans="1:31" s="12" customFormat="1" ht="12" customHeight="1">
      <c r="A20" s="9"/>
      <c r="B20" s="10"/>
      <c r="C20" s="9"/>
      <c r="D20" s="8" t="s">
        <v>26</v>
      </c>
      <c r="E20" s="9"/>
      <c r="F20" s="9"/>
      <c r="G20" s="9"/>
      <c r="H20" s="9"/>
      <c r="I20" s="8" t="s">
        <v>22</v>
      </c>
      <c r="J20" s="13" t="s">
        <v>2</v>
      </c>
      <c r="K20" s="9"/>
      <c r="L20" s="11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</row>
    <row r="21" spans="1:31" s="12" customFormat="1" ht="18" customHeight="1">
      <c r="A21" s="9"/>
      <c r="B21" s="10"/>
      <c r="C21" s="9"/>
      <c r="D21" s="9"/>
      <c r="E21" s="13" t="s">
        <v>27</v>
      </c>
      <c r="F21" s="9"/>
      <c r="G21" s="9"/>
      <c r="H21" s="9"/>
      <c r="I21" s="8" t="s">
        <v>24</v>
      </c>
      <c r="J21" s="13" t="s">
        <v>2</v>
      </c>
      <c r="K21" s="9"/>
      <c r="L21" s="11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</row>
    <row r="22" spans="1:31" s="12" customFormat="1" ht="6.9" customHeight="1">
      <c r="A22" s="9"/>
      <c r="B22" s="10"/>
      <c r="C22" s="9"/>
      <c r="D22" s="9"/>
      <c r="E22" s="9"/>
      <c r="F22" s="9"/>
      <c r="G22" s="9"/>
      <c r="H22" s="9"/>
      <c r="I22" s="9"/>
      <c r="J22" s="9"/>
      <c r="K22" s="9"/>
      <c r="L22" s="11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31" s="12" customFormat="1" ht="12" customHeight="1">
      <c r="A23" s="9"/>
      <c r="B23" s="10"/>
      <c r="C23" s="9"/>
      <c r="D23" s="8" t="s">
        <v>28</v>
      </c>
      <c r="E23" s="9"/>
      <c r="F23" s="9"/>
      <c r="G23" s="9"/>
      <c r="H23" s="9"/>
      <c r="I23" s="8" t="s">
        <v>22</v>
      </c>
      <c r="J23" s="13" t="s">
        <v>2</v>
      </c>
      <c r="K23" s="9"/>
      <c r="L23" s="11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31" s="12" customFormat="1" ht="18" customHeight="1">
      <c r="A24" s="9"/>
      <c r="B24" s="10"/>
      <c r="C24" s="9"/>
      <c r="D24" s="9"/>
      <c r="E24" s="183" t="s">
        <v>399</v>
      </c>
      <c r="F24" s="9"/>
      <c r="G24" s="9"/>
      <c r="H24" s="9"/>
      <c r="I24" s="8" t="s">
        <v>24</v>
      </c>
      <c r="J24" s="13" t="s">
        <v>2</v>
      </c>
      <c r="K24" s="9"/>
      <c r="L24" s="11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</row>
    <row r="25" spans="1:31" s="12" customFormat="1" ht="6.9" customHeight="1">
      <c r="A25" s="9"/>
      <c r="B25" s="10"/>
      <c r="C25" s="9"/>
      <c r="D25" s="9"/>
      <c r="E25" s="9"/>
      <c r="F25" s="9"/>
      <c r="G25" s="9"/>
      <c r="H25" s="9"/>
      <c r="I25" s="9"/>
      <c r="J25" s="9"/>
      <c r="K25" s="9"/>
      <c r="L25" s="11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</row>
    <row r="26" spans="1:31" s="12" customFormat="1" ht="12" customHeight="1">
      <c r="A26" s="9"/>
      <c r="B26" s="10"/>
      <c r="C26" s="9"/>
      <c r="D26" s="8" t="s">
        <v>29</v>
      </c>
      <c r="E26" s="9"/>
      <c r="F26" s="9"/>
      <c r="G26" s="9"/>
      <c r="H26" s="9"/>
      <c r="I26" s="9"/>
      <c r="J26" s="9"/>
      <c r="K26" s="9"/>
      <c r="L26" s="11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</row>
    <row r="27" spans="1:31" s="19" customFormat="1" ht="47.25" customHeight="1">
      <c r="A27" s="16"/>
      <c r="B27" s="17"/>
      <c r="C27" s="16"/>
      <c r="D27" s="16"/>
      <c r="E27" s="195" t="s">
        <v>398</v>
      </c>
      <c r="F27" s="195"/>
      <c r="G27" s="195"/>
      <c r="H27" s="195"/>
      <c r="I27" s="16"/>
      <c r="J27" s="16"/>
      <c r="K27" s="16"/>
      <c r="L27" s="18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</row>
    <row r="28" spans="1:31" s="12" customFormat="1" ht="6.9" customHeight="1">
      <c r="A28" s="9"/>
      <c r="B28" s="10"/>
      <c r="C28" s="9"/>
      <c r="D28" s="9"/>
      <c r="E28" s="9"/>
      <c r="F28" s="9"/>
      <c r="G28" s="9"/>
      <c r="H28" s="9"/>
      <c r="I28" s="9"/>
      <c r="J28" s="9"/>
      <c r="K28" s="9"/>
      <c r="L28" s="11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</row>
    <row r="29" spans="1:31" s="12" customFormat="1" ht="6.9" customHeight="1">
      <c r="A29" s="9"/>
      <c r="B29" s="10"/>
      <c r="C29" s="9"/>
      <c r="D29" s="20"/>
      <c r="E29" s="20"/>
      <c r="F29" s="20"/>
      <c r="G29" s="20"/>
      <c r="H29" s="20"/>
      <c r="I29" s="20"/>
      <c r="J29" s="20"/>
      <c r="K29" s="20"/>
      <c r="L29" s="11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</row>
    <row r="30" spans="1:31" s="12" customFormat="1" ht="25.35" customHeight="1">
      <c r="A30" s="9"/>
      <c r="B30" s="10"/>
      <c r="C30" s="9"/>
      <c r="D30" s="21" t="s">
        <v>30</v>
      </c>
      <c r="E30" s="9"/>
      <c r="F30" s="9"/>
      <c r="G30" s="9"/>
      <c r="H30" s="9"/>
      <c r="I30" s="9"/>
      <c r="J30" s="22">
        <f>ROUND(J129, 2)</f>
        <v>0</v>
      </c>
      <c r="K30" s="9"/>
      <c r="L30" s="11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</row>
    <row r="31" spans="1:31" s="12" customFormat="1" ht="6.9" customHeight="1">
      <c r="A31" s="9"/>
      <c r="B31" s="10"/>
      <c r="C31" s="9"/>
      <c r="D31" s="20"/>
      <c r="E31" s="20"/>
      <c r="F31" s="20"/>
      <c r="G31" s="20"/>
      <c r="H31" s="20"/>
      <c r="I31" s="20"/>
      <c r="J31" s="20"/>
      <c r="K31" s="20"/>
      <c r="L31" s="11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</row>
    <row r="32" spans="1:31" s="12" customFormat="1" ht="14.4" customHeight="1">
      <c r="A32" s="9"/>
      <c r="B32" s="10"/>
      <c r="C32" s="9"/>
      <c r="D32" s="9"/>
      <c r="E32" s="9"/>
      <c r="F32" s="23" t="s">
        <v>31</v>
      </c>
      <c r="G32" s="9"/>
      <c r="H32" s="9"/>
      <c r="I32" s="23" t="s">
        <v>32</v>
      </c>
      <c r="J32" s="23" t="s">
        <v>33</v>
      </c>
      <c r="K32" s="9"/>
      <c r="L32" s="11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</row>
    <row r="33" spans="1:31" s="12" customFormat="1" ht="14.4" customHeight="1">
      <c r="A33" s="9"/>
      <c r="B33" s="10"/>
      <c r="C33" s="9"/>
      <c r="D33" s="24" t="s">
        <v>34</v>
      </c>
      <c r="E33" s="25" t="s">
        <v>35</v>
      </c>
      <c r="F33" s="26">
        <f>ROUND((SUM(BE129:BE273)),  2)</f>
        <v>0</v>
      </c>
      <c r="G33" s="27"/>
      <c r="H33" s="27"/>
      <c r="I33" s="28">
        <v>0.2</v>
      </c>
      <c r="J33" s="26">
        <f>ROUND(((SUM(BE129:BE273))*I33),  2)</f>
        <v>0</v>
      </c>
      <c r="K33" s="9"/>
      <c r="L33" s="11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</row>
    <row r="34" spans="1:31" s="12" customFormat="1" ht="14.4" customHeight="1">
      <c r="A34" s="9"/>
      <c r="B34" s="10"/>
      <c r="C34" s="9"/>
      <c r="D34" s="9"/>
      <c r="E34" s="25" t="s">
        <v>36</v>
      </c>
      <c r="F34" s="26">
        <f>ROUND((SUM(BF129:BF273)),  2)</f>
        <v>0</v>
      </c>
      <c r="G34" s="27"/>
      <c r="H34" s="27"/>
      <c r="I34" s="28">
        <v>0.2</v>
      </c>
      <c r="J34" s="26">
        <f>ROUND(((SUM(BF129:BF273))*I34),  2)</f>
        <v>0</v>
      </c>
      <c r="K34" s="9"/>
      <c r="L34" s="11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</row>
    <row r="35" spans="1:31" s="12" customFormat="1" ht="14.4" hidden="1" customHeight="1">
      <c r="A35" s="9"/>
      <c r="B35" s="10"/>
      <c r="C35" s="9"/>
      <c r="D35" s="9"/>
      <c r="E35" s="8" t="s">
        <v>37</v>
      </c>
      <c r="F35" s="29">
        <f>ROUND((SUM(BG129:BG273)),  2)</f>
        <v>0</v>
      </c>
      <c r="G35" s="9"/>
      <c r="H35" s="9"/>
      <c r="I35" s="30">
        <v>0.2</v>
      </c>
      <c r="J35" s="29">
        <f>0</f>
        <v>0</v>
      </c>
      <c r="K35" s="9"/>
      <c r="L35" s="11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</row>
    <row r="36" spans="1:31" s="12" customFormat="1" ht="14.4" hidden="1" customHeight="1">
      <c r="A36" s="9"/>
      <c r="B36" s="10"/>
      <c r="C36" s="9"/>
      <c r="D36" s="9"/>
      <c r="E36" s="8" t="s">
        <v>38</v>
      </c>
      <c r="F36" s="29">
        <f>ROUND((SUM(BH129:BH273)),  2)</f>
        <v>0</v>
      </c>
      <c r="G36" s="9"/>
      <c r="H36" s="9"/>
      <c r="I36" s="30">
        <v>0.2</v>
      </c>
      <c r="J36" s="29">
        <f>0</f>
        <v>0</v>
      </c>
      <c r="K36" s="9"/>
      <c r="L36" s="11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</row>
    <row r="37" spans="1:31" s="12" customFormat="1" ht="14.4" hidden="1" customHeight="1">
      <c r="A37" s="9"/>
      <c r="B37" s="10"/>
      <c r="C37" s="9"/>
      <c r="D37" s="9"/>
      <c r="E37" s="25" t="s">
        <v>39</v>
      </c>
      <c r="F37" s="26">
        <f>ROUND((SUM(BI129:BI273)),  2)</f>
        <v>0</v>
      </c>
      <c r="G37" s="27"/>
      <c r="H37" s="27"/>
      <c r="I37" s="28">
        <v>0</v>
      </c>
      <c r="J37" s="26">
        <f>0</f>
        <v>0</v>
      </c>
      <c r="K37" s="9"/>
      <c r="L37" s="11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</row>
    <row r="38" spans="1:31" s="12" customFormat="1" ht="6.9" customHeight="1">
      <c r="A38" s="9"/>
      <c r="B38" s="10"/>
      <c r="C38" s="9"/>
      <c r="D38" s="9"/>
      <c r="E38" s="9"/>
      <c r="F38" s="9"/>
      <c r="G38" s="9"/>
      <c r="H38" s="9"/>
      <c r="I38" s="9"/>
      <c r="J38" s="9"/>
      <c r="K38" s="9"/>
      <c r="L38" s="11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</row>
    <row r="39" spans="1:31" s="12" customFormat="1" ht="25.35" customHeight="1">
      <c r="A39" s="9"/>
      <c r="B39" s="10"/>
      <c r="C39" s="31"/>
      <c r="D39" s="32" t="s">
        <v>40</v>
      </c>
      <c r="E39" s="33"/>
      <c r="F39" s="33"/>
      <c r="G39" s="34" t="s">
        <v>41</v>
      </c>
      <c r="H39" s="35" t="s">
        <v>42</v>
      </c>
      <c r="I39" s="33"/>
      <c r="J39" s="36">
        <f>SUM(J30:J37)</f>
        <v>0</v>
      </c>
      <c r="K39" s="37"/>
      <c r="L39" s="11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</row>
    <row r="40" spans="1:31" s="12" customFormat="1" ht="14.4" customHeight="1">
      <c r="A40" s="9"/>
      <c r="B40" s="10"/>
      <c r="C40" s="9"/>
      <c r="D40" s="9"/>
      <c r="E40" s="9"/>
      <c r="F40" s="9"/>
      <c r="G40" s="9"/>
      <c r="H40" s="9"/>
      <c r="I40" s="9"/>
      <c r="J40" s="9"/>
      <c r="K40" s="9"/>
      <c r="L40" s="11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</row>
    <row r="41" spans="1:31" ht="14.4" customHeight="1">
      <c r="B41" s="5"/>
      <c r="L41" s="5"/>
    </row>
    <row r="42" spans="1:31" ht="14.4" customHeight="1">
      <c r="B42" s="5"/>
      <c r="L42" s="5"/>
    </row>
    <row r="43" spans="1:31" ht="14.4" customHeight="1">
      <c r="B43" s="5"/>
      <c r="L43" s="5"/>
    </row>
    <row r="44" spans="1:31" ht="14.4" customHeight="1">
      <c r="B44" s="5"/>
      <c r="L44" s="5"/>
    </row>
    <row r="45" spans="1:31" ht="14.4" customHeight="1">
      <c r="B45" s="5"/>
      <c r="L45" s="5"/>
    </row>
    <row r="46" spans="1:31" ht="14.4" customHeight="1">
      <c r="B46" s="5"/>
      <c r="L46" s="5"/>
    </row>
    <row r="47" spans="1:31" ht="14.4" customHeight="1">
      <c r="B47" s="5"/>
      <c r="L47" s="5"/>
    </row>
    <row r="48" spans="1:31" ht="14.4" customHeight="1">
      <c r="B48" s="5"/>
      <c r="L48" s="5"/>
    </row>
    <row r="49" spans="1:31" ht="14.4" customHeight="1">
      <c r="B49" s="5"/>
      <c r="L49" s="5"/>
    </row>
    <row r="50" spans="1:31" s="12" customFormat="1" ht="14.4" customHeight="1">
      <c r="B50" s="11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11"/>
    </row>
    <row r="51" spans="1:31">
      <c r="B51" s="5"/>
      <c r="L51" s="5"/>
    </row>
    <row r="52" spans="1:31">
      <c r="B52" s="5"/>
      <c r="L52" s="5"/>
    </row>
    <row r="53" spans="1:31">
      <c r="B53" s="5"/>
      <c r="L53" s="5"/>
    </row>
    <row r="54" spans="1:31">
      <c r="B54" s="5"/>
      <c r="L54" s="5"/>
    </row>
    <row r="55" spans="1:31">
      <c r="B55" s="5"/>
      <c r="L55" s="5"/>
    </row>
    <row r="56" spans="1:31">
      <c r="B56" s="5"/>
      <c r="L56" s="5"/>
    </row>
    <row r="57" spans="1:31">
      <c r="B57" s="5"/>
      <c r="L57" s="5"/>
    </row>
    <row r="58" spans="1:31">
      <c r="B58" s="5"/>
      <c r="L58" s="5"/>
    </row>
    <row r="59" spans="1:31">
      <c r="B59" s="5"/>
      <c r="L59" s="5"/>
    </row>
    <row r="60" spans="1:31">
      <c r="B60" s="5"/>
      <c r="L60" s="5"/>
    </row>
    <row r="61" spans="1:31" s="12" customFormat="1" ht="13.2">
      <c r="A61" s="9"/>
      <c r="B61" s="10"/>
      <c r="C61" s="9"/>
      <c r="D61" s="40" t="s">
        <v>45</v>
      </c>
      <c r="E61" s="41"/>
      <c r="F61" s="42" t="s">
        <v>46</v>
      </c>
      <c r="G61" s="40" t="s">
        <v>45</v>
      </c>
      <c r="H61" s="41"/>
      <c r="I61" s="41"/>
      <c r="J61" s="43" t="s">
        <v>46</v>
      </c>
      <c r="K61" s="41"/>
      <c r="L61" s="1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pans="1:31">
      <c r="B62" s="5"/>
      <c r="L62" s="5"/>
    </row>
    <row r="63" spans="1:31">
      <c r="B63" s="5"/>
      <c r="L63" s="5"/>
    </row>
    <row r="64" spans="1:31">
      <c r="B64" s="5"/>
      <c r="L64" s="5"/>
    </row>
    <row r="65" spans="1:31" s="12" customFormat="1" ht="13.2">
      <c r="A65" s="9"/>
      <c r="B65" s="10"/>
      <c r="C65" s="9"/>
      <c r="D65" s="38" t="s">
        <v>47</v>
      </c>
      <c r="E65" s="44"/>
      <c r="F65" s="44"/>
      <c r="G65" s="38" t="s">
        <v>48</v>
      </c>
      <c r="H65" s="44"/>
      <c r="I65" s="44"/>
      <c r="J65" s="44"/>
      <c r="K65" s="44"/>
      <c r="L65" s="1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pans="1:31">
      <c r="B66" s="5"/>
      <c r="L66" s="5"/>
    </row>
    <row r="67" spans="1:31">
      <c r="B67" s="5"/>
      <c r="L67" s="5"/>
    </row>
    <row r="68" spans="1:31">
      <c r="B68" s="5"/>
      <c r="L68" s="5"/>
    </row>
    <row r="69" spans="1:31">
      <c r="B69" s="5"/>
      <c r="L69" s="5"/>
    </row>
    <row r="70" spans="1:31">
      <c r="B70" s="5"/>
      <c r="L70" s="5"/>
    </row>
    <row r="71" spans="1:31">
      <c r="B71" s="5"/>
      <c r="L71" s="5"/>
    </row>
    <row r="72" spans="1:31">
      <c r="B72" s="5"/>
      <c r="L72" s="5"/>
    </row>
    <row r="73" spans="1:31">
      <c r="B73" s="5"/>
      <c r="L73" s="5"/>
    </row>
    <row r="74" spans="1:31">
      <c r="B74" s="5"/>
      <c r="L74" s="5"/>
    </row>
    <row r="75" spans="1:31">
      <c r="B75" s="5"/>
      <c r="L75" s="5"/>
    </row>
    <row r="76" spans="1:31" s="12" customFormat="1" ht="13.2">
      <c r="A76" s="9"/>
      <c r="B76" s="10"/>
      <c r="C76" s="9"/>
      <c r="D76" s="40" t="s">
        <v>45</v>
      </c>
      <c r="E76" s="41"/>
      <c r="F76" s="42" t="s">
        <v>46</v>
      </c>
      <c r="G76" s="40" t="s">
        <v>45</v>
      </c>
      <c r="H76" s="41"/>
      <c r="I76" s="41"/>
      <c r="J76" s="43" t="s">
        <v>46</v>
      </c>
      <c r="K76" s="41"/>
      <c r="L76" s="1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pans="1:31" s="12" customFormat="1" ht="14.4" customHeight="1">
      <c r="A77" s="9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1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81" spans="1:47" s="12" customFormat="1" ht="6.9" customHeight="1">
      <c r="A81" s="9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11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pans="1:47" s="12" customFormat="1" ht="24.9" customHeight="1">
      <c r="A82" s="9"/>
      <c r="B82" s="49"/>
      <c r="C82" s="50" t="s">
        <v>49</v>
      </c>
      <c r="D82" s="51"/>
      <c r="E82" s="51"/>
      <c r="F82" s="51"/>
      <c r="G82" s="51"/>
      <c r="H82" s="51"/>
      <c r="I82" s="51"/>
      <c r="J82" s="51"/>
      <c r="K82" s="51"/>
      <c r="L82" s="11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pans="1:47" s="12" customFormat="1" ht="6.9" customHeight="1">
      <c r="A83" s="9"/>
      <c r="B83" s="49"/>
      <c r="C83" s="51"/>
      <c r="D83" s="51"/>
      <c r="E83" s="51"/>
      <c r="F83" s="51"/>
      <c r="G83" s="51"/>
      <c r="H83" s="51"/>
      <c r="I83" s="51"/>
      <c r="J83" s="51"/>
      <c r="K83" s="51"/>
      <c r="L83" s="11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pans="1:47" s="12" customFormat="1" ht="12" customHeight="1">
      <c r="A84" s="9"/>
      <c r="B84" s="49"/>
      <c r="C84" s="52" t="s">
        <v>13</v>
      </c>
      <c r="D84" s="51"/>
      <c r="E84" s="51"/>
      <c r="F84" s="51"/>
      <c r="G84" s="51"/>
      <c r="H84" s="51"/>
      <c r="I84" s="51"/>
      <c r="J84" s="51"/>
      <c r="K84" s="51"/>
      <c r="L84" s="11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pans="1:47" s="12" customFormat="1" ht="26.25" customHeight="1">
      <c r="A85" s="9"/>
      <c r="B85" s="49"/>
      <c r="C85" s="51"/>
      <c r="D85" s="51"/>
      <c r="E85" s="186" t="str">
        <f>E7</f>
        <v>Spojená škola DETVA - modernizácia odborného vzdelávania - stavebné úpravy budovy dielní</v>
      </c>
      <c r="F85" s="187"/>
      <c r="G85" s="187"/>
      <c r="H85" s="187"/>
      <c r="I85" s="51"/>
      <c r="J85" s="51"/>
      <c r="K85" s="51"/>
      <c r="L85" s="11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pans="1:47" s="12" customFormat="1" ht="12" customHeight="1">
      <c r="A86" s="9"/>
      <c r="B86" s="49"/>
      <c r="C86" s="52" t="s">
        <v>14</v>
      </c>
      <c r="D86" s="51"/>
      <c r="E86" s="51"/>
      <c r="F86" s="51"/>
      <c r="G86" s="51"/>
      <c r="H86" s="51"/>
      <c r="I86" s="51"/>
      <c r="J86" s="51"/>
      <c r="K86" s="51"/>
      <c r="L86" s="11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pans="1:47" s="12" customFormat="1" ht="16.5" customHeight="1">
      <c r="A87" s="9"/>
      <c r="B87" s="49"/>
      <c r="C87" s="51"/>
      <c r="D87" s="51"/>
      <c r="E87" s="184" t="str">
        <f>E9</f>
        <v>02 - SO04 - Technický prístavok východný</v>
      </c>
      <c r="F87" s="185"/>
      <c r="G87" s="185"/>
      <c r="H87" s="185"/>
      <c r="I87" s="51"/>
      <c r="J87" s="51"/>
      <c r="K87" s="51"/>
      <c r="L87" s="11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spans="1:47" s="12" customFormat="1" ht="6.9" customHeight="1">
      <c r="A88" s="9"/>
      <c r="B88" s="49"/>
      <c r="C88" s="51"/>
      <c r="D88" s="51"/>
      <c r="E88" s="51"/>
      <c r="F88" s="51"/>
      <c r="G88" s="51"/>
      <c r="H88" s="51"/>
      <c r="I88" s="51"/>
      <c r="J88" s="51"/>
      <c r="K88" s="51"/>
      <c r="L88" s="11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pans="1:47" s="12" customFormat="1" ht="12" customHeight="1">
      <c r="A89" s="9"/>
      <c r="B89" s="49"/>
      <c r="C89" s="52" t="s">
        <v>18</v>
      </c>
      <c r="D89" s="51"/>
      <c r="E89" s="51"/>
      <c r="F89" s="53" t="str">
        <f>F12</f>
        <v>Detva</v>
      </c>
      <c r="G89" s="51"/>
      <c r="H89" s="51"/>
      <c r="I89" s="52" t="s">
        <v>20</v>
      </c>
      <c r="J89" s="54">
        <f>IF(J12="","",J12)</f>
        <v>44638</v>
      </c>
      <c r="K89" s="51"/>
      <c r="L89" s="11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pans="1:47" s="12" customFormat="1" ht="6.9" customHeight="1">
      <c r="A90" s="9"/>
      <c r="B90" s="49"/>
      <c r="C90" s="51"/>
      <c r="D90" s="51"/>
      <c r="E90" s="51"/>
      <c r="F90" s="51"/>
      <c r="G90" s="51"/>
      <c r="H90" s="51"/>
      <c r="I90" s="51"/>
      <c r="J90" s="51"/>
      <c r="K90" s="51"/>
      <c r="L90" s="11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</row>
    <row r="91" spans="1:47" s="12" customFormat="1" ht="25.65" customHeight="1">
      <c r="A91" s="9"/>
      <c r="B91" s="49"/>
      <c r="C91" s="52" t="s">
        <v>21</v>
      </c>
      <c r="D91" s="51"/>
      <c r="E91" s="51"/>
      <c r="F91" s="53" t="str">
        <f>E15</f>
        <v>Banskobystrický samosprávny kraj</v>
      </c>
      <c r="G91" s="51"/>
      <c r="H91" s="51"/>
      <c r="I91" s="52" t="s">
        <v>26</v>
      </c>
      <c r="J91" s="55" t="str">
        <f>E21</f>
        <v>Ing. Arch. Mário Regec</v>
      </c>
      <c r="K91" s="51"/>
      <c r="L91" s="11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</row>
    <row r="92" spans="1:47" s="12" customFormat="1" ht="25.65" customHeight="1">
      <c r="A92" s="9"/>
      <c r="B92" s="49"/>
      <c r="C92" s="52" t="s">
        <v>25</v>
      </c>
      <c r="D92" s="51"/>
      <c r="E92" s="51"/>
      <c r="F92" s="53" t="str">
        <f>IF(E18="","",E18)</f>
        <v>Vyplň údaj</v>
      </c>
      <c r="G92" s="51"/>
      <c r="H92" s="51"/>
      <c r="I92" s="52" t="s">
        <v>28</v>
      </c>
      <c r="J92" s="55" t="str">
        <f>E24</f>
        <v>Ing. Marian Magyar</v>
      </c>
      <c r="K92" s="51"/>
      <c r="L92" s="11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</row>
    <row r="93" spans="1:47" s="12" customFormat="1" ht="10.35" customHeight="1">
      <c r="A93" s="9"/>
      <c r="B93" s="49"/>
      <c r="C93" s="51"/>
      <c r="D93" s="51"/>
      <c r="E93" s="51"/>
      <c r="F93" s="51"/>
      <c r="G93" s="51"/>
      <c r="H93" s="51"/>
      <c r="I93" s="51"/>
      <c r="J93" s="51"/>
      <c r="K93" s="51"/>
      <c r="L93" s="11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</row>
    <row r="94" spans="1:47" s="12" customFormat="1" ht="29.25" customHeight="1">
      <c r="A94" s="9"/>
      <c r="B94" s="49"/>
      <c r="C94" s="56" t="s">
        <v>50</v>
      </c>
      <c r="D94" s="57"/>
      <c r="E94" s="57"/>
      <c r="F94" s="57"/>
      <c r="G94" s="57"/>
      <c r="H94" s="57"/>
      <c r="I94" s="57"/>
      <c r="J94" s="58" t="s">
        <v>51</v>
      </c>
      <c r="K94" s="57"/>
      <c r="L94" s="11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</row>
    <row r="95" spans="1:47" s="12" customFormat="1" ht="10.35" customHeight="1">
      <c r="A95" s="9"/>
      <c r="B95" s="49"/>
      <c r="C95" s="51"/>
      <c r="D95" s="51"/>
      <c r="E95" s="51"/>
      <c r="F95" s="51"/>
      <c r="G95" s="51"/>
      <c r="H95" s="51"/>
      <c r="I95" s="51"/>
      <c r="J95" s="51"/>
      <c r="K95" s="51"/>
      <c r="L95" s="1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pans="1:47" s="12" customFormat="1" ht="22.95" customHeight="1">
      <c r="A96" s="9"/>
      <c r="B96" s="49"/>
      <c r="C96" s="59" t="s">
        <v>52</v>
      </c>
      <c r="D96" s="51"/>
      <c r="E96" s="51"/>
      <c r="F96" s="51"/>
      <c r="G96" s="51"/>
      <c r="H96" s="51"/>
      <c r="I96" s="51"/>
      <c r="J96" s="60">
        <f>J129</f>
        <v>0</v>
      </c>
      <c r="K96" s="51"/>
      <c r="L96" s="11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U96" s="1" t="s">
        <v>53</v>
      </c>
    </row>
    <row r="97" spans="1:31" s="61" customFormat="1" ht="24.9" customHeight="1">
      <c r="B97" s="62"/>
      <c r="C97" s="63"/>
      <c r="D97" s="64" t="s">
        <v>54</v>
      </c>
      <c r="E97" s="65"/>
      <c r="F97" s="65"/>
      <c r="G97" s="65"/>
      <c r="H97" s="65"/>
      <c r="I97" s="65"/>
      <c r="J97" s="66">
        <f>J130</f>
        <v>0</v>
      </c>
      <c r="K97" s="63"/>
      <c r="L97" s="67"/>
    </row>
    <row r="98" spans="1:31" s="68" customFormat="1" ht="19.95" customHeight="1">
      <c r="B98" s="69"/>
      <c r="C98" s="70"/>
      <c r="D98" s="71" t="s">
        <v>55</v>
      </c>
      <c r="E98" s="72"/>
      <c r="F98" s="72"/>
      <c r="G98" s="72"/>
      <c r="H98" s="72"/>
      <c r="I98" s="72"/>
      <c r="J98" s="73">
        <f>J131</f>
        <v>0</v>
      </c>
      <c r="K98" s="70"/>
      <c r="L98" s="74"/>
    </row>
    <row r="99" spans="1:31" s="68" customFormat="1" ht="19.95" customHeight="1">
      <c r="B99" s="69"/>
      <c r="C99" s="70"/>
      <c r="D99" s="71" t="s">
        <v>56</v>
      </c>
      <c r="E99" s="72"/>
      <c r="F99" s="72"/>
      <c r="G99" s="72"/>
      <c r="H99" s="72"/>
      <c r="I99" s="72"/>
      <c r="J99" s="73">
        <f>J144</f>
        <v>0</v>
      </c>
      <c r="K99" s="70"/>
      <c r="L99" s="74"/>
    </row>
    <row r="100" spans="1:31" s="68" customFormat="1" ht="19.95" customHeight="1">
      <c r="B100" s="69"/>
      <c r="C100" s="70"/>
      <c r="D100" s="71" t="s">
        <v>57</v>
      </c>
      <c r="E100" s="72"/>
      <c r="F100" s="72"/>
      <c r="G100" s="72"/>
      <c r="H100" s="72"/>
      <c r="I100" s="72"/>
      <c r="J100" s="73">
        <f>J151</f>
        <v>0</v>
      </c>
      <c r="K100" s="70"/>
      <c r="L100" s="74"/>
    </row>
    <row r="101" spans="1:31" s="68" customFormat="1" ht="19.95" customHeight="1">
      <c r="B101" s="69"/>
      <c r="C101" s="70"/>
      <c r="D101" s="71" t="s">
        <v>58</v>
      </c>
      <c r="E101" s="72"/>
      <c r="F101" s="72"/>
      <c r="G101" s="72"/>
      <c r="H101" s="72"/>
      <c r="I101" s="72"/>
      <c r="J101" s="73">
        <f>J162</f>
        <v>0</v>
      </c>
      <c r="K101" s="70"/>
      <c r="L101" s="74"/>
    </row>
    <row r="102" spans="1:31" s="61" customFormat="1" ht="24.9" customHeight="1">
      <c r="B102" s="62"/>
      <c r="C102" s="63"/>
      <c r="D102" s="64" t="s">
        <v>59</v>
      </c>
      <c r="E102" s="65"/>
      <c r="F102" s="65"/>
      <c r="G102" s="65"/>
      <c r="H102" s="65"/>
      <c r="I102" s="65"/>
      <c r="J102" s="66">
        <f>J164</f>
        <v>0</v>
      </c>
      <c r="K102" s="63"/>
      <c r="L102" s="67"/>
    </row>
    <row r="103" spans="1:31" s="68" customFormat="1" ht="19.95" customHeight="1">
      <c r="B103" s="69"/>
      <c r="C103" s="70"/>
      <c r="D103" s="71" t="s">
        <v>60</v>
      </c>
      <c r="E103" s="72"/>
      <c r="F103" s="72"/>
      <c r="G103" s="72"/>
      <c r="H103" s="72"/>
      <c r="I103" s="72"/>
      <c r="J103" s="73">
        <f>J165</f>
        <v>0</v>
      </c>
      <c r="K103" s="70"/>
      <c r="L103" s="74"/>
    </row>
    <row r="104" spans="1:31" s="68" customFormat="1" ht="19.95" customHeight="1">
      <c r="B104" s="69"/>
      <c r="C104" s="70"/>
      <c r="D104" s="71" t="s">
        <v>61</v>
      </c>
      <c r="E104" s="72"/>
      <c r="F104" s="72"/>
      <c r="G104" s="72"/>
      <c r="H104" s="72"/>
      <c r="I104" s="72"/>
      <c r="J104" s="73">
        <f>J225</f>
        <v>0</v>
      </c>
      <c r="K104" s="70"/>
      <c r="L104" s="74"/>
    </row>
    <row r="105" spans="1:31" s="68" customFormat="1" ht="19.95" customHeight="1">
      <c r="B105" s="69"/>
      <c r="C105" s="70"/>
      <c r="D105" s="71" t="s">
        <v>62</v>
      </c>
      <c r="E105" s="72"/>
      <c r="F105" s="72"/>
      <c r="G105" s="72"/>
      <c r="H105" s="72"/>
      <c r="I105" s="72"/>
      <c r="J105" s="73">
        <f>J239</f>
        <v>0</v>
      </c>
      <c r="K105" s="70"/>
      <c r="L105" s="74"/>
    </row>
    <row r="106" spans="1:31" s="68" customFormat="1" ht="19.95" customHeight="1">
      <c r="B106" s="69"/>
      <c r="C106" s="70"/>
      <c r="D106" s="71" t="s">
        <v>63</v>
      </c>
      <c r="E106" s="72"/>
      <c r="F106" s="72"/>
      <c r="G106" s="72"/>
      <c r="H106" s="72"/>
      <c r="I106" s="72"/>
      <c r="J106" s="73">
        <f>J245</f>
        <v>0</v>
      </c>
      <c r="K106" s="70"/>
      <c r="L106" s="74"/>
    </row>
    <row r="107" spans="1:31" s="68" customFormat="1" ht="19.95" customHeight="1">
      <c r="B107" s="69"/>
      <c r="C107" s="70"/>
      <c r="D107" s="71" t="s">
        <v>64</v>
      </c>
      <c r="E107" s="72"/>
      <c r="F107" s="72"/>
      <c r="G107" s="72"/>
      <c r="H107" s="72"/>
      <c r="I107" s="72"/>
      <c r="J107" s="73">
        <f>J253</f>
        <v>0</v>
      </c>
      <c r="K107" s="70"/>
      <c r="L107" s="74"/>
    </row>
    <row r="108" spans="1:31" s="61" customFormat="1" ht="24.9" customHeight="1">
      <c r="B108" s="62"/>
      <c r="C108" s="63"/>
      <c r="D108" s="64" t="s">
        <v>65</v>
      </c>
      <c r="E108" s="65"/>
      <c r="F108" s="65"/>
      <c r="G108" s="65"/>
      <c r="H108" s="65"/>
      <c r="I108" s="65"/>
      <c r="J108" s="66">
        <f>J267</f>
        <v>0</v>
      </c>
      <c r="K108" s="63"/>
      <c r="L108" s="67"/>
    </row>
    <row r="109" spans="1:31" s="68" customFormat="1" ht="19.95" customHeight="1">
      <c r="B109" s="69"/>
      <c r="C109" s="70"/>
      <c r="D109" s="71" t="s">
        <v>66</v>
      </c>
      <c r="E109" s="72"/>
      <c r="F109" s="72"/>
      <c r="G109" s="72"/>
      <c r="H109" s="72"/>
      <c r="I109" s="72"/>
      <c r="J109" s="73">
        <f>J268</f>
        <v>0</v>
      </c>
      <c r="K109" s="70"/>
      <c r="L109" s="74"/>
    </row>
    <row r="110" spans="1:31" s="12" customFormat="1" ht="21.75" customHeight="1">
      <c r="A110" s="9"/>
      <c r="B110" s="49"/>
      <c r="C110" s="51"/>
      <c r="D110" s="51"/>
      <c r="E110" s="51"/>
      <c r="F110" s="51"/>
      <c r="G110" s="51"/>
      <c r="H110" s="51"/>
      <c r="I110" s="51"/>
      <c r="J110" s="51"/>
      <c r="K110" s="51"/>
      <c r="L110" s="11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pans="1:31" s="12" customFormat="1" ht="6.9" customHeight="1">
      <c r="A111" s="9"/>
      <c r="B111" s="75"/>
      <c r="C111" s="76"/>
      <c r="D111" s="76"/>
      <c r="E111" s="76"/>
      <c r="F111" s="76"/>
      <c r="G111" s="76"/>
      <c r="H111" s="76"/>
      <c r="I111" s="76"/>
      <c r="J111" s="76"/>
      <c r="K111" s="76"/>
      <c r="L111" s="11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5" spans="1:31" s="12" customFormat="1" ht="6.9" customHeight="1">
      <c r="A115" s="9"/>
      <c r="B115" s="77"/>
      <c r="C115" s="78"/>
      <c r="D115" s="78"/>
      <c r="E115" s="78"/>
      <c r="F115" s="78"/>
      <c r="G115" s="78"/>
      <c r="H115" s="78"/>
      <c r="I115" s="78"/>
      <c r="J115" s="78"/>
      <c r="K115" s="78"/>
      <c r="L115" s="11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pans="1:31" s="12" customFormat="1" ht="24.9" customHeight="1">
      <c r="A116" s="9"/>
      <c r="B116" s="49"/>
      <c r="C116" s="50" t="s">
        <v>67</v>
      </c>
      <c r="D116" s="51"/>
      <c r="E116" s="51"/>
      <c r="F116" s="51"/>
      <c r="G116" s="51"/>
      <c r="H116" s="51"/>
      <c r="I116" s="51"/>
      <c r="J116" s="51"/>
      <c r="K116" s="51"/>
      <c r="L116" s="11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pans="1:31" s="12" customFormat="1" ht="6.9" customHeight="1">
      <c r="A117" s="9"/>
      <c r="B117" s="49"/>
      <c r="C117" s="51"/>
      <c r="D117" s="51"/>
      <c r="E117" s="51"/>
      <c r="F117" s="51"/>
      <c r="G117" s="51"/>
      <c r="H117" s="51"/>
      <c r="I117" s="51"/>
      <c r="J117" s="51"/>
      <c r="K117" s="51"/>
      <c r="L117" s="11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pans="1:31" s="12" customFormat="1" ht="12" customHeight="1">
      <c r="A118" s="9"/>
      <c r="B118" s="49"/>
      <c r="C118" s="52" t="s">
        <v>13</v>
      </c>
      <c r="D118" s="51"/>
      <c r="E118" s="51"/>
      <c r="F118" s="51"/>
      <c r="G118" s="51"/>
      <c r="H118" s="51"/>
      <c r="I118" s="51"/>
      <c r="J118" s="51"/>
      <c r="K118" s="51"/>
      <c r="L118" s="11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pans="1:31" s="12" customFormat="1" ht="26.25" customHeight="1">
      <c r="A119" s="9"/>
      <c r="B119" s="49"/>
      <c r="C119" s="51"/>
      <c r="D119" s="51"/>
      <c r="E119" s="186" t="str">
        <f>E7</f>
        <v>Spojená škola DETVA - modernizácia odborného vzdelávania - stavebné úpravy budovy dielní</v>
      </c>
      <c r="F119" s="187"/>
      <c r="G119" s="187"/>
      <c r="H119" s="187"/>
      <c r="I119" s="51"/>
      <c r="J119" s="51"/>
      <c r="K119" s="51"/>
      <c r="L119" s="11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pans="1:31" s="12" customFormat="1" ht="12" customHeight="1">
      <c r="A120" s="9"/>
      <c r="B120" s="49"/>
      <c r="C120" s="52" t="s">
        <v>14</v>
      </c>
      <c r="D120" s="51"/>
      <c r="E120" s="51"/>
      <c r="F120" s="51"/>
      <c r="G120" s="51"/>
      <c r="H120" s="51"/>
      <c r="I120" s="51"/>
      <c r="J120" s="51"/>
      <c r="K120" s="51"/>
      <c r="L120" s="11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pans="1:31" s="12" customFormat="1" ht="16.5" customHeight="1">
      <c r="A121" s="9"/>
      <c r="B121" s="49"/>
      <c r="C121" s="51"/>
      <c r="D121" s="51"/>
      <c r="E121" s="184" t="str">
        <f>E9</f>
        <v>02 - SO04 - Technický prístavok východný</v>
      </c>
      <c r="F121" s="185"/>
      <c r="G121" s="185"/>
      <c r="H121" s="185"/>
      <c r="I121" s="51"/>
      <c r="J121" s="51"/>
      <c r="K121" s="51"/>
      <c r="L121" s="11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pans="1:31" s="12" customFormat="1" ht="6.9" customHeight="1">
      <c r="A122" s="9"/>
      <c r="B122" s="49"/>
      <c r="C122" s="51"/>
      <c r="D122" s="51"/>
      <c r="E122" s="51"/>
      <c r="F122" s="51"/>
      <c r="G122" s="51"/>
      <c r="H122" s="51"/>
      <c r="I122" s="51"/>
      <c r="J122" s="51"/>
      <c r="K122" s="51"/>
      <c r="L122" s="11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pans="1:31" s="12" customFormat="1" ht="12" customHeight="1">
      <c r="A123" s="9"/>
      <c r="B123" s="49"/>
      <c r="C123" s="52" t="s">
        <v>18</v>
      </c>
      <c r="D123" s="51"/>
      <c r="E123" s="51"/>
      <c r="F123" s="53" t="str">
        <f>F12</f>
        <v>Detva</v>
      </c>
      <c r="G123" s="51"/>
      <c r="H123" s="51"/>
      <c r="I123" s="52" t="s">
        <v>20</v>
      </c>
      <c r="J123" s="54">
        <f>IF(J12="","",J12)</f>
        <v>44638</v>
      </c>
      <c r="K123" s="51"/>
      <c r="L123" s="11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pans="1:31" s="12" customFormat="1" ht="6.9" customHeight="1">
      <c r="A124" s="9"/>
      <c r="B124" s="49"/>
      <c r="C124" s="51"/>
      <c r="D124" s="51"/>
      <c r="E124" s="51"/>
      <c r="F124" s="51"/>
      <c r="G124" s="51"/>
      <c r="H124" s="51"/>
      <c r="I124" s="51"/>
      <c r="J124" s="51"/>
      <c r="K124" s="51"/>
      <c r="L124" s="11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pans="1:31" s="12" customFormat="1" ht="25.65" customHeight="1">
      <c r="A125" s="9"/>
      <c r="B125" s="49"/>
      <c r="C125" s="52" t="s">
        <v>21</v>
      </c>
      <c r="D125" s="51"/>
      <c r="E125" s="51"/>
      <c r="F125" s="53" t="str">
        <f>E15</f>
        <v>Banskobystrický samosprávny kraj</v>
      </c>
      <c r="G125" s="51"/>
      <c r="H125" s="51"/>
      <c r="I125" s="52" t="s">
        <v>26</v>
      </c>
      <c r="J125" s="55" t="str">
        <f>E21</f>
        <v>Ing. Arch. Mário Regec</v>
      </c>
      <c r="K125" s="51"/>
      <c r="L125" s="11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pans="1:31" s="12" customFormat="1" ht="25.65" customHeight="1">
      <c r="A126" s="9"/>
      <c r="B126" s="49"/>
      <c r="C126" s="52" t="s">
        <v>25</v>
      </c>
      <c r="D126" s="51"/>
      <c r="E126" s="51"/>
      <c r="F126" s="53" t="str">
        <f>IF(E18="","",E18)</f>
        <v>Vyplň údaj</v>
      </c>
      <c r="G126" s="51"/>
      <c r="H126" s="51"/>
      <c r="I126" s="52" t="s">
        <v>28</v>
      </c>
      <c r="J126" s="55" t="str">
        <f>E24</f>
        <v>Ing. Marian Magyar</v>
      </c>
      <c r="K126" s="51"/>
      <c r="L126" s="11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pans="1:31" s="12" customFormat="1" ht="10.35" customHeight="1">
      <c r="A127" s="9"/>
      <c r="B127" s="49"/>
      <c r="C127" s="51"/>
      <c r="D127" s="51"/>
      <c r="E127" s="51"/>
      <c r="F127" s="51"/>
      <c r="G127" s="51"/>
      <c r="H127" s="51"/>
      <c r="I127" s="51"/>
      <c r="J127" s="51"/>
      <c r="K127" s="51"/>
      <c r="L127" s="11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pans="1:31" s="89" customFormat="1" ht="29.25" customHeight="1">
      <c r="A128" s="79"/>
      <c r="B128" s="80"/>
      <c r="C128" s="81" t="s">
        <v>68</v>
      </c>
      <c r="D128" s="82" t="s">
        <v>69</v>
      </c>
      <c r="E128" s="82" t="s">
        <v>70</v>
      </c>
      <c r="F128" s="82" t="s">
        <v>71</v>
      </c>
      <c r="G128" s="82" t="s">
        <v>72</v>
      </c>
      <c r="H128" s="82" t="s">
        <v>73</v>
      </c>
      <c r="I128" s="82" t="s">
        <v>74</v>
      </c>
      <c r="J128" s="83" t="s">
        <v>51</v>
      </c>
      <c r="K128" s="84" t="s">
        <v>75</v>
      </c>
      <c r="L128" s="85"/>
      <c r="M128" s="86" t="s">
        <v>2</v>
      </c>
      <c r="N128" s="87" t="s">
        <v>34</v>
      </c>
      <c r="O128" s="87" t="s">
        <v>76</v>
      </c>
      <c r="P128" s="87" t="s">
        <v>77</v>
      </c>
      <c r="Q128" s="87" t="s">
        <v>78</v>
      </c>
      <c r="R128" s="87" t="s">
        <v>79</v>
      </c>
      <c r="S128" s="87" t="s">
        <v>80</v>
      </c>
      <c r="T128" s="88" t="s">
        <v>81</v>
      </c>
      <c r="U128" s="79"/>
      <c r="V128" s="79"/>
      <c r="W128" s="79"/>
      <c r="X128" s="79"/>
      <c r="Y128" s="79"/>
      <c r="Z128" s="79"/>
      <c r="AA128" s="79"/>
      <c r="AB128" s="79"/>
      <c r="AC128" s="79"/>
      <c r="AD128" s="79"/>
      <c r="AE128" s="79"/>
    </row>
    <row r="129" spans="1:65" s="12" customFormat="1" ht="22.95" customHeight="1">
      <c r="A129" s="9"/>
      <c r="B129" s="49"/>
      <c r="C129" s="90" t="s">
        <v>52</v>
      </c>
      <c r="D129" s="51"/>
      <c r="E129" s="51"/>
      <c r="F129" s="51"/>
      <c r="G129" s="51"/>
      <c r="H129" s="51"/>
      <c r="I129" s="51"/>
      <c r="J129" s="91">
        <f>BK129</f>
        <v>0</v>
      </c>
      <c r="K129" s="51"/>
      <c r="L129" s="10"/>
      <c r="M129" s="92"/>
      <c r="N129" s="93"/>
      <c r="O129" s="94"/>
      <c r="P129" s="95">
        <f>P130+P164+P267</f>
        <v>0</v>
      </c>
      <c r="Q129" s="94"/>
      <c r="R129" s="95">
        <f>R130+R164+R267</f>
        <v>25.125402079529003</v>
      </c>
      <c r="S129" s="94"/>
      <c r="T129" s="96">
        <f>T130+T164+T267</f>
        <v>2.9495197399999999</v>
      </c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T129" s="1" t="s">
        <v>82</v>
      </c>
      <c r="AU129" s="1" t="s">
        <v>53</v>
      </c>
      <c r="BK129" s="97">
        <f>BK130+BK164+BK267</f>
        <v>0</v>
      </c>
    </row>
    <row r="130" spans="1:65" s="98" customFormat="1" ht="25.95" customHeight="1">
      <c r="B130" s="99"/>
      <c r="C130" s="100"/>
      <c r="D130" s="101" t="s">
        <v>82</v>
      </c>
      <c r="E130" s="102" t="s">
        <v>83</v>
      </c>
      <c r="F130" s="102" t="s">
        <v>84</v>
      </c>
      <c r="G130" s="100"/>
      <c r="H130" s="100"/>
      <c r="I130" s="103"/>
      <c r="J130" s="104">
        <f>BK130</f>
        <v>0</v>
      </c>
      <c r="K130" s="100"/>
      <c r="L130" s="105"/>
      <c r="M130" s="106"/>
      <c r="N130" s="107"/>
      <c r="O130" s="107"/>
      <c r="P130" s="108">
        <f>P131+P144+P151+P162</f>
        <v>0</v>
      </c>
      <c r="Q130" s="107"/>
      <c r="R130" s="108">
        <f>R131+R144+R151+R162</f>
        <v>13.460043378760002</v>
      </c>
      <c r="S130" s="107"/>
      <c r="T130" s="109">
        <f>T131+T144+T151+T162</f>
        <v>0</v>
      </c>
      <c r="AR130" s="110" t="s">
        <v>85</v>
      </c>
      <c r="AT130" s="111" t="s">
        <v>82</v>
      </c>
      <c r="AU130" s="111" t="s">
        <v>5</v>
      </c>
      <c r="AY130" s="110" t="s">
        <v>86</v>
      </c>
      <c r="BK130" s="112">
        <f>BK131+BK144+BK151+BK162</f>
        <v>0</v>
      </c>
    </row>
    <row r="131" spans="1:65" s="98" customFormat="1" ht="22.95" customHeight="1">
      <c r="B131" s="99"/>
      <c r="C131" s="100"/>
      <c r="D131" s="101" t="s">
        <v>82</v>
      </c>
      <c r="E131" s="113" t="s">
        <v>87</v>
      </c>
      <c r="F131" s="113" t="s">
        <v>88</v>
      </c>
      <c r="G131" s="100"/>
      <c r="H131" s="100"/>
      <c r="I131" s="103"/>
      <c r="J131" s="114">
        <f>BK131</f>
        <v>0</v>
      </c>
      <c r="K131" s="100"/>
      <c r="L131" s="105"/>
      <c r="M131" s="106"/>
      <c r="N131" s="107"/>
      <c r="O131" s="107"/>
      <c r="P131" s="108">
        <f>SUM(P132:P143)</f>
        <v>0</v>
      </c>
      <c r="Q131" s="107"/>
      <c r="R131" s="108">
        <f>SUM(R132:R143)</f>
        <v>12.690715798760001</v>
      </c>
      <c r="S131" s="107"/>
      <c r="T131" s="109">
        <f>SUM(T132:T143)</f>
        <v>0</v>
      </c>
      <c r="AR131" s="110" t="s">
        <v>85</v>
      </c>
      <c r="AT131" s="111" t="s">
        <v>82</v>
      </c>
      <c r="AU131" s="111" t="s">
        <v>85</v>
      </c>
      <c r="AY131" s="110" t="s">
        <v>86</v>
      </c>
      <c r="BK131" s="112">
        <f>SUM(BK132:BK143)</f>
        <v>0</v>
      </c>
    </row>
    <row r="132" spans="1:65" s="12" customFormat="1" ht="21.75" customHeight="1">
      <c r="A132" s="9"/>
      <c r="B132" s="49"/>
      <c r="C132" s="115" t="s">
        <v>85</v>
      </c>
      <c r="D132" s="115" t="s">
        <v>89</v>
      </c>
      <c r="E132" s="116" t="s">
        <v>90</v>
      </c>
      <c r="F132" s="117" t="s">
        <v>91</v>
      </c>
      <c r="G132" s="118" t="s">
        <v>92</v>
      </c>
      <c r="H132" s="119">
        <v>5.048</v>
      </c>
      <c r="I132" s="120"/>
      <c r="J132" s="121">
        <f>ROUND(I132*H132,2)</f>
        <v>0</v>
      </c>
      <c r="K132" s="122"/>
      <c r="L132" s="10"/>
      <c r="M132" s="123" t="s">
        <v>2</v>
      </c>
      <c r="N132" s="124" t="s">
        <v>36</v>
      </c>
      <c r="O132" s="125"/>
      <c r="P132" s="126">
        <f>O132*H132</f>
        <v>0</v>
      </c>
      <c r="Q132" s="126">
        <v>2.2969864000000002</v>
      </c>
      <c r="R132" s="126">
        <f>Q132*H132</f>
        <v>11.595187347200001</v>
      </c>
      <c r="S132" s="126">
        <v>0</v>
      </c>
      <c r="T132" s="127">
        <f>S132*H132</f>
        <v>0</v>
      </c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R132" s="128" t="s">
        <v>87</v>
      </c>
      <c r="AT132" s="128" t="s">
        <v>89</v>
      </c>
      <c r="AU132" s="128" t="s">
        <v>4</v>
      </c>
      <c r="AY132" s="1" t="s">
        <v>86</v>
      </c>
      <c r="BE132" s="129">
        <f>IF(N132="základná",J132,0)</f>
        <v>0</v>
      </c>
      <c r="BF132" s="129">
        <f>IF(N132="znížená",J132,0)</f>
        <v>0</v>
      </c>
      <c r="BG132" s="129">
        <f>IF(N132="zákl. prenesená",J132,0)</f>
        <v>0</v>
      </c>
      <c r="BH132" s="129">
        <f>IF(N132="zníž. prenesená",J132,0)</f>
        <v>0</v>
      </c>
      <c r="BI132" s="129">
        <f>IF(N132="nulová",J132,0)</f>
        <v>0</v>
      </c>
      <c r="BJ132" s="1" t="s">
        <v>4</v>
      </c>
      <c r="BK132" s="129">
        <f>ROUND(I132*H132,2)</f>
        <v>0</v>
      </c>
      <c r="BL132" s="1" t="s">
        <v>87</v>
      </c>
      <c r="BM132" s="128" t="s">
        <v>4</v>
      </c>
    </row>
    <row r="133" spans="1:65" s="130" customFormat="1">
      <c r="B133" s="131"/>
      <c r="C133" s="132"/>
      <c r="D133" s="133" t="s">
        <v>93</v>
      </c>
      <c r="E133" s="134" t="s">
        <v>2</v>
      </c>
      <c r="F133" s="135" t="s">
        <v>94</v>
      </c>
      <c r="G133" s="132"/>
      <c r="H133" s="134" t="s">
        <v>2</v>
      </c>
      <c r="I133" s="136"/>
      <c r="J133" s="132"/>
      <c r="K133" s="132"/>
      <c r="L133" s="137"/>
      <c r="M133" s="138"/>
      <c r="N133" s="139"/>
      <c r="O133" s="139"/>
      <c r="P133" s="139"/>
      <c r="Q133" s="139"/>
      <c r="R133" s="139"/>
      <c r="S133" s="139"/>
      <c r="T133" s="140"/>
      <c r="AT133" s="141" t="s">
        <v>93</v>
      </c>
      <c r="AU133" s="141" t="s">
        <v>4</v>
      </c>
      <c r="AV133" s="130" t="s">
        <v>85</v>
      </c>
      <c r="AW133" s="130" t="s">
        <v>95</v>
      </c>
      <c r="AX133" s="130" t="s">
        <v>5</v>
      </c>
      <c r="AY133" s="141" t="s">
        <v>86</v>
      </c>
    </row>
    <row r="134" spans="1:65" s="142" customFormat="1">
      <c r="B134" s="143"/>
      <c r="C134" s="144"/>
      <c r="D134" s="133" t="s">
        <v>93</v>
      </c>
      <c r="E134" s="145" t="s">
        <v>2</v>
      </c>
      <c r="F134" s="146" t="s">
        <v>96</v>
      </c>
      <c r="G134" s="144"/>
      <c r="H134" s="147">
        <v>5.048</v>
      </c>
      <c r="I134" s="148"/>
      <c r="J134" s="144"/>
      <c r="K134" s="144"/>
      <c r="L134" s="149"/>
      <c r="M134" s="150"/>
      <c r="N134" s="151"/>
      <c r="O134" s="151"/>
      <c r="P134" s="151"/>
      <c r="Q134" s="151"/>
      <c r="R134" s="151"/>
      <c r="S134" s="151"/>
      <c r="T134" s="152"/>
      <c r="AT134" s="153" t="s">
        <v>93</v>
      </c>
      <c r="AU134" s="153" t="s">
        <v>4</v>
      </c>
      <c r="AV134" s="142" t="s">
        <v>4</v>
      </c>
      <c r="AW134" s="142" t="s">
        <v>95</v>
      </c>
      <c r="AX134" s="142" t="s">
        <v>5</v>
      </c>
      <c r="AY134" s="153" t="s">
        <v>86</v>
      </c>
    </row>
    <row r="135" spans="1:65" s="154" customFormat="1">
      <c r="B135" s="155"/>
      <c r="C135" s="156"/>
      <c r="D135" s="133" t="s">
        <v>93</v>
      </c>
      <c r="E135" s="157" t="s">
        <v>2</v>
      </c>
      <c r="F135" s="158" t="s">
        <v>97</v>
      </c>
      <c r="G135" s="156"/>
      <c r="H135" s="159">
        <v>5.048</v>
      </c>
      <c r="I135" s="160"/>
      <c r="J135" s="156"/>
      <c r="K135" s="156"/>
      <c r="L135" s="161"/>
      <c r="M135" s="162"/>
      <c r="N135" s="163"/>
      <c r="O135" s="163"/>
      <c r="P135" s="163"/>
      <c r="Q135" s="163"/>
      <c r="R135" s="163"/>
      <c r="S135" s="163"/>
      <c r="T135" s="164"/>
      <c r="AT135" s="165" t="s">
        <v>93</v>
      </c>
      <c r="AU135" s="165" t="s">
        <v>4</v>
      </c>
      <c r="AV135" s="154" t="s">
        <v>87</v>
      </c>
      <c r="AW135" s="154" t="s">
        <v>95</v>
      </c>
      <c r="AX135" s="154" t="s">
        <v>85</v>
      </c>
      <c r="AY135" s="165" t="s">
        <v>86</v>
      </c>
    </row>
    <row r="136" spans="1:65" s="12" customFormat="1" ht="24.15" customHeight="1">
      <c r="A136" s="9"/>
      <c r="B136" s="49"/>
      <c r="C136" s="115" t="s">
        <v>4</v>
      </c>
      <c r="D136" s="115" t="s">
        <v>89</v>
      </c>
      <c r="E136" s="116" t="s">
        <v>98</v>
      </c>
      <c r="F136" s="117" t="s">
        <v>99</v>
      </c>
      <c r="G136" s="118" t="s">
        <v>100</v>
      </c>
      <c r="H136" s="119">
        <v>42.305999999999997</v>
      </c>
      <c r="I136" s="120"/>
      <c r="J136" s="121">
        <f>ROUND(I136*H136,2)</f>
        <v>0</v>
      </c>
      <c r="K136" s="122"/>
      <c r="L136" s="10"/>
      <c r="M136" s="123" t="s">
        <v>2</v>
      </c>
      <c r="N136" s="124" t="s">
        <v>36</v>
      </c>
      <c r="O136" s="125"/>
      <c r="P136" s="126">
        <f>O136*H136</f>
        <v>0</v>
      </c>
      <c r="Q136" s="126">
        <v>1.8542260000000001E-2</v>
      </c>
      <c r="R136" s="126">
        <f>Q136*H136</f>
        <v>0.78444885155999999</v>
      </c>
      <c r="S136" s="126">
        <v>0</v>
      </c>
      <c r="T136" s="127">
        <f>S136*H136</f>
        <v>0</v>
      </c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R136" s="128" t="s">
        <v>87</v>
      </c>
      <c r="AT136" s="128" t="s">
        <v>89</v>
      </c>
      <c r="AU136" s="128" t="s">
        <v>4</v>
      </c>
      <c r="AY136" s="1" t="s">
        <v>86</v>
      </c>
      <c r="BE136" s="129">
        <f>IF(N136="základná",J136,0)</f>
        <v>0</v>
      </c>
      <c r="BF136" s="129">
        <f>IF(N136="znížená",J136,0)</f>
        <v>0</v>
      </c>
      <c r="BG136" s="129">
        <f>IF(N136="zákl. prenesená",J136,0)</f>
        <v>0</v>
      </c>
      <c r="BH136" s="129">
        <f>IF(N136="zníž. prenesená",J136,0)</f>
        <v>0</v>
      </c>
      <c r="BI136" s="129">
        <f>IF(N136="nulová",J136,0)</f>
        <v>0</v>
      </c>
      <c r="BJ136" s="1" t="s">
        <v>4</v>
      </c>
      <c r="BK136" s="129">
        <f>ROUND(I136*H136,2)</f>
        <v>0</v>
      </c>
      <c r="BL136" s="1" t="s">
        <v>87</v>
      </c>
      <c r="BM136" s="128" t="s">
        <v>87</v>
      </c>
    </row>
    <row r="137" spans="1:65" s="130" customFormat="1">
      <c r="B137" s="131"/>
      <c r="C137" s="132"/>
      <c r="D137" s="133" t="s">
        <v>93</v>
      </c>
      <c r="E137" s="134" t="s">
        <v>2</v>
      </c>
      <c r="F137" s="135" t="s">
        <v>101</v>
      </c>
      <c r="G137" s="132"/>
      <c r="H137" s="134" t="s">
        <v>2</v>
      </c>
      <c r="I137" s="136"/>
      <c r="J137" s="132"/>
      <c r="K137" s="132"/>
      <c r="L137" s="137"/>
      <c r="M137" s="138"/>
      <c r="N137" s="139"/>
      <c r="O137" s="139"/>
      <c r="P137" s="139"/>
      <c r="Q137" s="139"/>
      <c r="R137" s="139"/>
      <c r="S137" s="139"/>
      <c r="T137" s="140"/>
      <c r="AT137" s="141" t="s">
        <v>93</v>
      </c>
      <c r="AU137" s="141" t="s">
        <v>4</v>
      </c>
      <c r="AV137" s="130" t="s">
        <v>85</v>
      </c>
      <c r="AW137" s="130" t="s">
        <v>95</v>
      </c>
      <c r="AX137" s="130" t="s">
        <v>5</v>
      </c>
      <c r="AY137" s="141" t="s">
        <v>86</v>
      </c>
    </row>
    <row r="138" spans="1:65" s="142" customFormat="1">
      <c r="B138" s="143"/>
      <c r="C138" s="144"/>
      <c r="D138" s="133" t="s">
        <v>93</v>
      </c>
      <c r="E138" s="145" t="s">
        <v>2</v>
      </c>
      <c r="F138" s="146" t="s">
        <v>102</v>
      </c>
      <c r="G138" s="144"/>
      <c r="H138" s="147">
        <v>42.305999999999997</v>
      </c>
      <c r="I138" s="148"/>
      <c r="J138" s="144"/>
      <c r="K138" s="144"/>
      <c r="L138" s="149"/>
      <c r="M138" s="150"/>
      <c r="N138" s="151"/>
      <c r="O138" s="151"/>
      <c r="P138" s="151"/>
      <c r="Q138" s="151"/>
      <c r="R138" s="151"/>
      <c r="S138" s="151"/>
      <c r="T138" s="152"/>
      <c r="AT138" s="153" t="s">
        <v>93</v>
      </c>
      <c r="AU138" s="153" t="s">
        <v>4</v>
      </c>
      <c r="AV138" s="142" t="s">
        <v>4</v>
      </c>
      <c r="AW138" s="142" t="s">
        <v>95</v>
      </c>
      <c r="AX138" s="142" t="s">
        <v>5</v>
      </c>
      <c r="AY138" s="153" t="s">
        <v>86</v>
      </c>
    </row>
    <row r="139" spans="1:65" s="154" customFormat="1">
      <c r="B139" s="155"/>
      <c r="C139" s="156"/>
      <c r="D139" s="133" t="s">
        <v>93</v>
      </c>
      <c r="E139" s="157" t="s">
        <v>2</v>
      </c>
      <c r="F139" s="158" t="s">
        <v>97</v>
      </c>
      <c r="G139" s="156"/>
      <c r="H139" s="159">
        <v>42.305999999999997</v>
      </c>
      <c r="I139" s="160"/>
      <c r="J139" s="156"/>
      <c r="K139" s="156"/>
      <c r="L139" s="161"/>
      <c r="M139" s="162"/>
      <c r="N139" s="163"/>
      <c r="O139" s="163"/>
      <c r="P139" s="163"/>
      <c r="Q139" s="163"/>
      <c r="R139" s="163"/>
      <c r="S139" s="163"/>
      <c r="T139" s="164"/>
      <c r="AT139" s="165" t="s">
        <v>93</v>
      </c>
      <c r="AU139" s="165" t="s">
        <v>4</v>
      </c>
      <c r="AV139" s="154" t="s">
        <v>87</v>
      </c>
      <c r="AW139" s="154" t="s">
        <v>95</v>
      </c>
      <c r="AX139" s="154" t="s">
        <v>85</v>
      </c>
      <c r="AY139" s="165" t="s">
        <v>86</v>
      </c>
    </row>
    <row r="140" spans="1:65" s="12" customFormat="1" ht="24.15" customHeight="1">
      <c r="A140" s="9"/>
      <c r="B140" s="49"/>
      <c r="C140" s="115" t="s">
        <v>103</v>
      </c>
      <c r="D140" s="115" t="s">
        <v>89</v>
      </c>
      <c r="E140" s="116" t="s">
        <v>104</v>
      </c>
      <c r="F140" s="117" t="s">
        <v>105</v>
      </c>
      <c r="G140" s="118" t="s">
        <v>100</v>
      </c>
      <c r="H140" s="119">
        <v>42.305999999999997</v>
      </c>
      <c r="I140" s="120"/>
      <c r="J140" s="121">
        <f>ROUND(I140*H140,2)</f>
        <v>0</v>
      </c>
      <c r="K140" s="122"/>
      <c r="L140" s="10"/>
      <c r="M140" s="123" t="s">
        <v>2</v>
      </c>
      <c r="N140" s="124" t="s">
        <v>36</v>
      </c>
      <c r="O140" s="125"/>
      <c r="P140" s="126">
        <f>O140*H140</f>
        <v>0</v>
      </c>
      <c r="Q140" s="126">
        <v>0</v>
      </c>
      <c r="R140" s="126">
        <f>Q140*H140</f>
        <v>0</v>
      </c>
      <c r="S140" s="126">
        <v>0</v>
      </c>
      <c r="T140" s="127">
        <f>S140*H140</f>
        <v>0</v>
      </c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R140" s="128" t="s">
        <v>87</v>
      </c>
      <c r="AT140" s="128" t="s">
        <v>89</v>
      </c>
      <c r="AU140" s="128" t="s">
        <v>4</v>
      </c>
      <c r="AY140" s="1" t="s">
        <v>86</v>
      </c>
      <c r="BE140" s="129">
        <f>IF(N140="základná",J140,0)</f>
        <v>0</v>
      </c>
      <c r="BF140" s="129">
        <f>IF(N140="znížená",J140,0)</f>
        <v>0</v>
      </c>
      <c r="BG140" s="129">
        <f>IF(N140="zákl. prenesená",J140,0)</f>
        <v>0</v>
      </c>
      <c r="BH140" s="129">
        <f>IF(N140="zníž. prenesená",J140,0)</f>
        <v>0</v>
      </c>
      <c r="BI140" s="129">
        <f>IF(N140="nulová",J140,0)</f>
        <v>0</v>
      </c>
      <c r="BJ140" s="1" t="s">
        <v>4</v>
      </c>
      <c r="BK140" s="129">
        <f>ROUND(I140*H140,2)</f>
        <v>0</v>
      </c>
      <c r="BL140" s="1" t="s">
        <v>87</v>
      </c>
      <c r="BM140" s="128" t="s">
        <v>106</v>
      </c>
    </row>
    <row r="141" spans="1:65" s="12" customFormat="1" ht="24.15" customHeight="1">
      <c r="A141" s="9"/>
      <c r="B141" s="49"/>
      <c r="C141" s="115" t="s">
        <v>87</v>
      </c>
      <c r="D141" s="115" t="s">
        <v>89</v>
      </c>
      <c r="E141" s="116" t="s">
        <v>107</v>
      </c>
      <c r="F141" s="117" t="s">
        <v>108</v>
      </c>
      <c r="G141" s="118" t="s">
        <v>109</v>
      </c>
      <c r="H141" s="119">
        <v>0.30599999999999999</v>
      </c>
      <c r="I141" s="120"/>
      <c r="J141" s="121">
        <f>ROUND(I141*H141,2)</f>
        <v>0</v>
      </c>
      <c r="K141" s="122"/>
      <c r="L141" s="10"/>
      <c r="M141" s="123" t="s">
        <v>2</v>
      </c>
      <c r="N141" s="124" t="s">
        <v>36</v>
      </c>
      <c r="O141" s="125"/>
      <c r="P141" s="126">
        <f>O141*H141</f>
        <v>0</v>
      </c>
      <c r="Q141" s="126">
        <v>1.0165999999999999</v>
      </c>
      <c r="R141" s="126">
        <f>Q141*H141</f>
        <v>0.31107959999999996</v>
      </c>
      <c r="S141" s="126">
        <v>0</v>
      </c>
      <c r="T141" s="127">
        <f>S141*H141</f>
        <v>0</v>
      </c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R141" s="128" t="s">
        <v>87</v>
      </c>
      <c r="AT141" s="128" t="s">
        <v>89</v>
      </c>
      <c r="AU141" s="128" t="s">
        <v>4</v>
      </c>
      <c r="AY141" s="1" t="s">
        <v>86</v>
      </c>
      <c r="BE141" s="129">
        <f>IF(N141="základná",J141,0)</f>
        <v>0</v>
      </c>
      <c r="BF141" s="129">
        <f>IF(N141="znížená",J141,0)</f>
        <v>0</v>
      </c>
      <c r="BG141" s="129">
        <f>IF(N141="zákl. prenesená",J141,0)</f>
        <v>0</v>
      </c>
      <c r="BH141" s="129">
        <f>IF(N141="zníž. prenesená",J141,0)</f>
        <v>0</v>
      </c>
      <c r="BI141" s="129">
        <f>IF(N141="nulová",J141,0)</f>
        <v>0</v>
      </c>
      <c r="BJ141" s="1" t="s">
        <v>4</v>
      </c>
      <c r="BK141" s="129">
        <f>ROUND(I141*H141,2)</f>
        <v>0</v>
      </c>
      <c r="BL141" s="1" t="s">
        <v>87</v>
      </c>
      <c r="BM141" s="128" t="s">
        <v>110</v>
      </c>
    </row>
    <row r="142" spans="1:65" s="142" customFormat="1">
      <c r="B142" s="143"/>
      <c r="C142" s="144"/>
      <c r="D142" s="133" t="s">
        <v>93</v>
      </c>
      <c r="E142" s="145" t="s">
        <v>2</v>
      </c>
      <c r="F142" s="146" t="s">
        <v>111</v>
      </c>
      <c r="G142" s="144"/>
      <c r="H142" s="147">
        <v>0.30599999999999999</v>
      </c>
      <c r="I142" s="148"/>
      <c r="J142" s="144"/>
      <c r="K142" s="144"/>
      <c r="L142" s="149"/>
      <c r="M142" s="150"/>
      <c r="N142" s="151"/>
      <c r="O142" s="151"/>
      <c r="P142" s="151"/>
      <c r="Q142" s="151"/>
      <c r="R142" s="151"/>
      <c r="S142" s="151"/>
      <c r="T142" s="152"/>
      <c r="AT142" s="153" t="s">
        <v>93</v>
      </c>
      <c r="AU142" s="153" t="s">
        <v>4</v>
      </c>
      <c r="AV142" s="142" t="s">
        <v>4</v>
      </c>
      <c r="AW142" s="142" t="s">
        <v>95</v>
      </c>
      <c r="AX142" s="142" t="s">
        <v>5</v>
      </c>
      <c r="AY142" s="153" t="s">
        <v>86</v>
      </c>
    </row>
    <row r="143" spans="1:65" s="154" customFormat="1">
      <c r="B143" s="155"/>
      <c r="C143" s="156"/>
      <c r="D143" s="133" t="s">
        <v>93</v>
      </c>
      <c r="E143" s="157" t="s">
        <v>2</v>
      </c>
      <c r="F143" s="158" t="s">
        <v>97</v>
      </c>
      <c r="G143" s="156"/>
      <c r="H143" s="159">
        <v>0.30599999999999999</v>
      </c>
      <c r="I143" s="160"/>
      <c r="J143" s="156"/>
      <c r="K143" s="156"/>
      <c r="L143" s="161"/>
      <c r="M143" s="162"/>
      <c r="N143" s="163"/>
      <c r="O143" s="163"/>
      <c r="P143" s="163"/>
      <c r="Q143" s="163"/>
      <c r="R143" s="163"/>
      <c r="S143" s="163"/>
      <c r="T143" s="164"/>
      <c r="AT143" s="165" t="s">
        <v>93</v>
      </c>
      <c r="AU143" s="165" t="s">
        <v>4</v>
      </c>
      <c r="AV143" s="154" t="s">
        <v>87</v>
      </c>
      <c r="AW143" s="154" t="s">
        <v>95</v>
      </c>
      <c r="AX143" s="154" t="s">
        <v>85</v>
      </c>
      <c r="AY143" s="165" t="s">
        <v>86</v>
      </c>
    </row>
    <row r="144" spans="1:65" s="98" customFormat="1" ht="22.95" customHeight="1">
      <c r="B144" s="99"/>
      <c r="C144" s="100"/>
      <c r="D144" s="101" t="s">
        <v>82</v>
      </c>
      <c r="E144" s="113" t="s">
        <v>106</v>
      </c>
      <c r="F144" s="113" t="s">
        <v>112</v>
      </c>
      <c r="G144" s="100"/>
      <c r="H144" s="100"/>
      <c r="I144" s="103"/>
      <c r="J144" s="114">
        <f>BK144</f>
        <v>0</v>
      </c>
      <c r="K144" s="100"/>
      <c r="L144" s="105"/>
      <c r="M144" s="106"/>
      <c r="N144" s="107"/>
      <c r="O144" s="107"/>
      <c r="P144" s="108">
        <f>SUM(P145:P150)</f>
        <v>0</v>
      </c>
      <c r="Q144" s="107"/>
      <c r="R144" s="108">
        <f>SUM(R145:R150)</f>
        <v>0.76932758000000001</v>
      </c>
      <c r="S144" s="107"/>
      <c r="T144" s="109">
        <f>SUM(T145:T150)</f>
        <v>0</v>
      </c>
      <c r="AR144" s="110" t="s">
        <v>85</v>
      </c>
      <c r="AT144" s="111" t="s">
        <v>82</v>
      </c>
      <c r="AU144" s="111" t="s">
        <v>85</v>
      </c>
      <c r="AY144" s="110" t="s">
        <v>86</v>
      </c>
      <c r="BK144" s="112">
        <f>SUM(BK145:BK150)</f>
        <v>0</v>
      </c>
    </row>
    <row r="145" spans="1:65" s="12" customFormat="1" ht="24.15" customHeight="1">
      <c r="A145" s="9"/>
      <c r="B145" s="49"/>
      <c r="C145" s="115" t="s">
        <v>113</v>
      </c>
      <c r="D145" s="115" t="s">
        <v>89</v>
      </c>
      <c r="E145" s="116" t="s">
        <v>114</v>
      </c>
      <c r="F145" s="117" t="s">
        <v>115</v>
      </c>
      <c r="G145" s="118" t="s">
        <v>100</v>
      </c>
      <c r="H145" s="119">
        <v>20.27</v>
      </c>
      <c r="I145" s="120"/>
      <c r="J145" s="121">
        <f>ROUND(I145*H145,2)</f>
        <v>0</v>
      </c>
      <c r="K145" s="122"/>
      <c r="L145" s="10"/>
      <c r="M145" s="123" t="s">
        <v>2</v>
      </c>
      <c r="N145" s="124" t="s">
        <v>36</v>
      </c>
      <c r="O145" s="125"/>
      <c r="P145" s="126">
        <f>O145*H145</f>
        <v>0</v>
      </c>
      <c r="Q145" s="126">
        <v>4.0000000000000002E-4</v>
      </c>
      <c r="R145" s="126">
        <f>Q145*H145</f>
        <v>8.1080000000000006E-3</v>
      </c>
      <c r="S145" s="126">
        <v>0</v>
      </c>
      <c r="T145" s="127">
        <f>S145*H145</f>
        <v>0</v>
      </c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R145" s="128" t="s">
        <v>87</v>
      </c>
      <c r="AT145" s="128" t="s">
        <v>89</v>
      </c>
      <c r="AU145" s="128" t="s">
        <v>4</v>
      </c>
      <c r="AY145" s="1" t="s">
        <v>86</v>
      </c>
      <c r="BE145" s="129">
        <f>IF(N145="základná",J145,0)</f>
        <v>0</v>
      </c>
      <c r="BF145" s="129">
        <f>IF(N145="znížená",J145,0)</f>
        <v>0</v>
      </c>
      <c r="BG145" s="129">
        <f>IF(N145="zákl. prenesená",J145,0)</f>
        <v>0</v>
      </c>
      <c r="BH145" s="129">
        <f>IF(N145="zníž. prenesená",J145,0)</f>
        <v>0</v>
      </c>
      <c r="BI145" s="129">
        <f>IF(N145="nulová",J145,0)</f>
        <v>0</v>
      </c>
      <c r="BJ145" s="1" t="s">
        <v>4</v>
      </c>
      <c r="BK145" s="129">
        <f>ROUND(I145*H145,2)</f>
        <v>0</v>
      </c>
      <c r="BL145" s="1" t="s">
        <v>87</v>
      </c>
      <c r="BM145" s="128" t="s">
        <v>116</v>
      </c>
    </row>
    <row r="146" spans="1:65" s="12" customFormat="1" ht="33" customHeight="1">
      <c r="A146" s="9"/>
      <c r="B146" s="49"/>
      <c r="C146" s="115" t="s">
        <v>106</v>
      </c>
      <c r="D146" s="115" t="s">
        <v>89</v>
      </c>
      <c r="E146" s="116" t="s">
        <v>117</v>
      </c>
      <c r="F146" s="117" t="s">
        <v>118</v>
      </c>
      <c r="G146" s="118" t="s">
        <v>100</v>
      </c>
      <c r="H146" s="119">
        <v>20.27</v>
      </c>
      <c r="I146" s="120"/>
      <c r="J146" s="121">
        <f>ROUND(I146*H146,2)</f>
        <v>0</v>
      </c>
      <c r="K146" s="122"/>
      <c r="L146" s="10"/>
      <c r="M146" s="123" t="s">
        <v>2</v>
      </c>
      <c r="N146" s="124" t="s">
        <v>36</v>
      </c>
      <c r="O146" s="125"/>
      <c r="P146" s="126">
        <f>O146*H146</f>
        <v>0</v>
      </c>
      <c r="Q146" s="126">
        <v>3.3633999999999997E-2</v>
      </c>
      <c r="R146" s="126">
        <f>Q146*H146</f>
        <v>0.68176117999999997</v>
      </c>
      <c r="S146" s="126">
        <v>0</v>
      </c>
      <c r="T146" s="127">
        <f>S146*H146</f>
        <v>0</v>
      </c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R146" s="128" t="s">
        <v>87</v>
      </c>
      <c r="AT146" s="128" t="s">
        <v>89</v>
      </c>
      <c r="AU146" s="128" t="s">
        <v>4</v>
      </c>
      <c r="AY146" s="1" t="s">
        <v>86</v>
      </c>
      <c r="BE146" s="129">
        <f>IF(N146="základná",J146,0)</f>
        <v>0</v>
      </c>
      <c r="BF146" s="129">
        <f>IF(N146="znížená",J146,0)</f>
        <v>0</v>
      </c>
      <c r="BG146" s="129">
        <f>IF(N146="zákl. prenesená",J146,0)</f>
        <v>0</v>
      </c>
      <c r="BH146" s="129">
        <f>IF(N146="zníž. prenesená",J146,0)</f>
        <v>0</v>
      </c>
      <c r="BI146" s="129">
        <f>IF(N146="nulová",J146,0)</f>
        <v>0</v>
      </c>
      <c r="BJ146" s="1" t="s">
        <v>4</v>
      </c>
      <c r="BK146" s="129">
        <f>ROUND(I146*H146,2)</f>
        <v>0</v>
      </c>
      <c r="BL146" s="1" t="s">
        <v>87</v>
      </c>
      <c r="BM146" s="128" t="s">
        <v>119</v>
      </c>
    </row>
    <row r="147" spans="1:65" s="130" customFormat="1">
      <c r="B147" s="131"/>
      <c r="C147" s="132"/>
      <c r="D147" s="133" t="s">
        <v>93</v>
      </c>
      <c r="E147" s="134" t="s">
        <v>2</v>
      </c>
      <c r="F147" s="135" t="s">
        <v>120</v>
      </c>
      <c r="G147" s="132"/>
      <c r="H147" s="134" t="s">
        <v>2</v>
      </c>
      <c r="I147" s="136"/>
      <c r="J147" s="132"/>
      <c r="K147" s="132"/>
      <c r="L147" s="137"/>
      <c r="M147" s="138"/>
      <c r="N147" s="139"/>
      <c r="O147" s="139"/>
      <c r="P147" s="139"/>
      <c r="Q147" s="139"/>
      <c r="R147" s="139"/>
      <c r="S147" s="139"/>
      <c r="T147" s="140"/>
      <c r="AT147" s="141" t="s">
        <v>93</v>
      </c>
      <c r="AU147" s="141" t="s">
        <v>4</v>
      </c>
      <c r="AV147" s="130" t="s">
        <v>85</v>
      </c>
      <c r="AW147" s="130" t="s">
        <v>95</v>
      </c>
      <c r="AX147" s="130" t="s">
        <v>5</v>
      </c>
      <c r="AY147" s="141" t="s">
        <v>86</v>
      </c>
    </row>
    <row r="148" spans="1:65" s="142" customFormat="1">
      <c r="B148" s="143"/>
      <c r="C148" s="144"/>
      <c r="D148" s="133" t="s">
        <v>93</v>
      </c>
      <c r="E148" s="145" t="s">
        <v>2</v>
      </c>
      <c r="F148" s="146" t="s">
        <v>121</v>
      </c>
      <c r="G148" s="144"/>
      <c r="H148" s="147">
        <v>20.27</v>
      </c>
      <c r="I148" s="148"/>
      <c r="J148" s="144"/>
      <c r="K148" s="144"/>
      <c r="L148" s="149"/>
      <c r="M148" s="150"/>
      <c r="N148" s="151"/>
      <c r="O148" s="151"/>
      <c r="P148" s="151"/>
      <c r="Q148" s="151"/>
      <c r="R148" s="151"/>
      <c r="S148" s="151"/>
      <c r="T148" s="152"/>
      <c r="AT148" s="153" t="s">
        <v>93</v>
      </c>
      <c r="AU148" s="153" t="s">
        <v>4</v>
      </c>
      <c r="AV148" s="142" t="s">
        <v>4</v>
      </c>
      <c r="AW148" s="142" t="s">
        <v>95</v>
      </c>
      <c r="AX148" s="142" t="s">
        <v>5</v>
      </c>
      <c r="AY148" s="153" t="s">
        <v>86</v>
      </c>
    </row>
    <row r="149" spans="1:65" s="154" customFormat="1">
      <c r="B149" s="155"/>
      <c r="C149" s="156"/>
      <c r="D149" s="133" t="s">
        <v>93</v>
      </c>
      <c r="E149" s="157" t="s">
        <v>2</v>
      </c>
      <c r="F149" s="158" t="s">
        <v>97</v>
      </c>
      <c r="G149" s="156"/>
      <c r="H149" s="159">
        <v>20.27</v>
      </c>
      <c r="I149" s="160"/>
      <c r="J149" s="156"/>
      <c r="K149" s="156"/>
      <c r="L149" s="161"/>
      <c r="M149" s="162"/>
      <c r="N149" s="163"/>
      <c r="O149" s="163"/>
      <c r="P149" s="163"/>
      <c r="Q149" s="163"/>
      <c r="R149" s="163"/>
      <c r="S149" s="163"/>
      <c r="T149" s="164"/>
      <c r="AT149" s="165" t="s">
        <v>93</v>
      </c>
      <c r="AU149" s="165" t="s">
        <v>4</v>
      </c>
      <c r="AV149" s="154" t="s">
        <v>87</v>
      </c>
      <c r="AW149" s="154" t="s">
        <v>95</v>
      </c>
      <c r="AX149" s="154" t="s">
        <v>85</v>
      </c>
      <c r="AY149" s="165" t="s">
        <v>86</v>
      </c>
    </row>
    <row r="150" spans="1:65" s="12" customFormat="1" ht="24.15" customHeight="1">
      <c r="A150" s="9"/>
      <c r="B150" s="49"/>
      <c r="C150" s="115" t="s">
        <v>122</v>
      </c>
      <c r="D150" s="115" t="s">
        <v>89</v>
      </c>
      <c r="E150" s="116" t="s">
        <v>123</v>
      </c>
      <c r="F150" s="117" t="s">
        <v>124</v>
      </c>
      <c r="G150" s="118" t="s">
        <v>100</v>
      </c>
      <c r="H150" s="119">
        <v>20.27</v>
      </c>
      <c r="I150" s="120"/>
      <c r="J150" s="121">
        <f>ROUND(I150*H150,2)</f>
        <v>0</v>
      </c>
      <c r="K150" s="122"/>
      <c r="L150" s="10"/>
      <c r="M150" s="123" t="s">
        <v>2</v>
      </c>
      <c r="N150" s="124" t="s">
        <v>36</v>
      </c>
      <c r="O150" s="125"/>
      <c r="P150" s="126">
        <f>O150*H150</f>
        <v>0</v>
      </c>
      <c r="Q150" s="126">
        <v>3.9199999999999999E-3</v>
      </c>
      <c r="R150" s="126">
        <f>Q150*H150</f>
        <v>7.9458399999999998E-2</v>
      </c>
      <c r="S150" s="126">
        <v>0</v>
      </c>
      <c r="T150" s="127">
        <f>S150*H150</f>
        <v>0</v>
      </c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R150" s="128" t="s">
        <v>87</v>
      </c>
      <c r="AT150" s="128" t="s">
        <v>89</v>
      </c>
      <c r="AU150" s="128" t="s">
        <v>4</v>
      </c>
      <c r="AY150" s="1" t="s">
        <v>86</v>
      </c>
      <c r="BE150" s="129">
        <f>IF(N150="základná",J150,0)</f>
        <v>0</v>
      </c>
      <c r="BF150" s="129">
        <f>IF(N150="znížená",J150,0)</f>
        <v>0</v>
      </c>
      <c r="BG150" s="129">
        <f>IF(N150="zákl. prenesená",J150,0)</f>
        <v>0</v>
      </c>
      <c r="BH150" s="129">
        <f>IF(N150="zníž. prenesená",J150,0)</f>
        <v>0</v>
      </c>
      <c r="BI150" s="129">
        <f>IF(N150="nulová",J150,0)</f>
        <v>0</v>
      </c>
      <c r="BJ150" s="1" t="s">
        <v>4</v>
      </c>
      <c r="BK150" s="129">
        <f>ROUND(I150*H150,2)</f>
        <v>0</v>
      </c>
      <c r="BL150" s="1" t="s">
        <v>87</v>
      </c>
      <c r="BM150" s="128" t="s">
        <v>125</v>
      </c>
    </row>
    <row r="151" spans="1:65" s="98" customFormat="1" ht="22.95" customHeight="1">
      <c r="B151" s="99"/>
      <c r="C151" s="100"/>
      <c r="D151" s="101" t="s">
        <v>82</v>
      </c>
      <c r="E151" s="113" t="s">
        <v>126</v>
      </c>
      <c r="F151" s="113" t="s">
        <v>127</v>
      </c>
      <c r="G151" s="100"/>
      <c r="H151" s="100"/>
      <c r="I151" s="103"/>
      <c r="J151" s="114">
        <f>BK151</f>
        <v>0</v>
      </c>
      <c r="K151" s="100"/>
      <c r="L151" s="105"/>
      <c r="M151" s="106"/>
      <c r="N151" s="107"/>
      <c r="O151" s="107"/>
      <c r="P151" s="108">
        <f>SUM(P152:P161)</f>
        <v>0</v>
      </c>
      <c r="Q151" s="107"/>
      <c r="R151" s="108">
        <f>SUM(R152:R161)</f>
        <v>0</v>
      </c>
      <c r="S151" s="107"/>
      <c r="T151" s="109">
        <f>SUM(T152:T161)</f>
        <v>0</v>
      </c>
      <c r="AR151" s="110" t="s">
        <v>85</v>
      </c>
      <c r="AT151" s="111" t="s">
        <v>82</v>
      </c>
      <c r="AU151" s="111" t="s">
        <v>85</v>
      </c>
      <c r="AY151" s="110" t="s">
        <v>86</v>
      </c>
      <c r="BK151" s="112">
        <f>SUM(BK152:BK161)</f>
        <v>0</v>
      </c>
    </row>
    <row r="152" spans="1:65" s="12" customFormat="1" ht="24.15" customHeight="1">
      <c r="A152" s="9"/>
      <c r="B152" s="49"/>
      <c r="C152" s="115" t="s">
        <v>110</v>
      </c>
      <c r="D152" s="115" t="s">
        <v>89</v>
      </c>
      <c r="E152" s="116" t="s">
        <v>128</v>
      </c>
      <c r="F152" s="117" t="s">
        <v>129</v>
      </c>
      <c r="G152" s="118" t="s">
        <v>109</v>
      </c>
      <c r="H152" s="119">
        <v>2.95</v>
      </c>
      <c r="I152" s="120"/>
      <c r="J152" s="121">
        <f>ROUND(I152*H152,2)</f>
        <v>0</v>
      </c>
      <c r="K152" s="122"/>
      <c r="L152" s="10"/>
      <c r="M152" s="123" t="s">
        <v>2</v>
      </c>
      <c r="N152" s="124" t="s">
        <v>36</v>
      </c>
      <c r="O152" s="125"/>
      <c r="P152" s="126">
        <f>O152*H152</f>
        <v>0</v>
      </c>
      <c r="Q152" s="126">
        <v>0</v>
      </c>
      <c r="R152" s="126">
        <f>Q152*H152</f>
        <v>0</v>
      </c>
      <c r="S152" s="126">
        <v>0</v>
      </c>
      <c r="T152" s="127">
        <f>S152*H152</f>
        <v>0</v>
      </c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R152" s="128" t="s">
        <v>87</v>
      </c>
      <c r="AT152" s="128" t="s">
        <v>89</v>
      </c>
      <c r="AU152" s="128" t="s">
        <v>4</v>
      </c>
      <c r="AY152" s="1" t="s">
        <v>86</v>
      </c>
      <c r="BE152" s="129">
        <f>IF(N152="základná",J152,0)</f>
        <v>0</v>
      </c>
      <c r="BF152" s="129">
        <f>IF(N152="znížená",J152,0)</f>
        <v>0</v>
      </c>
      <c r="BG152" s="129">
        <f>IF(N152="zákl. prenesená",J152,0)</f>
        <v>0</v>
      </c>
      <c r="BH152" s="129">
        <f>IF(N152="zníž. prenesená",J152,0)</f>
        <v>0</v>
      </c>
      <c r="BI152" s="129">
        <f>IF(N152="nulová",J152,0)</f>
        <v>0</v>
      </c>
      <c r="BJ152" s="1" t="s">
        <v>4</v>
      </c>
      <c r="BK152" s="129">
        <f>ROUND(I152*H152,2)</f>
        <v>0</v>
      </c>
      <c r="BL152" s="1" t="s">
        <v>87</v>
      </c>
      <c r="BM152" s="128" t="s">
        <v>130</v>
      </c>
    </row>
    <row r="153" spans="1:65" s="12" customFormat="1" ht="24.15" customHeight="1">
      <c r="A153" s="9"/>
      <c r="B153" s="49"/>
      <c r="C153" s="115" t="s">
        <v>126</v>
      </c>
      <c r="D153" s="115" t="s">
        <v>89</v>
      </c>
      <c r="E153" s="116" t="s">
        <v>131</v>
      </c>
      <c r="F153" s="117" t="s">
        <v>132</v>
      </c>
      <c r="G153" s="118" t="s">
        <v>109</v>
      </c>
      <c r="H153" s="119">
        <v>8.85</v>
      </c>
      <c r="I153" s="120"/>
      <c r="J153" s="121">
        <f>ROUND(I153*H153,2)</f>
        <v>0</v>
      </c>
      <c r="K153" s="122"/>
      <c r="L153" s="10"/>
      <c r="M153" s="123" t="s">
        <v>2</v>
      </c>
      <c r="N153" s="124" t="s">
        <v>36</v>
      </c>
      <c r="O153" s="125"/>
      <c r="P153" s="126">
        <f>O153*H153</f>
        <v>0</v>
      </c>
      <c r="Q153" s="126">
        <v>0</v>
      </c>
      <c r="R153" s="126">
        <f>Q153*H153</f>
        <v>0</v>
      </c>
      <c r="S153" s="126">
        <v>0</v>
      </c>
      <c r="T153" s="127">
        <f>S153*H153</f>
        <v>0</v>
      </c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R153" s="128" t="s">
        <v>87</v>
      </c>
      <c r="AT153" s="128" t="s">
        <v>89</v>
      </c>
      <c r="AU153" s="128" t="s">
        <v>4</v>
      </c>
      <c r="AY153" s="1" t="s">
        <v>86</v>
      </c>
      <c r="BE153" s="129">
        <f>IF(N153="základná",J153,0)</f>
        <v>0</v>
      </c>
      <c r="BF153" s="129">
        <f>IF(N153="znížená",J153,0)</f>
        <v>0</v>
      </c>
      <c r="BG153" s="129">
        <f>IF(N153="zákl. prenesená",J153,0)</f>
        <v>0</v>
      </c>
      <c r="BH153" s="129">
        <f>IF(N153="zníž. prenesená",J153,0)</f>
        <v>0</v>
      </c>
      <c r="BI153" s="129">
        <f>IF(N153="nulová",J153,0)</f>
        <v>0</v>
      </c>
      <c r="BJ153" s="1" t="s">
        <v>4</v>
      </c>
      <c r="BK153" s="129">
        <f>ROUND(I153*H153,2)</f>
        <v>0</v>
      </c>
      <c r="BL153" s="1" t="s">
        <v>87</v>
      </c>
      <c r="BM153" s="128" t="s">
        <v>133</v>
      </c>
    </row>
    <row r="154" spans="1:65" s="142" customFormat="1">
      <c r="B154" s="143"/>
      <c r="C154" s="144"/>
      <c r="D154" s="133" t="s">
        <v>93</v>
      </c>
      <c r="E154" s="144"/>
      <c r="F154" s="146" t="s">
        <v>134</v>
      </c>
      <c r="G154" s="144"/>
      <c r="H154" s="147">
        <v>8.85</v>
      </c>
      <c r="I154" s="148"/>
      <c r="J154" s="144"/>
      <c r="K154" s="144"/>
      <c r="L154" s="149"/>
      <c r="M154" s="150"/>
      <c r="N154" s="151"/>
      <c r="O154" s="151"/>
      <c r="P154" s="151"/>
      <c r="Q154" s="151"/>
      <c r="R154" s="151"/>
      <c r="S154" s="151"/>
      <c r="T154" s="152"/>
      <c r="AT154" s="153" t="s">
        <v>93</v>
      </c>
      <c r="AU154" s="153" t="s">
        <v>4</v>
      </c>
      <c r="AV154" s="142" t="s">
        <v>4</v>
      </c>
      <c r="AW154" s="142" t="s">
        <v>10</v>
      </c>
      <c r="AX154" s="142" t="s">
        <v>85</v>
      </c>
      <c r="AY154" s="153" t="s">
        <v>86</v>
      </c>
    </row>
    <row r="155" spans="1:65" s="12" customFormat="1" ht="21.75" customHeight="1">
      <c r="A155" s="9"/>
      <c r="B155" s="49"/>
      <c r="C155" s="115" t="s">
        <v>116</v>
      </c>
      <c r="D155" s="115" t="s">
        <v>89</v>
      </c>
      <c r="E155" s="116" t="s">
        <v>135</v>
      </c>
      <c r="F155" s="117" t="s">
        <v>136</v>
      </c>
      <c r="G155" s="118" t="s">
        <v>109</v>
      </c>
      <c r="H155" s="119">
        <v>2.95</v>
      </c>
      <c r="I155" s="120"/>
      <c r="J155" s="121">
        <f>ROUND(I155*H155,2)</f>
        <v>0</v>
      </c>
      <c r="K155" s="122"/>
      <c r="L155" s="10"/>
      <c r="M155" s="123" t="s">
        <v>2</v>
      </c>
      <c r="N155" s="124" t="s">
        <v>36</v>
      </c>
      <c r="O155" s="125"/>
      <c r="P155" s="126">
        <f>O155*H155</f>
        <v>0</v>
      </c>
      <c r="Q155" s="126">
        <v>0</v>
      </c>
      <c r="R155" s="126">
        <f>Q155*H155</f>
        <v>0</v>
      </c>
      <c r="S155" s="126">
        <v>0</v>
      </c>
      <c r="T155" s="127">
        <f>S155*H155</f>
        <v>0</v>
      </c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R155" s="128" t="s">
        <v>87</v>
      </c>
      <c r="AT155" s="128" t="s">
        <v>89</v>
      </c>
      <c r="AU155" s="128" t="s">
        <v>4</v>
      </c>
      <c r="AY155" s="1" t="s">
        <v>86</v>
      </c>
      <c r="BE155" s="129">
        <f>IF(N155="základná",J155,0)</f>
        <v>0</v>
      </c>
      <c r="BF155" s="129">
        <f>IF(N155="znížená",J155,0)</f>
        <v>0</v>
      </c>
      <c r="BG155" s="129">
        <f>IF(N155="zákl. prenesená",J155,0)</f>
        <v>0</v>
      </c>
      <c r="BH155" s="129">
        <f>IF(N155="zníž. prenesená",J155,0)</f>
        <v>0</v>
      </c>
      <c r="BI155" s="129">
        <f>IF(N155="nulová",J155,0)</f>
        <v>0</v>
      </c>
      <c r="BJ155" s="1" t="s">
        <v>4</v>
      </c>
      <c r="BK155" s="129">
        <f>ROUND(I155*H155,2)</f>
        <v>0</v>
      </c>
      <c r="BL155" s="1" t="s">
        <v>87</v>
      </c>
      <c r="BM155" s="128" t="s">
        <v>137</v>
      </c>
    </row>
    <row r="156" spans="1:65" s="12" customFormat="1" ht="24.15" customHeight="1">
      <c r="A156" s="9"/>
      <c r="B156" s="49"/>
      <c r="C156" s="115" t="s">
        <v>138</v>
      </c>
      <c r="D156" s="115" t="s">
        <v>89</v>
      </c>
      <c r="E156" s="116" t="s">
        <v>139</v>
      </c>
      <c r="F156" s="117" t="s">
        <v>140</v>
      </c>
      <c r="G156" s="118" t="s">
        <v>109</v>
      </c>
      <c r="H156" s="119">
        <v>29.5</v>
      </c>
      <c r="I156" s="120"/>
      <c r="J156" s="121">
        <f>ROUND(I156*H156,2)</f>
        <v>0</v>
      </c>
      <c r="K156" s="122"/>
      <c r="L156" s="10"/>
      <c r="M156" s="123" t="s">
        <v>2</v>
      </c>
      <c r="N156" s="124" t="s">
        <v>36</v>
      </c>
      <c r="O156" s="125"/>
      <c r="P156" s="126">
        <f>O156*H156</f>
        <v>0</v>
      </c>
      <c r="Q156" s="126">
        <v>0</v>
      </c>
      <c r="R156" s="126">
        <f>Q156*H156</f>
        <v>0</v>
      </c>
      <c r="S156" s="126">
        <v>0</v>
      </c>
      <c r="T156" s="127">
        <f>S156*H156</f>
        <v>0</v>
      </c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R156" s="128" t="s">
        <v>87</v>
      </c>
      <c r="AT156" s="128" t="s">
        <v>89</v>
      </c>
      <c r="AU156" s="128" t="s">
        <v>4</v>
      </c>
      <c r="AY156" s="1" t="s">
        <v>86</v>
      </c>
      <c r="BE156" s="129">
        <f>IF(N156="základná",J156,0)</f>
        <v>0</v>
      </c>
      <c r="BF156" s="129">
        <f>IF(N156="znížená",J156,0)</f>
        <v>0</v>
      </c>
      <c r="BG156" s="129">
        <f>IF(N156="zákl. prenesená",J156,0)</f>
        <v>0</v>
      </c>
      <c r="BH156" s="129">
        <f>IF(N156="zníž. prenesená",J156,0)</f>
        <v>0</v>
      </c>
      <c r="BI156" s="129">
        <f>IF(N156="nulová",J156,0)</f>
        <v>0</v>
      </c>
      <c r="BJ156" s="1" t="s">
        <v>4</v>
      </c>
      <c r="BK156" s="129">
        <f>ROUND(I156*H156,2)</f>
        <v>0</v>
      </c>
      <c r="BL156" s="1" t="s">
        <v>87</v>
      </c>
      <c r="BM156" s="128" t="s">
        <v>141</v>
      </c>
    </row>
    <row r="157" spans="1:65" s="142" customFormat="1">
      <c r="B157" s="143"/>
      <c r="C157" s="144"/>
      <c r="D157" s="133" t="s">
        <v>93</v>
      </c>
      <c r="E157" s="145" t="s">
        <v>2</v>
      </c>
      <c r="F157" s="146" t="s">
        <v>142</v>
      </c>
      <c r="G157" s="144"/>
      <c r="H157" s="147">
        <v>29.5</v>
      </c>
      <c r="I157" s="148"/>
      <c r="J157" s="144"/>
      <c r="K157" s="144"/>
      <c r="L157" s="149"/>
      <c r="M157" s="150"/>
      <c r="N157" s="151"/>
      <c r="O157" s="151"/>
      <c r="P157" s="151"/>
      <c r="Q157" s="151"/>
      <c r="R157" s="151"/>
      <c r="S157" s="151"/>
      <c r="T157" s="152"/>
      <c r="AT157" s="153" t="s">
        <v>93</v>
      </c>
      <c r="AU157" s="153" t="s">
        <v>4</v>
      </c>
      <c r="AV157" s="142" t="s">
        <v>4</v>
      </c>
      <c r="AW157" s="142" t="s">
        <v>95</v>
      </c>
      <c r="AX157" s="142" t="s">
        <v>85</v>
      </c>
      <c r="AY157" s="153" t="s">
        <v>86</v>
      </c>
    </row>
    <row r="158" spans="1:65" s="12" customFormat="1" ht="24.15" customHeight="1">
      <c r="A158" s="9"/>
      <c r="B158" s="49"/>
      <c r="C158" s="115" t="s">
        <v>125</v>
      </c>
      <c r="D158" s="115" t="s">
        <v>89</v>
      </c>
      <c r="E158" s="116" t="s">
        <v>143</v>
      </c>
      <c r="F158" s="117" t="s">
        <v>144</v>
      </c>
      <c r="G158" s="118" t="s">
        <v>109</v>
      </c>
      <c r="H158" s="119">
        <v>2.95</v>
      </c>
      <c r="I158" s="120"/>
      <c r="J158" s="121">
        <f>ROUND(I158*H158,2)</f>
        <v>0</v>
      </c>
      <c r="K158" s="122"/>
      <c r="L158" s="10"/>
      <c r="M158" s="123" t="s">
        <v>2</v>
      </c>
      <c r="N158" s="124" t="s">
        <v>36</v>
      </c>
      <c r="O158" s="125"/>
      <c r="P158" s="126">
        <f>O158*H158</f>
        <v>0</v>
      </c>
      <c r="Q158" s="126">
        <v>0</v>
      </c>
      <c r="R158" s="126">
        <f>Q158*H158</f>
        <v>0</v>
      </c>
      <c r="S158" s="126">
        <v>0</v>
      </c>
      <c r="T158" s="127">
        <f>S158*H158</f>
        <v>0</v>
      </c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R158" s="128" t="s">
        <v>87</v>
      </c>
      <c r="AT158" s="128" t="s">
        <v>89</v>
      </c>
      <c r="AU158" s="128" t="s">
        <v>4</v>
      </c>
      <c r="AY158" s="1" t="s">
        <v>86</v>
      </c>
      <c r="BE158" s="129">
        <f>IF(N158="základná",J158,0)</f>
        <v>0</v>
      </c>
      <c r="BF158" s="129">
        <f>IF(N158="znížená",J158,0)</f>
        <v>0</v>
      </c>
      <c r="BG158" s="129">
        <f>IF(N158="zákl. prenesená",J158,0)</f>
        <v>0</v>
      </c>
      <c r="BH158" s="129">
        <f>IF(N158="zníž. prenesená",J158,0)</f>
        <v>0</v>
      </c>
      <c r="BI158" s="129">
        <f>IF(N158="nulová",J158,0)</f>
        <v>0</v>
      </c>
      <c r="BJ158" s="1" t="s">
        <v>4</v>
      </c>
      <c r="BK158" s="129">
        <f>ROUND(I158*H158,2)</f>
        <v>0</v>
      </c>
      <c r="BL158" s="1" t="s">
        <v>87</v>
      </c>
      <c r="BM158" s="128" t="s">
        <v>145</v>
      </c>
    </row>
    <row r="159" spans="1:65" s="12" customFormat="1" ht="24.15" customHeight="1">
      <c r="A159" s="9"/>
      <c r="B159" s="49"/>
      <c r="C159" s="115" t="s">
        <v>146</v>
      </c>
      <c r="D159" s="115" t="s">
        <v>89</v>
      </c>
      <c r="E159" s="116" t="s">
        <v>147</v>
      </c>
      <c r="F159" s="117" t="s">
        <v>148</v>
      </c>
      <c r="G159" s="118" t="s">
        <v>109</v>
      </c>
      <c r="H159" s="119">
        <v>29.5</v>
      </c>
      <c r="I159" s="120"/>
      <c r="J159" s="121">
        <f>ROUND(I159*H159,2)</f>
        <v>0</v>
      </c>
      <c r="K159" s="122"/>
      <c r="L159" s="10"/>
      <c r="M159" s="123" t="s">
        <v>2</v>
      </c>
      <c r="N159" s="124" t="s">
        <v>36</v>
      </c>
      <c r="O159" s="125"/>
      <c r="P159" s="126">
        <f>O159*H159</f>
        <v>0</v>
      </c>
      <c r="Q159" s="126">
        <v>0</v>
      </c>
      <c r="R159" s="126">
        <f>Q159*H159</f>
        <v>0</v>
      </c>
      <c r="S159" s="126">
        <v>0</v>
      </c>
      <c r="T159" s="127">
        <f>S159*H159</f>
        <v>0</v>
      </c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R159" s="128" t="s">
        <v>87</v>
      </c>
      <c r="AT159" s="128" t="s">
        <v>89</v>
      </c>
      <c r="AU159" s="128" t="s">
        <v>4</v>
      </c>
      <c r="AY159" s="1" t="s">
        <v>86</v>
      </c>
      <c r="BE159" s="129">
        <f>IF(N159="základná",J159,0)</f>
        <v>0</v>
      </c>
      <c r="BF159" s="129">
        <f>IF(N159="znížená",J159,0)</f>
        <v>0</v>
      </c>
      <c r="BG159" s="129">
        <f>IF(N159="zákl. prenesená",J159,0)</f>
        <v>0</v>
      </c>
      <c r="BH159" s="129">
        <f>IF(N159="zníž. prenesená",J159,0)</f>
        <v>0</v>
      </c>
      <c r="BI159" s="129">
        <f>IF(N159="nulová",J159,0)</f>
        <v>0</v>
      </c>
      <c r="BJ159" s="1" t="s">
        <v>4</v>
      </c>
      <c r="BK159" s="129">
        <f>ROUND(I159*H159,2)</f>
        <v>0</v>
      </c>
      <c r="BL159" s="1" t="s">
        <v>87</v>
      </c>
      <c r="BM159" s="128" t="s">
        <v>149</v>
      </c>
    </row>
    <row r="160" spans="1:65" s="142" customFormat="1">
      <c r="B160" s="143"/>
      <c r="C160" s="144"/>
      <c r="D160" s="133" t="s">
        <v>93</v>
      </c>
      <c r="E160" s="145" t="s">
        <v>2</v>
      </c>
      <c r="F160" s="146" t="s">
        <v>142</v>
      </c>
      <c r="G160" s="144"/>
      <c r="H160" s="147">
        <v>29.5</v>
      </c>
      <c r="I160" s="148"/>
      <c r="J160" s="144"/>
      <c r="K160" s="144"/>
      <c r="L160" s="149"/>
      <c r="M160" s="150"/>
      <c r="N160" s="151"/>
      <c r="O160" s="151"/>
      <c r="P160" s="151"/>
      <c r="Q160" s="151"/>
      <c r="R160" s="151"/>
      <c r="S160" s="151"/>
      <c r="T160" s="152"/>
      <c r="AT160" s="153" t="s">
        <v>93</v>
      </c>
      <c r="AU160" s="153" t="s">
        <v>4</v>
      </c>
      <c r="AV160" s="142" t="s">
        <v>4</v>
      </c>
      <c r="AW160" s="142" t="s">
        <v>95</v>
      </c>
      <c r="AX160" s="142" t="s">
        <v>85</v>
      </c>
      <c r="AY160" s="153" t="s">
        <v>86</v>
      </c>
    </row>
    <row r="161" spans="1:65" s="12" customFormat="1" ht="24.15" customHeight="1">
      <c r="A161" s="9"/>
      <c r="B161" s="49"/>
      <c r="C161" s="115" t="s">
        <v>150</v>
      </c>
      <c r="D161" s="115" t="s">
        <v>89</v>
      </c>
      <c r="E161" s="116" t="s">
        <v>151</v>
      </c>
      <c r="F161" s="117" t="s">
        <v>152</v>
      </c>
      <c r="G161" s="118" t="s">
        <v>109</v>
      </c>
      <c r="H161" s="119">
        <v>2.95</v>
      </c>
      <c r="I161" s="120"/>
      <c r="J161" s="121">
        <f>ROUND(I161*H161,2)</f>
        <v>0</v>
      </c>
      <c r="K161" s="122"/>
      <c r="L161" s="10"/>
      <c r="M161" s="123" t="s">
        <v>2</v>
      </c>
      <c r="N161" s="124" t="s">
        <v>36</v>
      </c>
      <c r="O161" s="125"/>
      <c r="P161" s="126">
        <f>O161*H161</f>
        <v>0</v>
      </c>
      <c r="Q161" s="126">
        <v>0</v>
      </c>
      <c r="R161" s="126">
        <f>Q161*H161</f>
        <v>0</v>
      </c>
      <c r="S161" s="126">
        <v>0</v>
      </c>
      <c r="T161" s="127">
        <f>S161*H161</f>
        <v>0</v>
      </c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R161" s="128" t="s">
        <v>87</v>
      </c>
      <c r="AT161" s="128" t="s">
        <v>89</v>
      </c>
      <c r="AU161" s="128" t="s">
        <v>4</v>
      </c>
      <c r="AY161" s="1" t="s">
        <v>86</v>
      </c>
      <c r="BE161" s="129">
        <f>IF(N161="základná",J161,0)</f>
        <v>0</v>
      </c>
      <c r="BF161" s="129">
        <f>IF(N161="znížená",J161,0)</f>
        <v>0</v>
      </c>
      <c r="BG161" s="129">
        <f>IF(N161="zákl. prenesená",J161,0)</f>
        <v>0</v>
      </c>
      <c r="BH161" s="129">
        <f>IF(N161="zníž. prenesená",J161,0)</f>
        <v>0</v>
      </c>
      <c r="BI161" s="129">
        <f>IF(N161="nulová",J161,0)</f>
        <v>0</v>
      </c>
      <c r="BJ161" s="1" t="s">
        <v>4</v>
      </c>
      <c r="BK161" s="129">
        <f>ROUND(I161*H161,2)</f>
        <v>0</v>
      </c>
      <c r="BL161" s="1" t="s">
        <v>87</v>
      </c>
      <c r="BM161" s="128" t="s">
        <v>153</v>
      </c>
    </row>
    <row r="162" spans="1:65" s="98" customFormat="1" ht="22.95" customHeight="1">
      <c r="B162" s="99"/>
      <c r="C162" s="100"/>
      <c r="D162" s="101" t="s">
        <v>82</v>
      </c>
      <c r="E162" s="113" t="s">
        <v>154</v>
      </c>
      <c r="F162" s="113" t="s">
        <v>155</v>
      </c>
      <c r="G162" s="100"/>
      <c r="H162" s="100"/>
      <c r="I162" s="103"/>
      <c r="J162" s="114">
        <f>BK162</f>
        <v>0</v>
      </c>
      <c r="K162" s="100"/>
      <c r="L162" s="105"/>
      <c r="M162" s="106"/>
      <c r="N162" s="107"/>
      <c r="O162" s="107"/>
      <c r="P162" s="108">
        <f>P163</f>
        <v>0</v>
      </c>
      <c r="Q162" s="107"/>
      <c r="R162" s="108">
        <f>R163</f>
        <v>0</v>
      </c>
      <c r="S162" s="107"/>
      <c r="T162" s="109">
        <f>T163</f>
        <v>0</v>
      </c>
      <c r="AR162" s="110" t="s">
        <v>85</v>
      </c>
      <c r="AT162" s="111" t="s">
        <v>82</v>
      </c>
      <c r="AU162" s="111" t="s">
        <v>85</v>
      </c>
      <c r="AY162" s="110" t="s">
        <v>86</v>
      </c>
      <c r="BK162" s="112">
        <f>BK163</f>
        <v>0</v>
      </c>
    </row>
    <row r="163" spans="1:65" s="12" customFormat="1" ht="24.15" customHeight="1">
      <c r="A163" s="9"/>
      <c r="B163" s="49"/>
      <c r="C163" s="115" t="s">
        <v>156</v>
      </c>
      <c r="D163" s="115" t="s">
        <v>89</v>
      </c>
      <c r="E163" s="116" t="s">
        <v>157</v>
      </c>
      <c r="F163" s="117" t="s">
        <v>158</v>
      </c>
      <c r="G163" s="118" t="s">
        <v>109</v>
      </c>
      <c r="H163" s="119">
        <v>13.46</v>
      </c>
      <c r="I163" s="120"/>
      <c r="J163" s="121">
        <f>ROUND(I163*H163,2)</f>
        <v>0</v>
      </c>
      <c r="K163" s="122"/>
      <c r="L163" s="10"/>
      <c r="M163" s="123" t="s">
        <v>2</v>
      </c>
      <c r="N163" s="124" t="s">
        <v>36</v>
      </c>
      <c r="O163" s="125"/>
      <c r="P163" s="126">
        <f>O163*H163</f>
        <v>0</v>
      </c>
      <c r="Q163" s="126">
        <v>0</v>
      </c>
      <c r="R163" s="126">
        <f>Q163*H163</f>
        <v>0</v>
      </c>
      <c r="S163" s="126">
        <v>0</v>
      </c>
      <c r="T163" s="127">
        <f>S163*H163</f>
        <v>0</v>
      </c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R163" s="128" t="s">
        <v>87</v>
      </c>
      <c r="AT163" s="128" t="s">
        <v>89</v>
      </c>
      <c r="AU163" s="128" t="s">
        <v>4</v>
      </c>
      <c r="AY163" s="1" t="s">
        <v>86</v>
      </c>
      <c r="BE163" s="129">
        <f>IF(N163="základná",J163,0)</f>
        <v>0</v>
      </c>
      <c r="BF163" s="129">
        <f>IF(N163="znížená",J163,0)</f>
        <v>0</v>
      </c>
      <c r="BG163" s="129">
        <f>IF(N163="zákl. prenesená",J163,0)</f>
        <v>0</v>
      </c>
      <c r="BH163" s="129">
        <f>IF(N163="zníž. prenesená",J163,0)</f>
        <v>0</v>
      </c>
      <c r="BI163" s="129">
        <f>IF(N163="nulová",J163,0)</f>
        <v>0</v>
      </c>
      <c r="BJ163" s="1" t="s">
        <v>4</v>
      </c>
      <c r="BK163" s="129">
        <f>ROUND(I163*H163,2)</f>
        <v>0</v>
      </c>
      <c r="BL163" s="1" t="s">
        <v>87</v>
      </c>
      <c r="BM163" s="128" t="s">
        <v>159</v>
      </c>
    </row>
    <row r="164" spans="1:65" s="98" customFormat="1" ht="25.95" customHeight="1">
      <c r="B164" s="99"/>
      <c r="C164" s="100"/>
      <c r="D164" s="101" t="s">
        <v>82</v>
      </c>
      <c r="E164" s="102" t="s">
        <v>160</v>
      </c>
      <c r="F164" s="102" t="s">
        <v>161</v>
      </c>
      <c r="G164" s="100"/>
      <c r="H164" s="100"/>
      <c r="I164" s="103"/>
      <c r="J164" s="104">
        <f>BK164</f>
        <v>0</v>
      </c>
      <c r="K164" s="100"/>
      <c r="L164" s="105"/>
      <c r="M164" s="106"/>
      <c r="N164" s="107"/>
      <c r="O164" s="107"/>
      <c r="P164" s="108">
        <f>P165+P225+P239+P245+P253</f>
        <v>0</v>
      </c>
      <c r="Q164" s="107"/>
      <c r="R164" s="108">
        <f>R165+R225+R239+R245+R253</f>
        <v>11.665358700769001</v>
      </c>
      <c r="S164" s="107"/>
      <c r="T164" s="109">
        <f>T165+T225+T239+T245+T253</f>
        <v>2.8608422</v>
      </c>
      <c r="AR164" s="110" t="s">
        <v>4</v>
      </c>
      <c r="AT164" s="111" t="s">
        <v>82</v>
      </c>
      <c r="AU164" s="111" t="s">
        <v>5</v>
      </c>
      <c r="AY164" s="110" t="s">
        <v>86</v>
      </c>
      <c r="BK164" s="112">
        <f>BK165+BK225+BK239+BK245+BK253</f>
        <v>0</v>
      </c>
    </row>
    <row r="165" spans="1:65" s="98" customFormat="1" ht="22.95" customHeight="1">
      <c r="B165" s="99"/>
      <c r="C165" s="100"/>
      <c r="D165" s="101" t="s">
        <v>82</v>
      </c>
      <c r="E165" s="113" t="s">
        <v>162</v>
      </c>
      <c r="F165" s="113" t="s">
        <v>163</v>
      </c>
      <c r="G165" s="100"/>
      <c r="H165" s="100"/>
      <c r="I165" s="103"/>
      <c r="J165" s="114">
        <f>BK165</f>
        <v>0</v>
      </c>
      <c r="K165" s="100"/>
      <c r="L165" s="105"/>
      <c r="M165" s="106"/>
      <c r="N165" s="107"/>
      <c r="O165" s="107"/>
      <c r="P165" s="108">
        <f>SUM(P166:P224)</f>
        <v>0</v>
      </c>
      <c r="Q165" s="107"/>
      <c r="R165" s="108">
        <f>SUM(R166:R224)</f>
        <v>6.9331521707690005</v>
      </c>
      <c r="S165" s="107"/>
      <c r="T165" s="109">
        <f>SUM(T166:T224)</f>
        <v>2.3202560000000001</v>
      </c>
      <c r="AR165" s="110" t="s">
        <v>4</v>
      </c>
      <c r="AT165" s="111" t="s">
        <v>82</v>
      </c>
      <c r="AU165" s="111" t="s">
        <v>85</v>
      </c>
      <c r="AY165" s="110" t="s">
        <v>86</v>
      </c>
      <c r="BK165" s="112">
        <f>SUM(BK166:BK224)</f>
        <v>0</v>
      </c>
    </row>
    <row r="166" spans="1:65" s="12" customFormat="1" ht="37.950000000000003" customHeight="1">
      <c r="A166" s="9"/>
      <c r="B166" s="49"/>
      <c r="C166" s="115" t="s">
        <v>119</v>
      </c>
      <c r="D166" s="115" t="s">
        <v>89</v>
      </c>
      <c r="E166" s="116" t="s">
        <v>164</v>
      </c>
      <c r="F166" s="117" t="s">
        <v>165</v>
      </c>
      <c r="G166" s="118" t="s">
        <v>100</v>
      </c>
      <c r="H166" s="119">
        <v>580.06299999999999</v>
      </c>
      <c r="I166" s="120"/>
      <c r="J166" s="121">
        <f>ROUND(I166*H166,2)</f>
        <v>0</v>
      </c>
      <c r="K166" s="122"/>
      <c r="L166" s="10"/>
      <c r="M166" s="123" t="s">
        <v>2</v>
      </c>
      <c r="N166" s="124" t="s">
        <v>36</v>
      </c>
      <c r="O166" s="125"/>
      <c r="P166" s="126">
        <f>O166*H166</f>
        <v>0</v>
      </c>
      <c r="Q166" s="126">
        <v>0</v>
      </c>
      <c r="R166" s="126">
        <f>Q166*H166</f>
        <v>0</v>
      </c>
      <c r="S166" s="126">
        <v>2E-3</v>
      </c>
      <c r="T166" s="127">
        <f>S166*H166</f>
        <v>1.160126</v>
      </c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R166" s="128" t="s">
        <v>119</v>
      </c>
      <c r="AT166" s="128" t="s">
        <v>89</v>
      </c>
      <c r="AU166" s="128" t="s">
        <v>4</v>
      </c>
      <c r="AY166" s="1" t="s">
        <v>86</v>
      </c>
      <c r="BE166" s="129">
        <f>IF(N166="základná",J166,0)</f>
        <v>0</v>
      </c>
      <c r="BF166" s="129">
        <f>IF(N166="znížená",J166,0)</f>
        <v>0</v>
      </c>
      <c r="BG166" s="129">
        <f>IF(N166="zákl. prenesená",J166,0)</f>
        <v>0</v>
      </c>
      <c r="BH166" s="129">
        <f>IF(N166="zníž. prenesená",J166,0)</f>
        <v>0</v>
      </c>
      <c r="BI166" s="129">
        <f>IF(N166="nulová",J166,0)</f>
        <v>0</v>
      </c>
      <c r="BJ166" s="1" t="s">
        <v>4</v>
      </c>
      <c r="BK166" s="129">
        <f>ROUND(I166*H166,2)</f>
        <v>0</v>
      </c>
      <c r="BL166" s="1" t="s">
        <v>119</v>
      </c>
      <c r="BM166" s="128" t="s">
        <v>166</v>
      </c>
    </row>
    <row r="167" spans="1:65" s="142" customFormat="1">
      <c r="B167" s="143"/>
      <c r="C167" s="144"/>
      <c r="D167" s="133" t="s">
        <v>93</v>
      </c>
      <c r="E167" s="145" t="s">
        <v>2</v>
      </c>
      <c r="F167" s="146" t="s">
        <v>6</v>
      </c>
      <c r="G167" s="144"/>
      <c r="H167" s="147">
        <v>580.06299999999999</v>
      </c>
      <c r="I167" s="148"/>
      <c r="J167" s="144"/>
      <c r="K167" s="144"/>
      <c r="L167" s="149"/>
      <c r="M167" s="150"/>
      <c r="N167" s="151"/>
      <c r="O167" s="151"/>
      <c r="P167" s="151"/>
      <c r="Q167" s="151"/>
      <c r="R167" s="151"/>
      <c r="S167" s="151"/>
      <c r="T167" s="152"/>
      <c r="AT167" s="153" t="s">
        <v>93</v>
      </c>
      <c r="AU167" s="153" t="s">
        <v>4</v>
      </c>
      <c r="AV167" s="142" t="s">
        <v>4</v>
      </c>
      <c r="AW167" s="142" t="s">
        <v>95</v>
      </c>
      <c r="AX167" s="142" t="s">
        <v>85</v>
      </c>
      <c r="AY167" s="153" t="s">
        <v>86</v>
      </c>
    </row>
    <row r="168" spans="1:65" s="12" customFormat="1" ht="16.5" customHeight="1">
      <c r="A168" s="9"/>
      <c r="B168" s="49"/>
      <c r="C168" s="115" t="s">
        <v>167</v>
      </c>
      <c r="D168" s="115" t="s">
        <v>89</v>
      </c>
      <c r="E168" s="116" t="s">
        <v>168</v>
      </c>
      <c r="F168" s="117" t="s">
        <v>169</v>
      </c>
      <c r="G168" s="118" t="s">
        <v>170</v>
      </c>
      <c r="H168" s="119">
        <v>3</v>
      </c>
      <c r="I168" s="120"/>
      <c r="J168" s="121">
        <f>ROUND(I168*H168,2)</f>
        <v>0</v>
      </c>
      <c r="K168" s="122"/>
      <c r="L168" s="10"/>
      <c r="M168" s="123" t="s">
        <v>2</v>
      </c>
      <c r="N168" s="124" t="s">
        <v>36</v>
      </c>
      <c r="O168" s="125"/>
      <c r="P168" s="126">
        <f>O168*H168</f>
        <v>0</v>
      </c>
      <c r="Q168" s="126">
        <v>0</v>
      </c>
      <c r="R168" s="126">
        <f>Q168*H168</f>
        <v>0</v>
      </c>
      <c r="S168" s="126">
        <v>0</v>
      </c>
      <c r="T168" s="127">
        <f>S168*H168</f>
        <v>0</v>
      </c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R168" s="128" t="s">
        <v>119</v>
      </c>
      <c r="AT168" s="128" t="s">
        <v>89</v>
      </c>
      <c r="AU168" s="128" t="s">
        <v>4</v>
      </c>
      <c r="AY168" s="1" t="s">
        <v>86</v>
      </c>
      <c r="BE168" s="129">
        <f>IF(N168="základná",J168,0)</f>
        <v>0</v>
      </c>
      <c r="BF168" s="129">
        <f>IF(N168="znížená",J168,0)</f>
        <v>0</v>
      </c>
      <c r="BG168" s="129">
        <f>IF(N168="zákl. prenesená",J168,0)</f>
        <v>0</v>
      </c>
      <c r="BH168" s="129">
        <f>IF(N168="zníž. prenesená",J168,0)</f>
        <v>0</v>
      </c>
      <c r="BI168" s="129">
        <f>IF(N168="nulová",J168,0)</f>
        <v>0</v>
      </c>
      <c r="BJ168" s="1" t="s">
        <v>4</v>
      </c>
      <c r="BK168" s="129">
        <f>ROUND(I168*H168,2)</f>
        <v>0</v>
      </c>
      <c r="BL168" s="1" t="s">
        <v>119</v>
      </c>
      <c r="BM168" s="128" t="s">
        <v>171</v>
      </c>
    </row>
    <row r="169" spans="1:65" s="142" customFormat="1">
      <c r="B169" s="143"/>
      <c r="C169" s="144"/>
      <c r="D169" s="133" t="s">
        <v>93</v>
      </c>
      <c r="E169" s="145" t="s">
        <v>2</v>
      </c>
      <c r="F169" s="146" t="s">
        <v>172</v>
      </c>
      <c r="G169" s="144"/>
      <c r="H169" s="147">
        <v>3</v>
      </c>
      <c r="I169" s="148"/>
      <c r="J169" s="144"/>
      <c r="K169" s="144"/>
      <c r="L169" s="149"/>
      <c r="M169" s="150"/>
      <c r="N169" s="151"/>
      <c r="O169" s="151"/>
      <c r="P169" s="151"/>
      <c r="Q169" s="151"/>
      <c r="R169" s="151"/>
      <c r="S169" s="151"/>
      <c r="T169" s="152"/>
      <c r="AT169" s="153" t="s">
        <v>93</v>
      </c>
      <c r="AU169" s="153" t="s">
        <v>4</v>
      </c>
      <c r="AV169" s="142" t="s">
        <v>4</v>
      </c>
      <c r="AW169" s="142" t="s">
        <v>95</v>
      </c>
      <c r="AX169" s="142" t="s">
        <v>85</v>
      </c>
      <c r="AY169" s="153" t="s">
        <v>86</v>
      </c>
    </row>
    <row r="170" spans="1:65" s="12" customFormat="1" ht="16.5" customHeight="1">
      <c r="A170" s="9"/>
      <c r="B170" s="49"/>
      <c r="C170" s="115" t="s">
        <v>173</v>
      </c>
      <c r="D170" s="115" t="s">
        <v>89</v>
      </c>
      <c r="E170" s="116" t="s">
        <v>174</v>
      </c>
      <c r="F170" s="117" t="s">
        <v>175</v>
      </c>
      <c r="G170" s="118" t="s">
        <v>170</v>
      </c>
      <c r="H170" s="119">
        <v>4</v>
      </c>
      <c r="I170" s="120"/>
      <c r="J170" s="121">
        <f>ROUND(I170*H170,2)</f>
        <v>0</v>
      </c>
      <c r="K170" s="122"/>
      <c r="L170" s="10"/>
      <c r="M170" s="123" t="s">
        <v>2</v>
      </c>
      <c r="N170" s="124" t="s">
        <v>36</v>
      </c>
      <c r="O170" s="125"/>
      <c r="P170" s="126">
        <f>O170*H170</f>
        <v>0</v>
      </c>
      <c r="Q170" s="126">
        <v>0</v>
      </c>
      <c r="R170" s="126">
        <f>Q170*H170</f>
        <v>0</v>
      </c>
      <c r="S170" s="126">
        <v>0</v>
      </c>
      <c r="T170" s="127">
        <f>S170*H170</f>
        <v>0</v>
      </c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R170" s="128" t="s">
        <v>119</v>
      </c>
      <c r="AT170" s="128" t="s">
        <v>89</v>
      </c>
      <c r="AU170" s="128" t="s">
        <v>4</v>
      </c>
      <c r="AY170" s="1" t="s">
        <v>86</v>
      </c>
      <c r="BE170" s="129">
        <f>IF(N170="základná",J170,0)</f>
        <v>0</v>
      </c>
      <c r="BF170" s="129">
        <f>IF(N170="znížená",J170,0)</f>
        <v>0</v>
      </c>
      <c r="BG170" s="129">
        <f>IF(N170="zákl. prenesená",J170,0)</f>
        <v>0</v>
      </c>
      <c r="BH170" s="129">
        <f>IF(N170="zníž. prenesená",J170,0)</f>
        <v>0</v>
      </c>
      <c r="BI170" s="129">
        <f>IF(N170="nulová",J170,0)</f>
        <v>0</v>
      </c>
      <c r="BJ170" s="1" t="s">
        <v>4</v>
      </c>
      <c r="BK170" s="129">
        <f>ROUND(I170*H170,2)</f>
        <v>0</v>
      </c>
      <c r="BL170" s="1" t="s">
        <v>119</v>
      </c>
      <c r="BM170" s="128" t="s">
        <v>176</v>
      </c>
    </row>
    <row r="171" spans="1:65" s="12" customFormat="1" ht="24.15" customHeight="1">
      <c r="A171" s="9"/>
      <c r="B171" s="49"/>
      <c r="C171" s="115" t="s">
        <v>177</v>
      </c>
      <c r="D171" s="115" t="s">
        <v>89</v>
      </c>
      <c r="E171" s="116" t="s">
        <v>178</v>
      </c>
      <c r="F171" s="117" t="s">
        <v>179</v>
      </c>
      <c r="G171" s="118" t="s">
        <v>170</v>
      </c>
      <c r="H171" s="119">
        <v>4</v>
      </c>
      <c r="I171" s="120"/>
      <c r="J171" s="121">
        <f>ROUND(I171*H171,2)</f>
        <v>0</v>
      </c>
      <c r="K171" s="122"/>
      <c r="L171" s="10"/>
      <c r="M171" s="123" t="s">
        <v>2</v>
      </c>
      <c r="N171" s="124" t="s">
        <v>36</v>
      </c>
      <c r="O171" s="125"/>
      <c r="P171" s="126">
        <f>O171*H171</f>
        <v>0</v>
      </c>
      <c r="Q171" s="126">
        <v>0</v>
      </c>
      <c r="R171" s="126">
        <f>Q171*H171</f>
        <v>0</v>
      </c>
      <c r="S171" s="126">
        <v>0</v>
      </c>
      <c r="T171" s="127">
        <f>S171*H171</f>
        <v>0</v>
      </c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R171" s="128" t="s">
        <v>119</v>
      </c>
      <c r="AT171" s="128" t="s">
        <v>89</v>
      </c>
      <c r="AU171" s="128" t="s">
        <v>4</v>
      </c>
      <c r="AY171" s="1" t="s">
        <v>86</v>
      </c>
      <c r="BE171" s="129">
        <f>IF(N171="základná",J171,0)</f>
        <v>0</v>
      </c>
      <c r="BF171" s="129">
        <f>IF(N171="znížená",J171,0)</f>
        <v>0</v>
      </c>
      <c r="BG171" s="129">
        <f>IF(N171="zákl. prenesená",J171,0)</f>
        <v>0</v>
      </c>
      <c r="BH171" s="129">
        <f>IF(N171="zníž. prenesená",J171,0)</f>
        <v>0</v>
      </c>
      <c r="BI171" s="129">
        <f>IF(N171="nulová",J171,0)</f>
        <v>0</v>
      </c>
      <c r="BJ171" s="1" t="s">
        <v>4</v>
      </c>
      <c r="BK171" s="129">
        <f>ROUND(I171*H171,2)</f>
        <v>0</v>
      </c>
      <c r="BL171" s="1" t="s">
        <v>119</v>
      </c>
      <c r="BM171" s="128" t="s">
        <v>180</v>
      </c>
    </row>
    <row r="172" spans="1:65" s="12" customFormat="1" ht="44.25" customHeight="1">
      <c r="A172" s="9"/>
      <c r="B172" s="49"/>
      <c r="C172" s="115" t="s">
        <v>181</v>
      </c>
      <c r="D172" s="115" t="s">
        <v>89</v>
      </c>
      <c r="E172" s="116" t="s">
        <v>182</v>
      </c>
      <c r="F172" s="117" t="s">
        <v>183</v>
      </c>
      <c r="G172" s="118" t="s">
        <v>100</v>
      </c>
      <c r="H172" s="119">
        <v>116.01300000000001</v>
      </c>
      <c r="I172" s="120"/>
      <c r="J172" s="121">
        <f>ROUND(I172*H172,2)</f>
        <v>0</v>
      </c>
      <c r="K172" s="122"/>
      <c r="L172" s="10"/>
      <c r="M172" s="123" t="s">
        <v>2</v>
      </c>
      <c r="N172" s="124" t="s">
        <v>36</v>
      </c>
      <c r="O172" s="125"/>
      <c r="P172" s="126">
        <f>O172*H172</f>
        <v>0</v>
      </c>
      <c r="Q172" s="126">
        <v>0</v>
      </c>
      <c r="R172" s="126">
        <f>Q172*H172</f>
        <v>0</v>
      </c>
      <c r="S172" s="126">
        <v>0.01</v>
      </c>
      <c r="T172" s="127">
        <f>S172*H172</f>
        <v>1.1601300000000001</v>
      </c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R172" s="128" t="s">
        <v>119</v>
      </c>
      <c r="AT172" s="128" t="s">
        <v>89</v>
      </c>
      <c r="AU172" s="128" t="s">
        <v>4</v>
      </c>
      <c r="AY172" s="1" t="s">
        <v>86</v>
      </c>
      <c r="BE172" s="129">
        <f>IF(N172="základná",J172,0)</f>
        <v>0</v>
      </c>
      <c r="BF172" s="129">
        <f>IF(N172="znížená",J172,0)</f>
        <v>0</v>
      </c>
      <c r="BG172" s="129">
        <f>IF(N172="zákl. prenesená",J172,0)</f>
        <v>0</v>
      </c>
      <c r="BH172" s="129">
        <f>IF(N172="zníž. prenesená",J172,0)</f>
        <v>0</v>
      </c>
      <c r="BI172" s="129">
        <f>IF(N172="nulová",J172,0)</f>
        <v>0</v>
      </c>
      <c r="BJ172" s="1" t="s">
        <v>4</v>
      </c>
      <c r="BK172" s="129">
        <f>ROUND(I172*H172,2)</f>
        <v>0</v>
      </c>
      <c r="BL172" s="1" t="s">
        <v>119</v>
      </c>
      <c r="BM172" s="128" t="s">
        <v>184</v>
      </c>
    </row>
    <row r="173" spans="1:65" s="142" customFormat="1">
      <c r="B173" s="143"/>
      <c r="C173" s="144"/>
      <c r="D173" s="133" t="s">
        <v>93</v>
      </c>
      <c r="E173" s="145" t="s">
        <v>2</v>
      </c>
      <c r="F173" s="146" t="s">
        <v>185</v>
      </c>
      <c r="G173" s="144"/>
      <c r="H173" s="147">
        <v>116.01300000000001</v>
      </c>
      <c r="I173" s="148"/>
      <c r="J173" s="144"/>
      <c r="K173" s="144"/>
      <c r="L173" s="149"/>
      <c r="M173" s="150"/>
      <c r="N173" s="151"/>
      <c r="O173" s="151"/>
      <c r="P173" s="151"/>
      <c r="Q173" s="151"/>
      <c r="R173" s="151"/>
      <c r="S173" s="151"/>
      <c r="T173" s="152"/>
      <c r="AT173" s="153" t="s">
        <v>93</v>
      </c>
      <c r="AU173" s="153" t="s">
        <v>4</v>
      </c>
      <c r="AV173" s="142" t="s">
        <v>4</v>
      </c>
      <c r="AW173" s="142" t="s">
        <v>95</v>
      </c>
      <c r="AX173" s="142" t="s">
        <v>85</v>
      </c>
      <c r="AY173" s="153" t="s">
        <v>86</v>
      </c>
    </row>
    <row r="174" spans="1:65" s="12" customFormat="1" ht="24.15" customHeight="1">
      <c r="A174" s="9"/>
      <c r="B174" s="49"/>
      <c r="C174" s="115" t="s">
        <v>186</v>
      </c>
      <c r="D174" s="115" t="s">
        <v>89</v>
      </c>
      <c r="E174" s="116" t="s">
        <v>187</v>
      </c>
      <c r="F174" s="117" t="s">
        <v>188</v>
      </c>
      <c r="G174" s="118" t="s">
        <v>100</v>
      </c>
      <c r="H174" s="119">
        <v>116.01300000000001</v>
      </c>
      <c r="I174" s="120"/>
      <c r="J174" s="121">
        <f>ROUND(I174*H174,2)</f>
        <v>0</v>
      </c>
      <c r="K174" s="122"/>
      <c r="L174" s="10"/>
      <c r="M174" s="123" t="s">
        <v>2</v>
      </c>
      <c r="N174" s="124" t="s">
        <v>36</v>
      </c>
      <c r="O174" s="125"/>
      <c r="P174" s="126">
        <f>O174*H174</f>
        <v>0</v>
      </c>
      <c r="Q174" s="126">
        <v>0</v>
      </c>
      <c r="R174" s="126">
        <f>Q174*H174</f>
        <v>0</v>
      </c>
      <c r="S174" s="126">
        <v>0</v>
      </c>
      <c r="T174" s="127">
        <f>S174*H174</f>
        <v>0</v>
      </c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R174" s="128" t="s">
        <v>119</v>
      </c>
      <c r="AT174" s="128" t="s">
        <v>89</v>
      </c>
      <c r="AU174" s="128" t="s">
        <v>4</v>
      </c>
      <c r="AY174" s="1" t="s">
        <v>86</v>
      </c>
      <c r="BE174" s="129">
        <f>IF(N174="základná",J174,0)</f>
        <v>0</v>
      </c>
      <c r="BF174" s="129">
        <f>IF(N174="znížená",J174,0)</f>
        <v>0</v>
      </c>
      <c r="BG174" s="129">
        <f>IF(N174="zákl. prenesená",J174,0)</f>
        <v>0</v>
      </c>
      <c r="BH174" s="129">
        <f>IF(N174="zníž. prenesená",J174,0)</f>
        <v>0</v>
      </c>
      <c r="BI174" s="129">
        <f>IF(N174="nulová",J174,0)</f>
        <v>0</v>
      </c>
      <c r="BJ174" s="1" t="s">
        <v>4</v>
      </c>
      <c r="BK174" s="129">
        <f>ROUND(I174*H174,2)</f>
        <v>0</v>
      </c>
      <c r="BL174" s="1" t="s">
        <v>119</v>
      </c>
      <c r="BM174" s="128" t="s">
        <v>189</v>
      </c>
    </row>
    <row r="175" spans="1:65" s="142" customFormat="1">
      <c r="B175" s="143"/>
      <c r="C175" s="144"/>
      <c r="D175" s="133" t="s">
        <v>93</v>
      </c>
      <c r="E175" s="145" t="s">
        <v>2</v>
      </c>
      <c r="F175" s="146" t="s">
        <v>190</v>
      </c>
      <c r="G175" s="144"/>
      <c r="H175" s="147">
        <v>116.01300000000001</v>
      </c>
      <c r="I175" s="148"/>
      <c r="J175" s="144"/>
      <c r="K175" s="144"/>
      <c r="L175" s="149"/>
      <c r="M175" s="150"/>
      <c r="N175" s="151"/>
      <c r="O175" s="151"/>
      <c r="P175" s="151"/>
      <c r="Q175" s="151"/>
      <c r="R175" s="151"/>
      <c r="S175" s="151"/>
      <c r="T175" s="152"/>
      <c r="AT175" s="153" t="s">
        <v>93</v>
      </c>
      <c r="AU175" s="153" t="s">
        <v>4</v>
      </c>
      <c r="AV175" s="142" t="s">
        <v>4</v>
      </c>
      <c r="AW175" s="142" t="s">
        <v>95</v>
      </c>
      <c r="AX175" s="142" t="s">
        <v>85</v>
      </c>
      <c r="AY175" s="153" t="s">
        <v>86</v>
      </c>
    </row>
    <row r="176" spans="1:65" s="12" customFormat="1" ht="16.5" customHeight="1">
      <c r="A176" s="9"/>
      <c r="B176" s="49"/>
      <c r="C176" s="166" t="s">
        <v>191</v>
      </c>
      <c r="D176" s="166" t="s">
        <v>192</v>
      </c>
      <c r="E176" s="167" t="s">
        <v>193</v>
      </c>
      <c r="F176" s="168" t="s">
        <v>194</v>
      </c>
      <c r="G176" s="169" t="s">
        <v>109</v>
      </c>
      <c r="H176" s="170">
        <v>3.5000000000000003E-2</v>
      </c>
      <c r="I176" s="171"/>
      <c r="J176" s="172">
        <f>ROUND(I176*H176,2)</f>
        <v>0</v>
      </c>
      <c r="K176" s="173"/>
      <c r="L176" s="174"/>
      <c r="M176" s="175" t="s">
        <v>2</v>
      </c>
      <c r="N176" s="176" t="s">
        <v>36</v>
      </c>
      <c r="O176" s="125"/>
      <c r="P176" s="126">
        <f>O176*H176</f>
        <v>0</v>
      </c>
      <c r="Q176" s="126">
        <v>1</v>
      </c>
      <c r="R176" s="126">
        <f>Q176*H176</f>
        <v>3.5000000000000003E-2</v>
      </c>
      <c r="S176" s="126">
        <v>0</v>
      </c>
      <c r="T176" s="127">
        <f>S176*H176</f>
        <v>0</v>
      </c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R176" s="128" t="s">
        <v>141</v>
      </c>
      <c r="AT176" s="128" t="s">
        <v>192</v>
      </c>
      <c r="AU176" s="128" t="s">
        <v>4</v>
      </c>
      <c r="AY176" s="1" t="s">
        <v>86</v>
      </c>
      <c r="BE176" s="129">
        <f>IF(N176="základná",J176,0)</f>
        <v>0</v>
      </c>
      <c r="BF176" s="129">
        <f>IF(N176="znížená",J176,0)</f>
        <v>0</v>
      </c>
      <c r="BG176" s="129">
        <f>IF(N176="zákl. prenesená",J176,0)</f>
        <v>0</v>
      </c>
      <c r="BH176" s="129">
        <f>IF(N176="zníž. prenesená",J176,0)</f>
        <v>0</v>
      </c>
      <c r="BI176" s="129">
        <f>IF(N176="nulová",J176,0)</f>
        <v>0</v>
      </c>
      <c r="BJ176" s="1" t="s">
        <v>4</v>
      </c>
      <c r="BK176" s="129">
        <f>ROUND(I176*H176,2)</f>
        <v>0</v>
      </c>
      <c r="BL176" s="1" t="s">
        <v>119</v>
      </c>
      <c r="BM176" s="128" t="s">
        <v>195</v>
      </c>
    </row>
    <row r="177" spans="1:65" s="142" customFormat="1">
      <c r="B177" s="143"/>
      <c r="C177" s="144"/>
      <c r="D177" s="133" t="s">
        <v>93</v>
      </c>
      <c r="E177" s="144"/>
      <c r="F177" s="146" t="s">
        <v>196</v>
      </c>
      <c r="G177" s="144"/>
      <c r="H177" s="147">
        <v>3.5000000000000003E-2</v>
      </c>
      <c r="I177" s="148"/>
      <c r="J177" s="144"/>
      <c r="K177" s="144"/>
      <c r="L177" s="149"/>
      <c r="M177" s="150"/>
      <c r="N177" s="151"/>
      <c r="O177" s="151"/>
      <c r="P177" s="151"/>
      <c r="Q177" s="151"/>
      <c r="R177" s="151"/>
      <c r="S177" s="151"/>
      <c r="T177" s="152"/>
      <c r="AT177" s="153" t="s">
        <v>93</v>
      </c>
      <c r="AU177" s="153" t="s">
        <v>4</v>
      </c>
      <c r="AV177" s="142" t="s">
        <v>4</v>
      </c>
      <c r="AW177" s="142" t="s">
        <v>10</v>
      </c>
      <c r="AX177" s="142" t="s">
        <v>85</v>
      </c>
      <c r="AY177" s="153" t="s">
        <v>86</v>
      </c>
    </row>
    <row r="178" spans="1:65" s="12" customFormat="1" ht="33" customHeight="1">
      <c r="A178" s="9"/>
      <c r="B178" s="49"/>
      <c r="C178" s="115" t="s">
        <v>197</v>
      </c>
      <c r="D178" s="115" t="s">
        <v>89</v>
      </c>
      <c r="E178" s="116" t="s">
        <v>198</v>
      </c>
      <c r="F178" s="117" t="s">
        <v>199</v>
      </c>
      <c r="G178" s="118" t="s">
        <v>100</v>
      </c>
      <c r="H178" s="119">
        <v>116.01300000000001</v>
      </c>
      <c r="I178" s="120"/>
      <c r="J178" s="121">
        <f>ROUND(I178*H178,2)</f>
        <v>0</v>
      </c>
      <c r="K178" s="122"/>
      <c r="L178" s="10"/>
      <c r="M178" s="123" t="s">
        <v>2</v>
      </c>
      <c r="N178" s="124" t="s">
        <v>36</v>
      </c>
      <c r="O178" s="125"/>
      <c r="P178" s="126">
        <f>O178*H178</f>
        <v>0</v>
      </c>
      <c r="Q178" s="126">
        <v>5.1999999999999995E-4</v>
      </c>
      <c r="R178" s="126">
        <f>Q178*H178</f>
        <v>6.032676E-2</v>
      </c>
      <c r="S178" s="126">
        <v>0</v>
      </c>
      <c r="T178" s="127">
        <f>S178*H178</f>
        <v>0</v>
      </c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R178" s="128" t="s">
        <v>119</v>
      </c>
      <c r="AT178" s="128" t="s">
        <v>89</v>
      </c>
      <c r="AU178" s="128" t="s">
        <v>4</v>
      </c>
      <c r="AY178" s="1" t="s">
        <v>86</v>
      </c>
      <c r="BE178" s="129">
        <f>IF(N178="základná",J178,0)</f>
        <v>0</v>
      </c>
      <c r="BF178" s="129">
        <f>IF(N178="znížená",J178,0)</f>
        <v>0</v>
      </c>
      <c r="BG178" s="129">
        <f>IF(N178="zákl. prenesená",J178,0)</f>
        <v>0</v>
      </c>
      <c r="BH178" s="129">
        <f>IF(N178="zníž. prenesená",J178,0)</f>
        <v>0</v>
      </c>
      <c r="BI178" s="129">
        <f>IF(N178="nulová",J178,0)</f>
        <v>0</v>
      </c>
      <c r="BJ178" s="1" t="s">
        <v>4</v>
      </c>
      <c r="BK178" s="129">
        <f>ROUND(I178*H178,2)</f>
        <v>0</v>
      </c>
      <c r="BL178" s="1" t="s">
        <v>119</v>
      </c>
      <c r="BM178" s="128" t="s">
        <v>200</v>
      </c>
    </row>
    <row r="179" spans="1:65" s="142" customFormat="1">
      <c r="B179" s="143"/>
      <c r="C179" s="144"/>
      <c r="D179" s="133" t="s">
        <v>93</v>
      </c>
      <c r="E179" s="145" t="s">
        <v>2</v>
      </c>
      <c r="F179" s="146" t="s">
        <v>190</v>
      </c>
      <c r="G179" s="144"/>
      <c r="H179" s="147">
        <v>116.01300000000001</v>
      </c>
      <c r="I179" s="148"/>
      <c r="J179" s="144"/>
      <c r="K179" s="144"/>
      <c r="L179" s="149"/>
      <c r="M179" s="150"/>
      <c r="N179" s="151"/>
      <c r="O179" s="151"/>
      <c r="P179" s="151"/>
      <c r="Q179" s="151"/>
      <c r="R179" s="151"/>
      <c r="S179" s="151"/>
      <c r="T179" s="152"/>
      <c r="AT179" s="153" t="s">
        <v>93</v>
      </c>
      <c r="AU179" s="153" t="s">
        <v>4</v>
      </c>
      <c r="AV179" s="142" t="s">
        <v>4</v>
      </c>
      <c r="AW179" s="142" t="s">
        <v>95</v>
      </c>
      <c r="AX179" s="142" t="s">
        <v>85</v>
      </c>
      <c r="AY179" s="153" t="s">
        <v>86</v>
      </c>
    </row>
    <row r="180" spans="1:65" s="12" customFormat="1" ht="37.950000000000003" customHeight="1">
      <c r="A180" s="9"/>
      <c r="B180" s="49"/>
      <c r="C180" s="166" t="s">
        <v>201</v>
      </c>
      <c r="D180" s="166" t="s">
        <v>192</v>
      </c>
      <c r="E180" s="167" t="s">
        <v>202</v>
      </c>
      <c r="F180" s="168" t="s">
        <v>203</v>
      </c>
      <c r="G180" s="169" t="s">
        <v>100</v>
      </c>
      <c r="H180" s="170">
        <v>133.41499999999999</v>
      </c>
      <c r="I180" s="171"/>
      <c r="J180" s="172">
        <f>ROUND(I180*H180,2)</f>
        <v>0</v>
      </c>
      <c r="K180" s="173"/>
      <c r="L180" s="174"/>
      <c r="M180" s="175" t="s">
        <v>2</v>
      </c>
      <c r="N180" s="176" t="s">
        <v>36</v>
      </c>
      <c r="O180" s="125"/>
      <c r="P180" s="126">
        <f>O180*H180</f>
        <v>0</v>
      </c>
      <c r="Q180" s="126">
        <v>4.4999999999999997E-3</v>
      </c>
      <c r="R180" s="126">
        <f>Q180*H180</f>
        <v>0.60036749999999994</v>
      </c>
      <c r="S180" s="126">
        <v>0</v>
      </c>
      <c r="T180" s="127">
        <f>S180*H180</f>
        <v>0</v>
      </c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R180" s="128" t="s">
        <v>141</v>
      </c>
      <c r="AT180" s="128" t="s">
        <v>192</v>
      </c>
      <c r="AU180" s="128" t="s">
        <v>4</v>
      </c>
      <c r="AY180" s="1" t="s">
        <v>86</v>
      </c>
      <c r="BE180" s="129">
        <f>IF(N180="základná",J180,0)</f>
        <v>0</v>
      </c>
      <c r="BF180" s="129">
        <f>IF(N180="znížená",J180,0)</f>
        <v>0</v>
      </c>
      <c r="BG180" s="129">
        <f>IF(N180="zákl. prenesená",J180,0)</f>
        <v>0</v>
      </c>
      <c r="BH180" s="129">
        <f>IF(N180="zníž. prenesená",J180,0)</f>
        <v>0</v>
      </c>
      <c r="BI180" s="129">
        <f>IF(N180="nulová",J180,0)</f>
        <v>0</v>
      </c>
      <c r="BJ180" s="1" t="s">
        <v>4</v>
      </c>
      <c r="BK180" s="129">
        <f>ROUND(I180*H180,2)</f>
        <v>0</v>
      </c>
      <c r="BL180" s="1" t="s">
        <v>119</v>
      </c>
      <c r="BM180" s="128" t="s">
        <v>204</v>
      </c>
    </row>
    <row r="181" spans="1:65" s="142" customFormat="1">
      <c r="B181" s="143"/>
      <c r="C181" s="144"/>
      <c r="D181" s="133" t="s">
        <v>93</v>
      </c>
      <c r="E181" s="144"/>
      <c r="F181" s="146" t="s">
        <v>205</v>
      </c>
      <c r="G181" s="144"/>
      <c r="H181" s="147">
        <v>133.41499999999999</v>
      </c>
      <c r="I181" s="148"/>
      <c r="J181" s="144"/>
      <c r="K181" s="144"/>
      <c r="L181" s="149"/>
      <c r="M181" s="150"/>
      <c r="N181" s="151"/>
      <c r="O181" s="151"/>
      <c r="P181" s="151"/>
      <c r="Q181" s="151"/>
      <c r="R181" s="151"/>
      <c r="S181" s="151"/>
      <c r="T181" s="152"/>
      <c r="AT181" s="153" t="s">
        <v>93</v>
      </c>
      <c r="AU181" s="153" t="s">
        <v>4</v>
      </c>
      <c r="AV181" s="142" t="s">
        <v>4</v>
      </c>
      <c r="AW181" s="142" t="s">
        <v>10</v>
      </c>
      <c r="AX181" s="142" t="s">
        <v>85</v>
      </c>
      <c r="AY181" s="153" t="s">
        <v>86</v>
      </c>
    </row>
    <row r="182" spans="1:65" s="12" customFormat="1" ht="24.15" customHeight="1">
      <c r="A182" s="9"/>
      <c r="B182" s="49"/>
      <c r="C182" s="115" t="s">
        <v>206</v>
      </c>
      <c r="D182" s="115" t="s">
        <v>89</v>
      </c>
      <c r="E182" s="116" t="s">
        <v>207</v>
      </c>
      <c r="F182" s="117" t="s">
        <v>208</v>
      </c>
      <c r="G182" s="118" t="s">
        <v>100</v>
      </c>
      <c r="H182" s="119">
        <v>497.267</v>
      </c>
      <c r="I182" s="120"/>
      <c r="J182" s="121">
        <f>ROUND(I182*H182,2)</f>
        <v>0</v>
      </c>
      <c r="K182" s="122"/>
      <c r="L182" s="10"/>
      <c r="M182" s="123" t="s">
        <v>2</v>
      </c>
      <c r="N182" s="124" t="s">
        <v>36</v>
      </c>
      <c r="O182" s="125"/>
      <c r="P182" s="126">
        <f>O182*H182</f>
        <v>0</v>
      </c>
      <c r="Q182" s="126">
        <v>0</v>
      </c>
      <c r="R182" s="126">
        <f>Q182*H182</f>
        <v>0</v>
      </c>
      <c r="S182" s="126">
        <v>0</v>
      </c>
      <c r="T182" s="127">
        <f>S182*H182</f>
        <v>0</v>
      </c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R182" s="128" t="s">
        <v>119</v>
      </c>
      <c r="AT182" s="128" t="s">
        <v>89</v>
      </c>
      <c r="AU182" s="128" t="s">
        <v>4</v>
      </c>
      <c r="AY182" s="1" t="s">
        <v>86</v>
      </c>
      <c r="BE182" s="129">
        <f>IF(N182="základná",J182,0)</f>
        <v>0</v>
      </c>
      <c r="BF182" s="129">
        <f>IF(N182="znížená",J182,0)</f>
        <v>0</v>
      </c>
      <c r="BG182" s="129">
        <f>IF(N182="zákl. prenesená",J182,0)</f>
        <v>0</v>
      </c>
      <c r="BH182" s="129">
        <f>IF(N182="zníž. prenesená",J182,0)</f>
        <v>0</v>
      </c>
      <c r="BI182" s="129">
        <f>IF(N182="nulová",J182,0)</f>
        <v>0</v>
      </c>
      <c r="BJ182" s="1" t="s">
        <v>4</v>
      </c>
      <c r="BK182" s="129">
        <f>ROUND(I182*H182,2)</f>
        <v>0</v>
      </c>
      <c r="BL182" s="1" t="s">
        <v>119</v>
      </c>
      <c r="BM182" s="128" t="s">
        <v>209</v>
      </c>
    </row>
    <row r="183" spans="1:65" s="142" customFormat="1">
      <c r="B183" s="143"/>
      <c r="C183" s="144"/>
      <c r="D183" s="133" t="s">
        <v>93</v>
      </c>
      <c r="E183" s="145" t="s">
        <v>2</v>
      </c>
      <c r="F183" s="146" t="s">
        <v>210</v>
      </c>
      <c r="G183" s="144"/>
      <c r="H183" s="147">
        <v>497.267</v>
      </c>
      <c r="I183" s="148"/>
      <c r="J183" s="144"/>
      <c r="K183" s="144"/>
      <c r="L183" s="149"/>
      <c r="M183" s="150"/>
      <c r="N183" s="151"/>
      <c r="O183" s="151"/>
      <c r="P183" s="151"/>
      <c r="Q183" s="151"/>
      <c r="R183" s="151"/>
      <c r="S183" s="151"/>
      <c r="T183" s="152"/>
      <c r="AT183" s="153" t="s">
        <v>93</v>
      </c>
      <c r="AU183" s="153" t="s">
        <v>4</v>
      </c>
      <c r="AV183" s="142" t="s">
        <v>4</v>
      </c>
      <c r="AW183" s="142" t="s">
        <v>95</v>
      </c>
      <c r="AX183" s="142" t="s">
        <v>5</v>
      </c>
      <c r="AY183" s="153" t="s">
        <v>86</v>
      </c>
    </row>
    <row r="184" spans="1:65" s="154" customFormat="1">
      <c r="B184" s="155"/>
      <c r="C184" s="156"/>
      <c r="D184" s="133" t="s">
        <v>93</v>
      </c>
      <c r="E184" s="157" t="s">
        <v>11</v>
      </c>
      <c r="F184" s="158" t="s">
        <v>97</v>
      </c>
      <c r="G184" s="156"/>
      <c r="H184" s="159">
        <v>497.267</v>
      </c>
      <c r="I184" s="160"/>
      <c r="J184" s="156"/>
      <c r="K184" s="156"/>
      <c r="L184" s="161"/>
      <c r="M184" s="162"/>
      <c r="N184" s="163"/>
      <c r="O184" s="163"/>
      <c r="P184" s="163"/>
      <c r="Q184" s="163"/>
      <c r="R184" s="163"/>
      <c r="S184" s="163"/>
      <c r="T184" s="164"/>
      <c r="AT184" s="165" t="s">
        <v>93</v>
      </c>
      <c r="AU184" s="165" t="s">
        <v>4</v>
      </c>
      <c r="AV184" s="154" t="s">
        <v>87</v>
      </c>
      <c r="AW184" s="154" t="s">
        <v>95</v>
      </c>
      <c r="AX184" s="154" t="s">
        <v>85</v>
      </c>
      <c r="AY184" s="165" t="s">
        <v>86</v>
      </c>
    </row>
    <row r="185" spans="1:65" s="12" customFormat="1" ht="16.5" customHeight="1">
      <c r="A185" s="9"/>
      <c r="B185" s="49"/>
      <c r="C185" s="166" t="s">
        <v>130</v>
      </c>
      <c r="D185" s="166" t="s">
        <v>192</v>
      </c>
      <c r="E185" s="167" t="s">
        <v>211</v>
      </c>
      <c r="F185" s="168" t="s">
        <v>212</v>
      </c>
      <c r="G185" s="169" t="s">
        <v>109</v>
      </c>
      <c r="H185" s="170">
        <v>3.9780000000000002</v>
      </c>
      <c r="I185" s="171"/>
      <c r="J185" s="172">
        <f>ROUND(I185*H185,2)</f>
        <v>0</v>
      </c>
      <c r="K185" s="173"/>
      <c r="L185" s="174"/>
      <c r="M185" s="175" t="s">
        <v>2</v>
      </c>
      <c r="N185" s="176" t="s">
        <v>36</v>
      </c>
      <c r="O185" s="125"/>
      <c r="P185" s="126">
        <f>O185*H185</f>
        <v>0</v>
      </c>
      <c r="Q185" s="126">
        <v>1</v>
      </c>
      <c r="R185" s="126">
        <f>Q185*H185</f>
        <v>3.9780000000000002</v>
      </c>
      <c r="S185" s="126">
        <v>0</v>
      </c>
      <c r="T185" s="127">
        <f>S185*H185</f>
        <v>0</v>
      </c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R185" s="128" t="s">
        <v>141</v>
      </c>
      <c r="AT185" s="128" t="s">
        <v>192</v>
      </c>
      <c r="AU185" s="128" t="s">
        <v>4</v>
      </c>
      <c r="AY185" s="1" t="s">
        <v>86</v>
      </c>
      <c r="BE185" s="129">
        <f>IF(N185="základná",J185,0)</f>
        <v>0</v>
      </c>
      <c r="BF185" s="129">
        <f>IF(N185="znížená",J185,0)</f>
        <v>0</v>
      </c>
      <c r="BG185" s="129">
        <f>IF(N185="zákl. prenesená",J185,0)</f>
        <v>0</v>
      </c>
      <c r="BH185" s="129">
        <f>IF(N185="zníž. prenesená",J185,0)</f>
        <v>0</v>
      </c>
      <c r="BI185" s="129">
        <f>IF(N185="nulová",J185,0)</f>
        <v>0</v>
      </c>
      <c r="BJ185" s="1" t="s">
        <v>4</v>
      </c>
      <c r="BK185" s="129">
        <f>ROUND(I185*H185,2)</f>
        <v>0</v>
      </c>
      <c r="BL185" s="1" t="s">
        <v>119</v>
      </c>
      <c r="BM185" s="128" t="s">
        <v>213</v>
      </c>
    </row>
    <row r="186" spans="1:65" s="142" customFormat="1">
      <c r="B186" s="143"/>
      <c r="C186" s="144"/>
      <c r="D186" s="133" t="s">
        <v>93</v>
      </c>
      <c r="E186" s="145" t="s">
        <v>2</v>
      </c>
      <c r="F186" s="146" t="s">
        <v>214</v>
      </c>
      <c r="G186" s="144"/>
      <c r="H186" s="147">
        <v>3.9780000000000002</v>
      </c>
      <c r="I186" s="148"/>
      <c r="J186" s="144"/>
      <c r="K186" s="144"/>
      <c r="L186" s="149"/>
      <c r="M186" s="150"/>
      <c r="N186" s="151"/>
      <c r="O186" s="151"/>
      <c r="P186" s="151"/>
      <c r="Q186" s="151"/>
      <c r="R186" s="151"/>
      <c r="S186" s="151"/>
      <c r="T186" s="152"/>
      <c r="AT186" s="153" t="s">
        <v>93</v>
      </c>
      <c r="AU186" s="153" t="s">
        <v>4</v>
      </c>
      <c r="AV186" s="142" t="s">
        <v>4</v>
      </c>
      <c r="AW186" s="142" t="s">
        <v>95</v>
      </c>
      <c r="AX186" s="142" t="s">
        <v>5</v>
      </c>
      <c r="AY186" s="153" t="s">
        <v>86</v>
      </c>
    </row>
    <row r="187" spans="1:65" s="154" customFormat="1">
      <c r="B187" s="155"/>
      <c r="C187" s="156"/>
      <c r="D187" s="133" t="s">
        <v>93</v>
      </c>
      <c r="E187" s="157" t="s">
        <v>2</v>
      </c>
      <c r="F187" s="158" t="s">
        <v>97</v>
      </c>
      <c r="G187" s="156"/>
      <c r="H187" s="159">
        <v>3.9780000000000002</v>
      </c>
      <c r="I187" s="160"/>
      <c r="J187" s="156"/>
      <c r="K187" s="156"/>
      <c r="L187" s="161"/>
      <c r="M187" s="162"/>
      <c r="N187" s="163"/>
      <c r="O187" s="163"/>
      <c r="P187" s="163"/>
      <c r="Q187" s="163"/>
      <c r="R187" s="163"/>
      <c r="S187" s="163"/>
      <c r="T187" s="164"/>
      <c r="AT187" s="165" t="s">
        <v>93</v>
      </c>
      <c r="AU187" s="165" t="s">
        <v>4</v>
      </c>
      <c r="AV187" s="154" t="s">
        <v>87</v>
      </c>
      <c r="AW187" s="154" t="s">
        <v>95</v>
      </c>
      <c r="AX187" s="154" t="s">
        <v>85</v>
      </c>
      <c r="AY187" s="165" t="s">
        <v>86</v>
      </c>
    </row>
    <row r="188" spans="1:65" s="12" customFormat="1" ht="37.950000000000003" customHeight="1">
      <c r="A188" s="9"/>
      <c r="B188" s="49"/>
      <c r="C188" s="115" t="s">
        <v>215</v>
      </c>
      <c r="D188" s="115" t="s">
        <v>89</v>
      </c>
      <c r="E188" s="116" t="s">
        <v>216</v>
      </c>
      <c r="F188" s="117" t="s">
        <v>217</v>
      </c>
      <c r="G188" s="118" t="s">
        <v>218</v>
      </c>
      <c r="H188" s="119">
        <v>57.75</v>
      </c>
      <c r="I188" s="120"/>
      <c r="J188" s="121">
        <f>ROUND(I188*H188,2)</f>
        <v>0</v>
      </c>
      <c r="K188" s="122"/>
      <c r="L188" s="10"/>
      <c r="M188" s="123" t="s">
        <v>2</v>
      </c>
      <c r="N188" s="124" t="s">
        <v>36</v>
      </c>
      <c r="O188" s="125"/>
      <c r="P188" s="126">
        <f>O188*H188</f>
        <v>0</v>
      </c>
      <c r="Q188" s="126">
        <v>3.1275000000000001E-5</v>
      </c>
      <c r="R188" s="126">
        <f>Q188*H188</f>
        <v>1.80613125E-3</v>
      </c>
      <c r="S188" s="126">
        <v>0</v>
      </c>
      <c r="T188" s="127">
        <f>S188*H188</f>
        <v>0</v>
      </c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R188" s="128" t="s">
        <v>119</v>
      </c>
      <c r="AT188" s="128" t="s">
        <v>89</v>
      </c>
      <c r="AU188" s="128" t="s">
        <v>4</v>
      </c>
      <c r="AY188" s="1" t="s">
        <v>86</v>
      </c>
      <c r="BE188" s="129">
        <f>IF(N188="základná",J188,0)</f>
        <v>0</v>
      </c>
      <c r="BF188" s="129">
        <f>IF(N188="znížená",J188,0)</f>
        <v>0</v>
      </c>
      <c r="BG188" s="129">
        <f>IF(N188="zákl. prenesená",J188,0)</f>
        <v>0</v>
      </c>
      <c r="BH188" s="129">
        <f>IF(N188="zníž. prenesená",J188,0)</f>
        <v>0</v>
      </c>
      <c r="BI188" s="129">
        <f>IF(N188="nulová",J188,0)</f>
        <v>0</v>
      </c>
      <c r="BJ188" s="1" t="s">
        <v>4</v>
      </c>
      <c r="BK188" s="129">
        <f>ROUND(I188*H188,2)</f>
        <v>0</v>
      </c>
      <c r="BL188" s="1" t="s">
        <v>119</v>
      </c>
      <c r="BM188" s="128" t="s">
        <v>219</v>
      </c>
    </row>
    <row r="189" spans="1:65" s="142" customFormat="1">
      <c r="B189" s="143"/>
      <c r="C189" s="144"/>
      <c r="D189" s="133" t="s">
        <v>93</v>
      </c>
      <c r="E189" s="145" t="s">
        <v>2</v>
      </c>
      <c r="F189" s="146" t="s">
        <v>220</v>
      </c>
      <c r="G189" s="144"/>
      <c r="H189" s="147">
        <v>57.75</v>
      </c>
      <c r="I189" s="148"/>
      <c r="J189" s="144"/>
      <c r="K189" s="144"/>
      <c r="L189" s="149"/>
      <c r="M189" s="150"/>
      <c r="N189" s="151"/>
      <c r="O189" s="151"/>
      <c r="P189" s="151"/>
      <c r="Q189" s="151"/>
      <c r="R189" s="151"/>
      <c r="S189" s="151"/>
      <c r="T189" s="152"/>
      <c r="AT189" s="153" t="s">
        <v>93</v>
      </c>
      <c r="AU189" s="153" t="s">
        <v>4</v>
      </c>
      <c r="AV189" s="142" t="s">
        <v>4</v>
      </c>
      <c r="AW189" s="142" t="s">
        <v>95</v>
      </c>
      <c r="AX189" s="142" t="s">
        <v>5</v>
      </c>
      <c r="AY189" s="153" t="s">
        <v>86</v>
      </c>
    </row>
    <row r="190" spans="1:65" s="154" customFormat="1">
      <c r="B190" s="155"/>
      <c r="C190" s="156"/>
      <c r="D190" s="133" t="s">
        <v>93</v>
      </c>
      <c r="E190" s="157" t="s">
        <v>2</v>
      </c>
      <c r="F190" s="158" t="s">
        <v>97</v>
      </c>
      <c r="G190" s="156"/>
      <c r="H190" s="159">
        <v>57.75</v>
      </c>
      <c r="I190" s="160"/>
      <c r="J190" s="156"/>
      <c r="K190" s="156"/>
      <c r="L190" s="161"/>
      <c r="M190" s="162"/>
      <c r="N190" s="163"/>
      <c r="O190" s="163"/>
      <c r="P190" s="163"/>
      <c r="Q190" s="163"/>
      <c r="R190" s="163"/>
      <c r="S190" s="163"/>
      <c r="T190" s="164"/>
      <c r="AT190" s="165" t="s">
        <v>93</v>
      </c>
      <c r="AU190" s="165" t="s">
        <v>4</v>
      </c>
      <c r="AV190" s="154" t="s">
        <v>87</v>
      </c>
      <c r="AW190" s="154" t="s">
        <v>95</v>
      </c>
      <c r="AX190" s="154" t="s">
        <v>85</v>
      </c>
      <c r="AY190" s="165" t="s">
        <v>86</v>
      </c>
    </row>
    <row r="191" spans="1:65" s="12" customFormat="1" ht="16.5" customHeight="1">
      <c r="A191" s="9"/>
      <c r="B191" s="49"/>
      <c r="C191" s="166" t="s">
        <v>133</v>
      </c>
      <c r="D191" s="166" t="s">
        <v>192</v>
      </c>
      <c r="E191" s="167" t="s">
        <v>221</v>
      </c>
      <c r="F191" s="168" t="s">
        <v>222</v>
      </c>
      <c r="G191" s="169" t="s">
        <v>100</v>
      </c>
      <c r="H191" s="170">
        <v>18.190999999999999</v>
      </c>
      <c r="I191" s="171"/>
      <c r="J191" s="172">
        <f>ROUND(I191*H191,2)</f>
        <v>0</v>
      </c>
      <c r="K191" s="173"/>
      <c r="L191" s="174"/>
      <c r="M191" s="175" t="s">
        <v>2</v>
      </c>
      <c r="N191" s="176" t="s">
        <v>36</v>
      </c>
      <c r="O191" s="125"/>
      <c r="P191" s="126">
        <f>O191*H191</f>
        <v>0</v>
      </c>
      <c r="Q191" s="126">
        <v>9.6799999999999994E-3</v>
      </c>
      <c r="R191" s="126">
        <f>Q191*H191</f>
        <v>0.17608887999999998</v>
      </c>
      <c r="S191" s="126">
        <v>0</v>
      </c>
      <c r="T191" s="127">
        <f>S191*H191</f>
        <v>0</v>
      </c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R191" s="128" t="s">
        <v>141</v>
      </c>
      <c r="AT191" s="128" t="s">
        <v>192</v>
      </c>
      <c r="AU191" s="128" t="s">
        <v>4</v>
      </c>
      <c r="AY191" s="1" t="s">
        <v>86</v>
      </c>
      <c r="BE191" s="129">
        <f>IF(N191="základná",J191,0)</f>
        <v>0</v>
      </c>
      <c r="BF191" s="129">
        <f>IF(N191="znížená",J191,0)</f>
        <v>0</v>
      </c>
      <c r="BG191" s="129">
        <f>IF(N191="zákl. prenesená",J191,0)</f>
        <v>0</v>
      </c>
      <c r="BH191" s="129">
        <f>IF(N191="zníž. prenesená",J191,0)</f>
        <v>0</v>
      </c>
      <c r="BI191" s="129">
        <f>IF(N191="nulová",J191,0)</f>
        <v>0</v>
      </c>
      <c r="BJ191" s="1" t="s">
        <v>4</v>
      </c>
      <c r="BK191" s="129">
        <f>ROUND(I191*H191,2)</f>
        <v>0</v>
      </c>
      <c r="BL191" s="1" t="s">
        <v>119</v>
      </c>
      <c r="BM191" s="128" t="s">
        <v>223</v>
      </c>
    </row>
    <row r="192" spans="1:65" s="142" customFormat="1">
      <c r="B192" s="143"/>
      <c r="C192" s="144"/>
      <c r="D192" s="133" t="s">
        <v>93</v>
      </c>
      <c r="E192" s="144"/>
      <c r="F192" s="146" t="s">
        <v>224</v>
      </c>
      <c r="G192" s="144"/>
      <c r="H192" s="147">
        <v>18.190999999999999</v>
      </c>
      <c r="I192" s="148"/>
      <c r="J192" s="144"/>
      <c r="K192" s="144"/>
      <c r="L192" s="149"/>
      <c r="M192" s="150"/>
      <c r="N192" s="151"/>
      <c r="O192" s="151"/>
      <c r="P192" s="151"/>
      <c r="Q192" s="151"/>
      <c r="R192" s="151"/>
      <c r="S192" s="151"/>
      <c r="T192" s="152"/>
      <c r="AT192" s="153" t="s">
        <v>93</v>
      </c>
      <c r="AU192" s="153" t="s">
        <v>4</v>
      </c>
      <c r="AV192" s="142" t="s">
        <v>4</v>
      </c>
      <c r="AW192" s="142" t="s">
        <v>10</v>
      </c>
      <c r="AX192" s="142" t="s">
        <v>85</v>
      </c>
      <c r="AY192" s="153" t="s">
        <v>86</v>
      </c>
    </row>
    <row r="193" spans="1:65" s="12" customFormat="1" ht="16.5" customHeight="1">
      <c r="A193" s="9"/>
      <c r="B193" s="49"/>
      <c r="C193" s="166" t="s">
        <v>225</v>
      </c>
      <c r="D193" s="166" t="s">
        <v>192</v>
      </c>
      <c r="E193" s="167" t="s">
        <v>226</v>
      </c>
      <c r="F193" s="168" t="s">
        <v>227</v>
      </c>
      <c r="G193" s="169" t="s">
        <v>170</v>
      </c>
      <c r="H193" s="170">
        <v>460</v>
      </c>
      <c r="I193" s="171"/>
      <c r="J193" s="172">
        <f>ROUND(I193*H193,2)</f>
        <v>0</v>
      </c>
      <c r="K193" s="173"/>
      <c r="L193" s="174"/>
      <c r="M193" s="175" t="s">
        <v>2</v>
      </c>
      <c r="N193" s="176" t="s">
        <v>36</v>
      </c>
      <c r="O193" s="125"/>
      <c r="P193" s="126">
        <f>O193*H193</f>
        <v>0</v>
      </c>
      <c r="Q193" s="126">
        <v>2.0000000000000001E-4</v>
      </c>
      <c r="R193" s="126">
        <f>Q193*H193</f>
        <v>9.1999999999999998E-2</v>
      </c>
      <c r="S193" s="126">
        <v>0</v>
      </c>
      <c r="T193" s="127">
        <f>S193*H193</f>
        <v>0</v>
      </c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R193" s="128" t="s">
        <v>141</v>
      </c>
      <c r="AT193" s="128" t="s">
        <v>192</v>
      </c>
      <c r="AU193" s="128" t="s">
        <v>4</v>
      </c>
      <c r="AY193" s="1" t="s">
        <v>86</v>
      </c>
      <c r="BE193" s="129">
        <f>IF(N193="základná",J193,0)</f>
        <v>0</v>
      </c>
      <c r="BF193" s="129">
        <f>IF(N193="znížená",J193,0)</f>
        <v>0</v>
      </c>
      <c r="BG193" s="129">
        <f>IF(N193="zákl. prenesená",J193,0)</f>
        <v>0</v>
      </c>
      <c r="BH193" s="129">
        <f>IF(N193="zníž. prenesená",J193,0)</f>
        <v>0</v>
      </c>
      <c r="BI193" s="129">
        <f>IF(N193="nulová",J193,0)</f>
        <v>0</v>
      </c>
      <c r="BJ193" s="1" t="s">
        <v>4</v>
      </c>
      <c r="BK193" s="129">
        <f>ROUND(I193*H193,2)</f>
        <v>0</v>
      </c>
      <c r="BL193" s="1" t="s">
        <v>119</v>
      </c>
      <c r="BM193" s="128" t="s">
        <v>228</v>
      </c>
    </row>
    <row r="194" spans="1:65" s="12" customFormat="1" ht="37.950000000000003" customHeight="1">
      <c r="A194" s="9"/>
      <c r="B194" s="49"/>
      <c r="C194" s="115" t="s">
        <v>137</v>
      </c>
      <c r="D194" s="115" t="s">
        <v>89</v>
      </c>
      <c r="E194" s="116" t="s">
        <v>229</v>
      </c>
      <c r="F194" s="117" t="s">
        <v>230</v>
      </c>
      <c r="G194" s="118" t="s">
        <v>218</v>
      </c>
      <c r="H194" s="119">
        <v>66.832999999999998</v>
      </c>
      <c r="I194" s="120"/>
      <c r="J194" s="121">
        <f>ROUND(I194*H194,2)</f>
        <v>0</v>
      </c>
      <c r="K194" s="122"/>
      <c r="L194" s="10"/>
      <c r="M194" s="123" t="s">
        <v>2</v>
      </c>
      <c r="N194" s="124" t="s">
        <v>36</v>
      </c>
      <c r="O194" s="125"/>
      <c r="P194" s="126">
        <f>O194*H194</f>
        <v>0</v>
      </c>
      <c r="Q194" s="126">
        <v>3.2943E-5</v>
      </c>
      <c r="R194" s="126">
        <f>Q194*H194</f>
        <v>2.2016795189999999E-3</v>
      </c>
      <c r="S194" s="126">
        <v>0</v>
      </c>
      <c r="T194" s="127">
        <f>S194*H194</f>
        <v>0</v>
      </c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R194" s="128" t="s">
        <v>119</v>
      </c>
      <c r="AT194" s="128" t="s">
        <v>89</v>
      </c>
      <c r="AU194" s="128" t="s">
        <v>4</v>
      </c>
      <c r="AY194" s="1" t="s">
        <v>86</v>
      </c>
      <c r="BE194" s="129">
        <f>IF(N194="základná",J194,0)</f>
        <v>0</v>
      </c>
      <c r="BF194" s="129">
        <f>IF(N194="znížená",J194,0)</f>
        <v>0</v>
      </c>
      <c r="BG194" s="129">
        <f>IF(N194="zákl. prenesená",J194,0)</f>
        <v>0</v>
      </c>
      <c r="BH194" s="129">
        <f>IF(N194="zníž. prenesená",J194,0)</f>
        <v>0</v>
      </c>
      <c r="BI194" s="129">
        <f>IF(N194="nulová",J194,0)</f>
        <v>0</v>
      </c>
      <c r="BJ194" s="1" t="s">
        <v>4</v>
      </c>
      <c r="BK194" s="129">
        <f>ROUND(I194*H194,2)</f>
        <v>0</v>
      </c>
      <c r="BL194" s="1" t="s">
        <v>119</v>
      </c>
      <c r="BM194" s="128" t="s">
        <v>231</v>
      </c>
    </row>
    <row r="195" spans="1:65" s="142" customFormat="1">
      <c r="B195" s="143"/>
      <c r="C195" s="144"/>
      <c r="D195" s="133" t="s">
        <v>93</v>
      </c>
      <c r="E195" s="145" t="s">
        <v>2</v>
      </c>
      <c r="F195" s="146" t="s">
        <v>232</v>
      </c>
      <c r="G195" s="144"/>
      <c r="H195" s="147">
        <v>66.832999999999998</v>
      </c>
      <c r="I195" s="148"/>
      <c r="J195" s="144"/>
      <c r="K195" s="144"/>
      <c r="L195" s="149"/>
      <c r="M195" s="150"/>
      <c r="N195" s="151"/>
      <c r="O195" s="151"/>
      <c r="P195" s="151"/>
      <c r="Q195" s="151"/>
      <c r="R195" s="151"/>
      <c r="S195" s="151"/>
      <c r="T195" s="152"/>
      <c r="AT195" s="153" t="s">
        <v>93</v>
      </c>
      <c r="AU195" s="153" t="s">
        <v>4</v>
      </c>
      <c r="AV195" s="142" t="s">
        <v>4</v>
      </c>
      <c r="AW195" s="142" t="s">
        <v>95</v>
      </c>
      <c r="AX195" s="142" t="s">
        <v>5</v>
      </c>
      <c r="AY195" s="153" t="s">
        <v>86</v>
      </c>
    </row>
    <row r="196" spans="1:65" s="154" customFormat="1">
      <c r="B196" s="155"/>
      <c r="C196" s="156"/>
      <c r="D196" s="133" t="s">
        <v>93</v>
      </c>
      <c r="E196" s="157" t="s">
        <v>2</v>
      </c>
      <c r="F196" s="158" t="s">
        <v>97</v>
      </c>
      <c r="G196" s="156"/>
      <c r="H196" s="159">
        <v>66.832999999999998</v>
      </c>
      <c r="I196" s="160"/>
      <c r="J196" s="156"/>
      <c r="K196" s="156"/>
      <c r="L196" s="161"/>
      <c r="M196" s="162"/>
      <c r="N196" s="163"/>
      <c r="O196" s="163"/>
      <c r="P196" s="163"/>
      <c r="Q196" s="163"/>
      <c r="R196" s="163"/>
      <c r="S196" s="163"/>
      <c r="T196" s="164"/>
      <c r="AT196" s="165" t="s">
        <v>93</v>
      </c>
      <c r="AU196" s="165" t="s">
        <v>4</v>
      </c>
      <c r="AV196" s="154" t="s">
        <v>87</v>
      </c>
      <c r="AW196" s="154" t="s">
        <v>95</v>
      </c>
      <c r="AX196" s="154" t="s">
        <v>85</v>
      </c>
      <c r="AY196" s="165" t="s">
        <v>86</v>
      </c>
    </row>
    <row r="197" spans="1:65" s="12" customFormat="1" ht="16.5" customHeight="1">
      <c r="A197" s="9"/>
      <c r="B197" s="49"/>
      <c r="C197" s="166" t="s">
        <v>233</v>
      </c>
      <c r="D197" s="166" t="s">
        <v>192</v>
      </c>
      <c r="E197" s="167" t="s">
        <v>221</v>
      </c>
      <c r="F197" s="168" t="s">
        <v>222</v>
      </c>
      <c r="G197" s="169" t="s">
        <v>100</v>
      </c>
      <c r="H197" s="170">
        <v>36.758000000000003</v>
      </c>
      <c r="I197" s="171"/>
      <c r="J197" s="172">
        <f>ROUND(I197*H197,2)</f>
        <v>0</v>
      </c>
      <c r="K197" s="173"/>
      <c r="L197" s="174"/>
      <c r="M197" s="175" t="s">
        <v>2</v>
      </c>
      <c r="N197" s="176" t="s">
        <v>36</v>
      </c>
      <c r="O197" s="125"/>
      <c r="P197" s="126">
        <f>O197*H197</f>
        <v>0</v>
      </c>
      <c r="Q197" s="126">
        <v>9.6799999999999994E-3</v>
      </c>
      <c r="R197" s="126">
        <f>Q197*H197</f>
        <v>0.35581743999999998</v>
      </c>
      <c r="S197" s="126">
        <v>0</v>
      </c>
      <c r="T197" s="127">
        <f>S197*H197</f>
        <v>0</v>
      </c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R197" s="128" t="s">
        <v>141</v>
      </c>
      <c r="AT197" s="128" t="s">
        <v>192</v>
      </c>
      <c r="AU197" s="128" t="s">
        <v>4</v>
      </c>
      <c r="AY197" s="1" t="s">
        <v>86</v>
      </c>
      <c r="BE197" s="129">
        <f>IF(N197="základná",J197,0)</f>
        <v>0</v>
      </c>
      <c r="BF197" s="129">
        <f>IF(N197="znížená",J197,0)</f>
        <v>0</v>
      </c>
      <c r="BG197" s="129">
        <f>IF(N197="zákl. prenesená",J197,0)</f>
        <v>0</v>
      </c>
      <c r="BH197" s="129">
        <f>IF(N197="zníž. prenesená",J197,0)</f>
        <v>0</v>
      </c>
      <c r="BI197" s="129">
        <f>IF(N197="nulová",J197,0)</f>
        <v>0</v>
      </c>
      <c r="BJ197" s="1" t="s">
        <v>4</v>
      </c>
      <c r="BK197" s="129">
        <f>ROUND(I197*H197,2)</f>
        <v>0</v>
      </c>
      <c r="BL197" s="1" t="s">
        <v>119</v>
      </c>
      <c r="BM197" s="128" t="s">
        <v>234</v>
      </c>
    </row>
    <row r="198" spans="1:65" s="142" customFormat="1">
      <c r="B198" s="143"/>
      <c r="C198" s="144"/>
      <c r="D198" s="133" t="s">
        <v>93</v>
      </c>
      <c r="E198" s="144"/>
      <c r="F198" s="146" t="s">
        <v>235</v>
      </c>
      <c r="G198" s="144"/>
      <c r="H198" s="147">
        <v>36.758000000000003</v>
      </c>
      <c r="I198" s="148"/>
      <c r="J198" s="144"/>
      <c r="K198" s="144"/>
      <c r="L198" s="149"/>
      <c r="M198" s="150"/>
      <c r="N198" s="151"/>
      <c r="O198" s="151"/>
      <c r="P198" s="151"/>
      <c r="Q198" s="151"/>
      <c r="R198" s="151"/>
      <c r="S198" s="151"/>
      <c r="T198" s="152"/>
      <c r="AT198" s="153" t="s">
        <v>93</v>
      </c>
      <c r="AU198" s="153" t="s">
        <v>4</v>
      </c>
      <c r="AV198" s="142" t="s">
        <v>4</v>
      </c>
      <c r="AW198" s="142" t="s">
        <v>10</v>
      </c>
      <c r="AX198" s="142" t="s">
        <v>85</v>
      </c>
      <c r="AY198" s="153" t="s">
        <v>86</v>
      </c>
    </row>
    <row r="199" spans="1:65" s="12" customFormat="1" ht="16.5" customHeight="1">
      <c r="A199" s="9"/>
      <c r="B199" s="49"/>
      <c r="C199" s="166" t="s">
        <v>141</v>
      </c>
      <c r="D199" s="166" t="s">
        <v>192</v>
      </c>
      <c r="E199" s="167" t="s">
        <v>226</v>
      </c>
      <c r="F199" s="168" t="s">
        <v>227</v>
      </c>
      <c r="G199" s="169" t="s">
        <v>170</v>
      </c>
      <c r="H199" s="170">
        <v>540</v>
      </c>
      <c r="I199" s="171"/>
      <c r="J199" s="172">
        <f>ROUND(I199*H199,2)</f>
        <v>0</v>
      </c>
      <c r="K199" s="173"/>
      <c r="L199" s="174"/>
      <c r="M199" s="175" t="s">
        <v>2</v>
      </c>
      <c r="N199" s="176" t="s">
        <v>36</v>
      </c>
      <c r="O199" s="125"/>
      <c r="P199" s="126">
        <f>O199*H199</f>
        <v>0</v>
      </c>
      <c r="Q199" s="126">
        <v>2.0000000000000001E-4</v>
      </c>
      <c r="R199" s="126">
        <f>Q199*H199</f>
        <v>0.108</v>
      </c>
      <c r="S199" s="126">
        <v>0</v>
      </c>
      <c r="T199" s="127">
        <f>S199*H199</f>
        <v>0</v>
      </c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R199" s="128" t="s">
        <v>141</v>
      </c>
      <c r="AT199" s="128" t="s">
        <v>192</v>
      </c>
      <c r="AU199" s="128" t="s">
        <v>4</v>
      </c>
      <c r="AY199" s="1" t="s">
        <v>86</v>
      </c>
      <c r="BE199" s="129">
        <f>IF(N199="základná",J199,0)</f>
        <v>0</v>
      </c>
      <c r="BF199" s="129">
        <f>IF(N199="znížená",J199,0)</f>
        <v>0</v>
      </c>
      <c r="BG199" s="129">
        <f>IF(N199="zákl. prenesená",J199,0)</f>
        <v>0</v>
      </c>
      <c r="BH199" s="129">
        <f>IF(N199="zníž. prenesená",J199,0)</f>
        <v>0</v>
      </c>
      <c r="BI199" s="129">
        <f>IF(N199="nulová",J199,0)</f>
        <v>0</v>
      </c>
      <c r="BJ199" s="1" t="s">
        <v>4</v>
      </c>
      <c r="BK199" s="129">
        <f>ROUND(I199*H199,2)</f>
        <v>0</v>
      </c>
      <c r="BL199" s="1" t="s">
        <v>119</v>
      </c>
      <c r="BM199" s="128" t="s">
        <v>236</v>
      </c>
    </row>
    <row r="200" spans="1:65" s="12" customFormat="1" ht="44.25" customHeight="1">
      <c r="A200" s="9"/>
      <c r="B200" s="49"/>
      <c r="C200" s="115" t="s">
        <v>237</v>
      </c>
      <c r="D200" s="115" t="s">
        <v>89</v>
      </c>
      <c r="E200" s="116" t="s">
        <v>238</v>
      </c>
      <c r="F200" s="117" t="s">
        <v>239</v>
      </c>
      <c r="G200" s="118" t="s">
        <v>218</v>
      </c>
      <c r="H200" s="119">
        <v>130</v>
      </c>
      <c r="I200" s="120"/>
      <c r="J200" s="121">
        <f>ROUND(I200*H200,2)</f>
        <v>0</v>
      </c>
      <c r="K200" s="122"/>
      <c r="L200" s="10"/>
      <c r="M200" s="123" t="s">
        <v>2</v>
      </c>
      <c r="N200" s="124" t="s">
        <v>36</v>
      </c>
      <c r="O200" s="125"/>
      <c r="P200" s="126">
        <f>O200*H200</f>
        <v>0</v>
      </c>
      <c r="Q200" s="126">
        <v>2.8712600000000002E-4</v>
      </c>
      <c r="R200" s="126">
        <f>Q200*H200</f>
        <v>3.7326379999999999E-2</v>
      </c>
      <c r="S200" s="126">
        <v>0</v>
      </c>
      <c r="T200" s="127">
        <f>S200*H200</f>
        <v>0</v>
      </c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R200" s="128" t="s">
        <v>119</v>
      </c>
      <c r="AT200" s="128" t="s">
        <v>89</v>
      </c>
      <c r="AU200" s="128" t="s">
        <v>4</v>
      </c>
      <c r="AY200" s="1" t="s">
        <v>86</v>
      </c>
      <c r="BE200" s="129">
        <f>IF(N200="základná",J200,0)</f>
        <v>0</v>
      </c>
      <c r="BF200" s="129">
        <f>IF(N200="znížená",J200,0)</f>
        <v>0</v>
      </c>
      <c r="BG200" s="129">
        <f>IF(N200="zákl. prenesená",J200,0)</f>
        <v>0</v>
      </c>
      <c r="BH200" s="129">
        <f>IF(N200="zníž. prenesená",J200,0)</f>
        <v>0</v>
      </c>
      <c r="BI200" s="129">
        <f>IF(N200="nulová",J200,0)</f>
        <v>0</v>
      </c>
      <c r="BJ200" s="1" t="s">
        <v>4</v>
      </c>
      <c r="BK200" s="129">
        <f>ROUND(I200*H200,2)</f>
        <v>0</v>
      </c>
      <c r="BL200" s="1" t="s">
        <v>119</v>
      </c>
      <c r="BM200" s="128" t="s">
        <v>240</v>
      </c>
    </row>
    <row r="201" spans="1:65" s="142" customFormat="1">
      <c r="B201" s="143"/>
      <c r="C201" s="144"/>
      <c r="D201" s="133" t="s">
        <v>93</v>
      </c>
      <c r="E201" s="145" t="s">
        <v>2</v>
      </c>
      <c r="F201" s="146" t="s">
        <v>241</v>
      </c>
      <c r="G201" s="144"/>
      <c r="H201" s="147">
        <v>130</v>
      </c>
      <c r="I201" s="148"/>
      <c r="J201" s="144"/>
      <c r="K201" s="144"/>
      <c r="L201" s="149"/>
      <c r="M201" s="150"/>
      <c r="N201" s="151"/>
      <c r="O201" s="151"/>
      <c r="P201" s="151"/>
      <c r="Q201" s="151"/>
      <c r="R201" s="151"/>
      <c r="S201" s="151"/>
      <c r="T201" s="152"/>
      <c r="AT201" s="153" t="s">
        <v>93</v>
      </c>
      <c r="AU201" s="153" t="s">
        <v>4</v>
      </c>
      <c r="AV201" s="142" t="s">
        <v>4</v>
      </c>
      <c r="AW201" s="142" t="s">
        <v>95</v>
      </c>
      <c r="AX201" s="142" t="s">
        <v>85</v>
      </c>
      <c r="AY201" s="153" t="s">
        <v>86</v>
      </c>
    </row>
    <row r="202" spans="1:65" s="12" customFormat="1" ht="37.950000000000003" customHeight="1">
      <c r="A202" s="9"/>
      <c r="B202" s="49"/>
      <c r="C202" s="115" t="s">
        <v>145</v>
      </c>
      <c r="D202" s="115" t="s">
        <v>89</v>
      </c>
      <c r="E202" s="116" t="s">
        <v>242</v>
      </c>
      <c r="F202" s="117" t="s">
        <v>243</v>
      </c>
      <c r="G202" s="118" t="s">
        <v>218</v>
      </c>
      <c r="H202" s="119">
        <v>130</v>
      </c>
      <c r="I202" s="120"/>
      <c r="J202" s="121">
        <f>ROUND(I202*H202,2)</f>
        <v>0</v>
      </c>
      <c r="K202" s="122"/>
      <c r="L202" s="10"/>
      <c r="M202" s="123" t="s">
        <v>2</v>
      </c>
      <c r="N202" s="124" t="s">
        <v>36</v>
      </c>
      <c r="O202" s="125"/>
      <c r="P202" s="126">
        <f>O202*H202</f>
        <v>0</v>
      </c>
      <c r="Q202" s="126">
        <v>5.0000000000000002E-5</v>
      </c>
      <c r="R202" s="126">
        <f>Q202*H202</f>
        <v>6.5000000000000006E-3</v>
      </c>
      <c r="S202" s="126">
        <v>0</v>
      </c>
      <c r="T202" s="127">
        <f>S202*H202</f>
        <v>0</v>
      </c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R202" s="128" t="s">
        <v>119</v>
      </c>
      <c r="AT202" s="128" t="s">
        <v>89</v>
      </c>
      <c r="AU202" s="128" t="s">
        <v>4</v>
      </c>
      <c r="AY202" s="1" t="s">
        <v>86</v>
      </c>
      <c r="BE202" s="129">
        <f>IF(N202="základná",J202,0)</f>
        <v>0</v>
      </c>
      <c r="BF202" s="129">
        <f>IF(N202="znížená",J202,0)</f>
        <v>0</v>
      </c>
      <c r="BG202" s="129">
        <f>IF(N202="zákl. prenesená",J202,0)</f>
        <v>0</v>
      </c>
      <c r="BH202" s="129">
        <f>IF(N202="zníž. prenesená",J202,0)</f>
        <v>0</v>
      </c>
      <c r="BI202" s="129">
        <f>IF(N202="nulová",J202,0)</f>
        <v>0</v>
      </c>
      <c r="BJ202" s="1" t="s">
        <v>4</v>
      </c>
      <c r="BK202" s="129">
        <f>ROUND(I202*H202,2)</f>
        <v>0</v>
      </c>
      <c r="BL202" s="1" t="s">
        <v>119</v>
      </c>
      <c r="BM202" s="128" t="s">
        <v>244</v>
      </c>
    </row>
    <row r="203" spans="1:65" s="142" customFormat="1">
      <c r="B203" s="143"/>
      <c r="C203" s="144"/>
      <c r="D203" s="133" t="s">
        <v>93</v>
      </c>
      <c r="E203" s="145" t="s">
        <v>2</v>
      </c>
      <c r="F203" s="146" t="s">
        <v>245</v>
      </c>
      <c r="G203" s="144"/>
      <c r="H203" s="147">
        <v>130</v>
      </c>
      <c r="I203" s="148"/>
      <c r="J203" s="144"/>
      <c r="K203" s="144"/>
      <c r="L203" s="149"/>
      <c r="M203" s="150"/>
      <c r="N203" s="151"/>
      <c r="O203" s="151"/>
      <c r="P203" s="151"/>
      <c r="Q203" s="151"/>
      <c r="R203" s="151"/>
      <c r="S203" s="151"/>
      <c r="T203" s="152"/>
      <c r="AT203" s="153" t="s">
        <v>93</v>
      </c>
      <c r="AU203" s="153" t="s">
        <v>4</v>
      </c>
      <c r="AV203" s="142" t="s">
        <v>4</v>
      </c>
      <c r="AW203" s="142" t="s">
        <v>95</v>
      </c>
      <c r="AX203" s="142" t="s">
        <v>85</v>
      </c>
      <c r="AY203" s="153" t="s">
        <v>86</v>
      </c>
    </row>
    <row r="204" spans="1:65" s="12" customFormat="1" ht="24.15" customHeight="1">
      <c r="A204" s="9"/>
      <c r="B204" s="49"/>
      <c r="C204" s="115" t="s">
        <v>246</v>
      </c>
      <c r="D204" s="115" t="s">
        <v>89</v>
      </c>
      <c r="E204" s="116" t="s">
        <v>247</v>
      </c>
      <c r="F204" s="117" t="s">
        <v>248</v>
      </c>
      <c r="G204" s="118" t="s">
        <v>100</v>
      </c>
      <c r="H204" s="119">
        <v>580.06299999999999</v>
      </c>
      <c r="I204" s="120"/>
      <c r="J204" s="121">
        <f>ROUND(I204*H204,2)</f>
        <v>0</v>
      </c>
      <c r="K204" s="122"/>
      <c r="L204" s="10"/>
      <c r="M204" s="123" t="s">
        <v>2</v>
      </c>
      <c r="N204" s="124" t="s">
        <v>36</v>
      </c>
      <c r="O204" s="125"/>
      <c r="P204" s="126">
        <f>O204*H204</f>
        <v>0</v>
      </c>
      <c r="Q204" s="126">
        <v>0</v>
      </c>
      <c r="R204" s="126">
        <f>Q204*H204</f>
        <v>0</v>
      </c>
      <c r="S204" s="126">
        <v>0</v>
      </c>
      <c r="T204" s="127">
        <f>S204*H204</f>
        <v>0</v>
      </c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R204" s="128" t="s">
        <v>119</v>
      </c>
      <c r="AT204" s="128" t="s">
        <v>89</v>
      </c>
      <c r="AU204" s="128" t="s">
        <v>4</v>
      </c>
      <c r="AY204" s="1" t="s">
        <v>86</v>
      </c>
      <c r="BE204" s="129">
        <f>IF(N204="základná",J204,0)</f>
        <v>0</v>
      </c>
      <c r="BF204" s="129">
        <f>IF(N204="znížená",J204,0)</f>
        <v>0</v>
      </c>
      <c r="BG204" s="129">
        <f>IF(N204="zákl. prenesená",J204,0)</f>
        <v>0</v>
      </c>
      <c r="BH204" s="129">
        <f>IF(N204="zníž. prenesená",J204,0)</f>
        <v>0</v>
      </c>
      <c r="BI204" s="129">
        <f>IF(N204="nulová",J204,0)</f>
        <v>0</v>
      </c>
      <c r="BJ204" s="1" t="s">
        <v>4</v>
      </c>
      <c r="BK204" s="129">
        <f>ROUND(I204*H204,2)</f>
        <v>0</v>
      </c>
      <c r="BL204" s="1" t="s">
        <v>119</v>
      </c>
      <c r="BM204" s="128" t="s">
        <v>249</v>
      </c>
    </row>
    <row r="205" spans="1:65" s="142" customFormat="1">
      <c r="B205" s="143"/>
      <c r="C205" s="144"/>
      <c r="D205" s="133" t="s">
        <v>93</v>
      </c>
      <c r="E205" s="145" t="s">
        <v>2</v>
      </c>
      <c r="F205" s="146" t="s">
        <v>6</v>
      </c>
      <c r="G205" s="144"/>
      <c r="H205" s="147">
        <v>580.06299999999999</v>
      </c>
      <c r="I205" s="148"/>
      <c r="J205" s="144"/>
      <c r="K205" s="144"/>
      <c r="L205" s="149"/>
      <c r="M205" s="150"/>
      <c r="N205" s="151"/>
      <c r="O205" s="151"/>
      <c r="P205" s="151"/>
      <c r="Q205" s="151"/>
      <c r="R205" s="151"/>
      <c r="S205" s="151"/>
      <c r="T205" s="152"/>
      <c r="AT205" s="153" t="s">
        <v>93</v>
      </c>
      <c r="AU205" s="153" t="s">
        <v>4</v>
      </c>
      <c r="AV205" s="142" t="s">
        <v>4</v>
      </c>
      <c r="AW205" s="142" t="s">
        <v>95</v>
      </c>
      <c r="AX205" s="142" t="s">
        <v>85</v>
      </c>
      <c r="AY205" s="153" t="s">
        <v>86</v>
      </c>
    </row>
    <row r="206" spans="1:65" s="12" customFormat="1" ht="16.5" customHeight="1">
      <c r="A206" s="9"/>
      <c r="B206" s="49"/>
      <c r="C206" s="166" t="s">
        <v>149</v>
      </c>
      <c r="D206" s="166" t="s">
        <v>192</v>
      </c>
      <c r="E206" s="167" t="s">
        <v>250</v>
      </c>
      <c r="F206" s="168" t="s">
        <v>251</v>
      </c>
      <c r="G206" s="169" t="s">
        <v>100</v>
      </c>
      <c r="H206" s="170">
        <v>667.072</v>
      </c>
      <c r="I206" s="171"/>
      <c r="J206" s="172">
        <f>ROUND(I206*H206,2)</f>
        <v>0</v>
      </c>
      <c r="K206" s="173"/>
      <c r="L206" s="174"/>
      <c r="M206" s="175" t="s">
        <v>2</v>
      </c>
      <c r="N206" s="176" t="s">
        <v>36</v>
      </c>
      <c r="O206" s="125"/>
      <c r="P206" s="126">
        <f>O206*H206</f>
        <v>0</v>
      </c>
      <c r="Q206" s="126">
        <v>2.9999999999999997E-4</v>
      </c>
      <c r="R206" s="126">
        <f>Q206*H206</f>
        <v>0.20012159999999998</v>
      </c>
      <c r="S206" s="126">
        <v>0</v>
      </c>
      <c r="T206" s="127">
        <f>S206*H206</f>
        <v>0</v>
      </c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R206" s="128" t="s">
        <v>141</v>
      </c>
      <c r="AT206" s="128" t="s">
        <v>192</v>
      </c>
      <c r="AU206" s="128" t="s">
        <v>4</v>
      </c>
      <c r="AY206" s="1" t="s">
        <v>86</v>
      </c>
      <c r="BE206" s="129">
        <f>IF(N206="základná",J206,0)</f>
        <v>0</v>
      </c>
      <c r="BF206" s="129">
        <f>IF(N206="znížená",J206,0)</f>
        <v>0</v>
      </c>
      <c r="BG206" s="129">
        <f>IF(N206="zákl. prenesená",J206,0)</f>
        <v>0</v>
      </c>
      <c r="BH206" s="129">
        <f>IF(N206="zníž. prenesená",J206,0)</f>
        <v>0</v>
      </c>
      <c r="BI206" s="129">
        <f>IF(N206="nulová",J206,0)</f>
        <v>0</v>
      </c>
      <c r="BJ206" s="1" t="s">
        <v>4</v>
      </c>
      <c r="BK206" s="129">
        <f>ROUND(I206*H206,2)</f>
        <v>0</v>
      </c>
      <c r="BL206" s="1" t="s">
        <v>119</v>
      </c>
      <c r="BM206" s="128" t="s">
        <v>252</v>
      </c>
    </row>
    <row r="207" spans="1:65" s="142" customFormat="1">
      <c r="B207" s="143"/>
      <c r="C207" s="144"/>
      <c r="D207" s="133" t="s">
        <v>93</v>
      </c>
      <c r="E207" s="144"/>
      <c r="F207" s="146" t="s">
        <v>253</v>
      </c>
      <c r="G207" s="144"/>
      <c r="H207" s="147">
        <v>667.072</v>
      </c>
      <c r="I207" s="148"/>
      <c r="J207" s="144"/>
      <c r="K207" s="144"/>
      <c r="L207" s="149"/>
      <c r="M207" s="150"/>
      <c r="N207" s="151"/>
      <c r="O207" s="151"/>
      <c r="P207" s="151"/>
      <c r="Q207" s="151"/>
      <c r="R207" s="151"/>
      <c r="S207" s="151"/>
      <c r="T207" s="152"/>
      <c r="AT207" s="153" t="s">
        <v>93</v>
      </c>
      <c r="AU207" s="153" t="s">
        <v>4</v>
      </c>
      <c r="AV207" s="142" t="s">
        <v>4</v>
      </c>
      <c r="AW207" s="142" t="s">
        <v>10</v>
      </c>
      <c r="AX207" s="142" t="s">
        <v>85</v>
      </c>
      <c r="AY207" s="153" t="s">
        <v>86</v>
      </c>
    </row>
    <row r="208" spans="1:65" s="12" customFormat="1" ht="37.950000000000003" customHeight="1">
      <c r="A208" s="9"/>
      <c r="B208" s="49"/>
      <c r="C208" s="115" t="s">
        <v>254</v>
      </c>
      <c r="D208" s="115" t="s">
        <v>89</v>
      </c>
      <c r="E208" s="116" t="s">
        <v>255</v>
      </c>
      <c r="F208" s="117" t="s">
        <v>256</v>
      </c>
      <c r="G208" s="118" t="s">
        <v>100</v>
      </c>
      <c r="H208" s="119">
        <v>580.06299999999999</v>
      </c>
      <c r="I208" s="120"/>
      <c r="J208" s="121">
        <f>ROUND(I208*H208,2)</f>
        <v>0</v>
      </c>
      <c r="K208" s="122"/>
      <c r="L208" s="10"/>
      <c r="M208" s="123" t="s">
        <v>2</v>
      </c>
      <c r="N208" s="124" t="s">
        <v>36</v>
      </c>
      <c r="O208" s="125"/>
      <c r="P208" s="126">
        <f>O208*H208</f>
        <v>0</v>
      </c>
      <c r="Q208" s="126">
        <v>0</v>
      </c>
      <c r="R208" s="126">
        <f>Q208*H208</f>
        <v>0</v>
      </c>
      <c r="S208" s="126">
        <v>0</v>
      </c>
      <c r="T208" s="127">
        <f>S208*H208</f>
        <v>0</v>
      </c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R208" s="128" t="s">
        <v>119</v>
      </c>
      <c r="AT208" s="128" t="s">
        <v>89</v>
      </c>
      <c r="AU208" s="128" t="s">
        <v>4</v>
      </c>
      <c r="AY208" s="1" t="s">
        <v>86</v>
      </c>
      <c r="BE208" s="129">
        <f>IF(N208="základná",J208,0)</f>
        <v>0</v>
      </c>
      <c r="BF208" s="129">
        <f>IF(N208="znížená",J208,0)</f>
        <v>0</v>
      </c>
      <c r="BG208" s="129">
        <f>IF(N208="zákl. prenesená",J208,0)</f>
        <v>0</v>
      </c>
      <c r="BH208" s="129">
        <f>IF(N208="zníž. prenesená",J208,0)</f>
        <v>0</v>
      </c>
      <c r="BI208" s="129">
        <f>IF(N208="nulová",J208,0)</f>
        <v>0</v>
      </c>
      <c r="BJ208" s="1" t="s">
        <v>4</v>
      </c>
      <c r="BK208" s="129">
        <f>ROUND(I208*H208,2)</f>
        <v>0</v>
      </c>
      <c r="BL208" s="1" t="s">
        <v>119</v>
      </c>
      <c r="BM208" s="128" t="s">
        <v>257</v>
      </c>
    </row>
    <row r="209" spans="1:65" s="130" customFormat="1">
      <c r="B209" s="131"/>
      <c r="C209" s="132"/>
      <c r="D209" s="133" t="s">
        <v>93</v>
      </c>
      <c r="E209" s="134" t="s">
        <v>2</v>
      </c>
      <c r="F209" s="135" t="s">
        <v>258</v>
      </c>
      <c r="G209" s="132"/>
      <c r="H209" s="134" t="s">
        <v>2</v>
      </c>
      <c r="I209" s="136"/>
      <c r="J209" s="132"/>
      <c r="K209" s="132"/>
      <c r="L209" s="137"/>
      <c r="M209" s="138"/>
      <c r="N209" s="139"/>
      <c r="O209" s="139"/>
      <c r="P209" s="139"/>
      <c r="Q209" s="139"/>
      <c r="R209" s="139"/>
      <c r="S209" s="139"/>
      <c r="T209" s="140"/>
      <c r="AT209" s="141" t="s">
        <v>93</v>
      </c>
      <c r="AU209" s="141" t="s">
        <v>4</v>
      </c>
      <c r="AV209" s="130" t="s">
        <v>85</v>
      </c>
      <c r="AW209" s="130" t="s">
        <v>95</v>
      </c>
      <c r="AX209" s="130" t="s">
        <v>5</v>
      </c>
      <c r="AY209" s="141" t="s">
        <v>86</v>
      </c>
    </row>
    <row r="210" spans="1:65" s="142" customFormat="1">
      <c r="B210" s="143"/>
      <c r="C210" s="144"/>
      <c r="D210" s="133" t="s">
        <v>93</v>
      </c>
      <c r="E210" s="145" t="s">
        <v>2</v>
      </c>
      <c r="F210" s="146" t="s">
        <v>259</v>
      </c>
      <c r="G210" s="144"/>
      <c r="H210" s="147">
        <v>539.96299999999997</v>
      </c>
      <c r="I210" s="148"/>
      <c r="J210" s="144"/>
      <c r="K210" s="144"/>
      <c r="L210" s="149"/>
      <c r="M210" s="150"/>
      <c r="N210" s="151"/>
      <c r="O210" s="151"/>
      <c r="P210" s="151"/>
      <c r="Q210" s="151"/>
      <c r="R210" s="151"/>
      <c r="S210" s="151"/>
      <c r="T210" s="152"/>
      <c r="AT210" s="153" t="s">
        <v>93</v>
      </c>
      <c r="AU210" s="153" t="s">
        <v>4</v>
      </c>
      <c r="AV210" s="142" t="s">
        <v>4</v>
      </c>
      <c r="AW210" s="142" t="s">
        <v>95</v>
      </c>
      <c r="AX210" s="142" t="s">
        <v>5</v>
      </c>
      <c r="AY210" s="153" t="s">
        <v>86</v>
      </c>
    </row>
    <row r="211" spans="1:65" s="142" customFormat="1">
      <c r="B211" s="143"/>
      <c r="C211" s="144"/>
      <c r="D211" s="133" t="s">
        <v>93</v>
      </c>
      <c r="E211" s="145" t="s">
        <v>2</v>
      </c>
      <c r="F211" s="146" t="s">
        <v>260</v>
      </c>
      <c r="G211" s="144"/>
      <c r="H211" s="147">
        <v>40.1</v>
      </c>
      <c r="I211" s="148"/>
      <c r="J211" s="144"/>
      <c r="K211" s="144"/>
      <c r="L211" s="149"/>
      <c r="M211" s="150"/>
      <c r="N211" s="151"/>
      <c r="O211" s="151"/>
      <c r="P211" s="151"/>
      <c r="Q211" s="151"/>
      <c r="R211" s="151"/>
      <c r="S211" s="151"/>
      <c r="T211" s="152"/>
      <c r="AT211" s="153" t="s">
        <v>93</v>
      </c>
      <c r="AU211" s="153" t="s">
        <v>4</v>
      </c>
      <c r="AV211" s="142" t="s">
        <v>4</v>
      </c>
      <c r="AW211" s="142" t="s">
        <v>95</v>
      </c>
      <c r="AX211" s="142" t="s">
        <v>5</v>
      </c>
      <c r="AY211" s="153" t="s">
        <v>86</v>
      </c>
    </row>
    <row r="212" spans="1:65" s="154" customFormat="1">
      <c r="B212" s="155"/>
      <c r="C212" s="156"/>
      <c r="D212" s="133" t="s">
        <v>93</v>
      </c>
      <c r="E212" s="157" t="s">
        <v>6</v>
      </c>
      <c r="F212" s="158" t="s">
        <v>97</v>
      </c>
      <c r="G212" s="156"/>
      <c r="H212" s="159">
        <v>580.06299999999999</v>
      </c>
      <c r="I212" s="160"/>
      <c r="J212" s="156"/>
      <c r="K212" s="156"/>
      <c r="L212" s="161"/>
      <c r="M212" s="162"/>
      <c r="N212" s="163"/>
      <c r="O212" s="163"/>
      <c r="P212" s="163"/>
      <c r="Q212" s="163"/>
      <c r="R212" s="163"/>
      <c r="S212" s="163"/>
      <c r="T212" s="164"/>
      <c r="AT212" s="165" t="s">
        <v>93</v>
      </c>
      <c r="AU212" s="165" t="s">
        <v>4</v>
      </c>
      <c r="AV212" s="154" t="s">
        <v>87</v>
      </c>
      <c r="AW212" s="154" t="s">
        <v>95</v>
      </c>
      <c r="AX212" s="154" t="s">
        <v>85</v>
      </c>
      <c r="AY212" s="165" t="s">
        <v>86</v>
      </c>
    </row>
    <row r="213" spans="1:65" s="12" customFormat="1" ht="37.950000000000003" customHeight="1">
      <c r="A213" s="9"/>
      <c r="B213" s="49"/>
      <c r="C213" s="166" t="s">
        <v>153</v>
      </c>
      <c r="D213" s="166" t="s">
        <v>192</v>
      </c>
      <c r="E213" s="167" t="s">
        <v>261</v>
      </c>
      <c r="F213" s="168" t="s">
        <v>262</v>
      </c>
      <c r="G213" s="169" t="s">
        <v>100</v>
      </c>
      <c r="H213" s="170">
        <v>667.072</v>
      </c>
      <c r="I213" s="171"/>
      <c r="J213" s="172">
        <f>ROUND(I213*H213,2)</f>
        <v>0</v>
      </c>
      <c r="K213" s="173"/>
      <c r="L213" s="174"/>
      <c r="M213" s="175" t="s">
        <v>2</v>
      </c>
      <c r="N213" s="176" t="s">
        <v>36</v>
      </c>
      <c r="O213" s="125"/>
      <c r="P213" s="126">
        <f>O213*H213</f>
        <v>0</v>
      </c>
      <c r="Q213" s="126">
        <v>1.9E-3</v>
      </c>
      <c r="R213" s="126">
        <f>Q213*H213</f>
        <v>1.2674368</v>
      </c>
      <c r="S213" s="126">
        <v>0</v>
      </c>
      <c r="T213" s="127">
        <f>S213*H213</f>
        <v>0</v>
      </c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R213" s="128" t="s">
        <v>141</v>
      </c>
      <c r="AT213" s="128" t="s">
        <v>192</v>
      </c>
      <c r="AU213" s="128" t="s">
        <v>4</v>
      </c>
      <c r="AY213" s="1" t="s">
        <v>86</v>
      </c>
      <c r="BE213" s="129">
        <f>IF(N213="základná",J213,0)</f>
        <v>0</v>
      </c>
      <c r="BF213" s="129">
        <f>IF(N213="znížená",J213,0)</f>
        <v>0</v>
      </c>
      <c r="BG213" s="129">
        <f>IF(N213="zákl. prenesená",J213,0)</f>
        <v>0</v>
      </c>
      <c r="BH213" s="129">
        <f>IF(N213="zníž. prenesená",J213,0)</f>
        <v>0</v>
      </c>
      <c r="BI213" s="129">
        <f>IF(N213="nulová",J213,0)</f>
        <v>0</v>
      </c>
      <c r="BJ213" s="1" t="s">
        <v>4</v>
      </c>
      <c r="BK213" s="129">
        <f>ROUND(I213*H213,2)</f>
        <v>0</v>
      </c>
      <c r="BL213" s="1" t="s">
        <v>119</v>
      </c>
      <c r="BM213" s="128" t="s">
        <v>263</v>
      </c>
    </row>
    <row r="214" spans="1:65" s="142" customFormat="1">
      <c r="B214" s="143"/>
      <c r="C214" s="144"/>
      <c r="D214" s="133" t="s">
        <v>93</v>
      </c>
      <c r="E214" s="145" t="s">
        <v>2</v>
      </c>
      <c r="F214" s="146" t="s">
        <v>264</v>
      </c>
      <c r="G214" s="144"/>
      <c r="H214" s="147">
        <v>667.072</v>
      </c>
      <c r="I214" s="148"/>
      <c r="J214" s="144"/>
      <c r="K214" s="144"/>
      <c r="L214" s="149"/>
      <c r="M214" s="150"/>
      <c r="N214" s="151"/>
      <c r="O214" s="151"/>
      <c r="P214" s="151"/>
      <c r="Q214" s="151"/>
      <c r="R214" s="151"/>
      <c r="S214" s="151"/>
      <c r="T214" s="152"/>
      <c r="AT214" s="153" t="s">
        <v>93</v>
      </c>
      <c r="AU214" s="153" t="s">
        <v>4</v>
      </c>
      <c r="AV214" s="142" t="s">
        <v>4</v>
      </c>
      <c r="AW214" s="142" t="s">
        <v>95</v>
      </c>
      <c r="AX214" s="142" t="s">
        <v>85</v>
      </c>
      <c r="AY214" s="153" t="s">
        <v>86</v>
      </c>
    </row>
    <row r="215" spans="1:65" s="12" customFormat="1" ht="16.5" customHeight="1">
      <c r="A215" s="9"/>
      <c r="B215" s="49"/>
      <c r="C215" s="166" t="s">
        <v>265</v>
      </c>
      <c r="D215" s="166" t="s">
        <v>192</v>
      </c>
      <c r="E215" s="167" t="s">
        <v>266</v>
      </c>
      <c r="F215" s="168" t="s">
        <v>267</v>
      </c>
      <c r="G215" s="169" t="s">
        <v>170</v>
      </c>
      <c r="H215" s="170">
        <v>3480</v>
      </c>
      <c r="I215" s="171"/>
      <c r="J215" s="172">
        <f>ROUND(I215*H215,2)</f>
        <v>0</v>
      </c>
      <c r="K215" s="173"/>
      <c r="L215" s="174"/>
      <c r="M215" s="175" t="s">
        <v>2</v>
      </c>
      <c r="N215" s="176" t="s">
        <v>36</v>
      </c>
      <c r="O215" s="125"/>
      <c r="P215" s="126">
        <f>O215*H215</f>
        <v>0</v>
      </c>
      <c r="Q215" s="126">
        <v>0</v>
      </c>
      <c r="R215" s="126">
        <f>Q215*H215</f>
        <v>0</v>
      </c>
      <c r="S215" s="126">
        <v>0</v>
      </c>
      <c r="T215" s="127">
        <f>S215*H215</f>
        <v>0</v>
      </c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R215" s="128" t="s">
        <v>141</v>
      </c>
      <c r="AT215" s="128" t="s">
        <v>192</v>
      </c>
      <c r="AU215" s="128" t="s">
        <v>4</v>
      </c>
      <c r="AY215" s="1" t="s">
        <v>86</v>
      </c>
      <c r="BE215" s="129">
        <f>IF(N215="základná",J215,0)</f>
        <v>0</v>
      </c>
      <c r="BF215" s="129">
        <f>IF(N215="znížená",J215,0)</f>
        <v>0</v>
      </c>
      <c r="BG215" s="129">
        <f>IF(N215="zákl. prenesená",J215,0)</f>
        <v>0</v>
      </c>
      <c r="BH215" s="129">
        <f>IF(N215="zníž. prenesená",J215,0)</f>
        <v>0</v>
      </c>
      <c r="BI215" s="129">
        <f>IF(N215="nulová",J215,0)</f>
        <v>0</v>
      </c>
      <c r="BJ215" s="1" t="s">
        <v>4</v>
      </c>
      <c r="BK215" s="129">
        <f>ROUND(I215*H215,2)</f>
        <v>0</v>
      </c>
      <c r="BL215" s="1" t="s">
        <v>119</v>
      </c>
      <c r="BM215" s="128" t="s">
        <v>268</v>
      </c>
    </row>
    <row r="216" spans="1:65" s="142" customFormat="1">
      <c r="B216" s="143"/>
      <c r="C216" s="144"/>
      <c r="D216" s="133" t="s">
        <v>93</v>
      </c>
      <c r="E216" s="145" t="s">
        <v>2</v>
      </c>
      <c r="F216" s="146" t="s">
        <v>269</v>
      </c>
      <c r="G216" s="144"/>
      <c r="H216" s="147">
        <v>3480</v>
      </c>
      <c r="I216" s="148"/>
      <c r="J216" s="144"/>
      <c r="K216" s="144"/>
      <c r="L216" s="149"/>
      <c r="M216" s="150"/>
      <c r="N216" s="151"/>
      <c r="O216" s="151"/>
      <c r="P216" s="151"/>
      <c r="Q216" s="151"/>
      <c r="R216" s="151"/>
      <c r="S216" s="151"/>
      <c r="T216" s="152"/>
      <c r="AT216" s="153" t="s">
        <v>93</v>
      </c>
      <c r="AU216" s="153" t="s">
        <v>4</v>
      </c>
      <c r="AV216" s="142" t="s">
        <v>4</v>
      </c>
      <c r="AW216" s="142" t="s">
        <v>95</v>
      </c>
      <c r="AX216" s="142" t="s">
        <v>85</v>
      </c>
      <c r="AY216" s="153" t="s">
        <v>86</v>
      </c>
    </row>
    <row r="217" spans="1:65" s="12" customFormat="1" ht="16.5" customHeight="1">
      <c r="A217" s="9"/>
      <c r="B217" s="49"/>
      <c r="C217" s="166" t="s">
        <v>159</v>
      </c>
      <c r="D217" s="166" t="s">
        <v>192</v>
      </c>
      <c r="E217" s="167" t="s">
        <v>270</v>
      </c>
      <c r="F217" s="168" t="s">
        <v>271</v>
      </c>
      <c r="G217" s="169" t="s">
        <v>170</v>
      </c>
      <c r="H217" s="170">
        <v>3480</v>
      </c>
      <c r="I217" s="171"/>
      <c r="J217" s="172">
        <f t="shared" ref="J217:J224" si="0">ROUND(I217*H217,2)</f>
        <v>0</v>
      </c>
      <c r="K217" s="173"/>
      <c r="L217" s="174"/>
      <c r="M217" s="175" t="s">
        <v>2</v>
      </c>
      <c r="N217" s="176" t="s">
        <v>36</v>
      </c>
      <c r="O217" s="125"/>
      <c r="P217" s="126">
        <f t="shared" ref="P217:P224" si="1">O217*H217</f>
        <v>0</v>
      </c>
      <c r="Q217" s="126">
        <v>0</v>
      </c>
      <c r="R217" s="126">
        <f t="shared" ref="R217:R224" si="2">Q217*H217</f>
        <v>0</v>
      </c>
      <c r="S217" s="126">
        <v>0</v>
      </c>
      <c r="T217" s="127">
        <f t="shared" ref="T217:T224" si="3">S217*H217</f>
        <v>0</v>
      </c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R217" s="128" t="s">
        <v>141</v>
      </c>
      <c r="AT217" s="128" t="s">
        <v>192</v>
      </c>
      <c r="AU217" s="128" t="s">
        <v>4</v>
      </c>
      <c r="AY217" s="1" t="s">
        <v>86</v>
      </c>
      <c r="BE217" s="129">
        <f t="shared" ref="BE217:BE224" si="4">IF(N217="základná",J217,0)</f>
        <v>0</v>
      </c>
      <c r="BF217" s="129">
        <f t="shared" ref="BF217:BF224" si="5">IF(N217="znížená",J217,0)</f>
        <v>0</v>
      </c>
      <c r="BG217" s="129">
        <f t="shared" ref="BG217:BG224" si="6">IF(N217="zákl. prenesená",J217,0)</f>
        <v>0</v>
      </c>
      <c r="BH217" s="129">
        <f t="shared" ref="BH217:BH224" si="7">IF(N217="zníž. prenesená",J217,0)</f>
        <v>0</v>
      </c>
      <c r="BI217" s="129">
        <f t="shared" ref="BI217:BI224" si="8">IF(N217="nulová",J217,0)</f>
        <v>0</v>
      </c>
      <c r="BJ217" s="1" t="s">
        <v>4</v>
      </c>
      <c r="BK217" s="129">
        <f t="shared" ref="BK217:BK224" si="9">ROUND(I217*H217,2)</f>
        <v>0</v>
      </c>
      <c r="BL217" s="1" t="s">
        <v>119</v>
      </c>
      <c r="BM217" s="128" t="s">
        <v>272</v>
      </c>
    </row>
    <row r="218" spans="1:65" s="12" customFormat="1" ht="24.15" customHeight="1">
      <c r="A218" s="9"/>
      <c r="B218" s="49"/>
      <c r="C218" s="115" t="s">
        <v>273</v>
      </c>
      <c r="D218" s="115" t="s">
        <v>89</v>
      </c>
      <c r="E218" s="116" t="s">
        <v>274</v>
      </c>
      <c r="F218" s="117" t="s">
        <v>275</v>
      </c>
      <c r="G218" s="118" t="s">
        <v>170</v>
      </c>
      <c r="H218" s="119">
        <v>3</v>
      </c>
      <c r="I218" s="120"/>
      <c r="J218" s="121">
        <f t="shared" si="0"/>
        <v>0</v>
      </c>
      <c r="K218" s="122"/>
      <c r="L218" s="10"/>
      <c r="M218" s="123" t="s">
        <v>2</v>
      </c>
      <c r="N218" s="124" t="s">
        <v>36</v>
      </c>
      <c r="O218" s="125"/>
      <c r="P218" s="126">
        <f t="shared" si="1"/>
        <v>0</v>
      </c>
      <c r="Q218" s="126">
        <v>5.5000000000000002E-5</v>
      </c>
      <c r="R218" s="126">
        <f t="shared" si="2"/>
        <v>1.65E-4</v>
      </c>
      <c r="S218" s="126">
        <v>0</v>
      </c>
      <c r="T218" s="127">
        <f t="shared" si="3"/>
        <v>0</v>
      </c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R218" s="128" t="s">
        <v>119</v>
      </c>
      <c r="AT218" s="128" t="s">
        <v>89</v>
      </c>
      <c r="AU218" s="128" t="s">
        <v>4</v>
      </c>
      <c r="AY218" s="1" t="s">
        <v>86</v>
      </c>
      <c r="BE218" s="129">
        <f t="shared" si="4"/>
        <v>0</v>
      </c>
      <c r="BF218" s="129">
        <f t="shared" si="5"/>
        <v>0</v>
      </c>
      <c r="BG218" s="129">
        <f t="shared" si="6"/>
        <v>0</v>
      </c>
      <c r="BH218" s="129">
        <f t="shared" si="7"/>
        <v>0</v>
      </c>
      <c r="BI218" s="129">
        <f t="shared" si="8"/>
        <v>0</v>
      </c>
      <c r="BJ218" s="1" t="s">
        <v>4</v>
      </c>
      <c r="BK218" s="129">
        <f t="shared" si="9"/>
        <v>0</v>
      </c>
      <c r="BL218" s="1" t="s">
        <v>119</v>
      </c>
      <c r="BM218" s="128" t="s">
        <v>276</v>
      </c>
    </row>
    <row r="219" spans="1:65" s="12" customFormat="1" ht="24.15" customHeight="1">
      <c r="A219" s="9"/>
      <c r="B219" s="49"/>
      <c r="C219" s="166" t="s">
        <v>257</v>
      </c>
      <c r="D219" s="166" t="s">
        <v>192</v>
      </c>
      <c r="E219" s="167" t="s">
        <v>277</v>
      </c>
      <c r="F219" s="168" t="s">
        <v>278</v>
      </c>
      <c r="G219" s="169" t="s">
        <v>170</v>
      </c>
      <c r="H219" s="170">
        <v>3</v>
      </c>
      <c r="I219" s="171"/>
      <c r="J219" s="172">
        <f t="shared" si="0"/>
        <v>0</v>
      </c>
      <c r="K219" s="173"/>
      <c r="L219" s="174"/>
      <c r="M219" s="175" t="s">
        <v>2</v>
      </c>
      <c r="N219" s="176" t="s">
        <v>36</v>
      </c>
      <c r="O219" s="125"/>
      <c r="P219" s="126">
        <f t="shared" si="1"/>
        <v>0</v>
      </c>
      <c r="Q219" s="126">
        <v>8.4999999999999995E-4</v>
      </c>
      <c r="R219" s="126">
        <f t="shared" si="2"/>
        <v>2.5499999999999997E-3</v>
      </c>
      <c r="S219" s="126">
        <v>0</v>
      </c>
      <c r="T219" s="127">
        <f t="shared" si="3"/>
        <v>0</v>
      </c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R219" s="128" t="s">
        <v>141</v>
      </c>
      <c r="AT219" s="128" t="s">
        <v>192</v>
      </c>
      <c r="AU219" s="128" t="s">
        <v>4</v>
      </c>
      <c r="AY219" s="1" t="s">
        <v>86</v>
      </c>
      <c r="BE219" s="129">
        <f t="shared" si="4"/>
        <v>0</v>
      </c>
      <c r="BF219" s="129">
        <f t="shared" si="5"/>
        <v>0</v>
      </c>
      <c r="BG219" s="129">
        <f t="shared" si="6"/>
        <v>0</v>
      </c>
      <c r="BH219" s="129">
        <f t="shared" si="7"/>
        <v>0</v>
      </c>
      <c r="BI219" s="129">
        <f t="shared" si="8"/>
        <v>0</v>
      </c>
      <c r="BJ219" s="1" t="s">
        <v>4</v>
      </c>
      <c r="BK219" s="129">
        <f t="shared" si="9"/>
        <v>0</v>
      </c>
      <c r="BL219" s="1" t="s">
        <v>119</v>
      </c>
      <c r="BM219" s="128" t="s">
        <v>279</v>
      </c>
    </row>
    <row r="220" spans="1:65" s="12" customFormat="1" ht="21.75" customHeight="1">
      <c r="A220" s="9"/>
      <c r="B220" s="49"/>
      <c r="C220" s="115" t="s">
        <v>280</v>
      </c>
      <c r="D220" s="115" t="s">
        <v>89</v>
      </c>
      <c r="E220" s="116" t="s">
        <v>281</v>
      </c>
      <c r="F220" s="117" t="s">
        <v>282</v>
      </c>
      <c r="G220" s="118" t="s">
        <v>170</v>
      </c>
      <c r="H220" s="119">
        <v>18</v>
      </c>
      <c r="I220" s="120"/>
      <c r="J220" s="121">
        <f t="shared" si="0"/>
        <v>0</v>
      </c>
      <c r="K220" s="122"/>
      <c r="L220" s="10"/>
      <c r="M220" s="123" t="s">
        <v>2</v>
      </c>
      <c r="N220" s="124" t="s">
        <v>36</v>
      </c>
      <c r="O220" s="125"/>
      <c r="P220" s="126">
        <f t="shared" si="1"/>
        <v>0</v>
      </c>
      <c r="Q220" s="126">
        <v>7.9999999999999996E-6</v>
      </c>
      <c r="R220" s="126">
        <f t="shared" si="2"/>
        <v>1.44E-4</v>
      </c>
      <c r="S220" s="126">
        <v>0</v>
      </c>
      <c r="T220" s="127">
        <f t="shared" si="3"/>
        <v>0</v>
      </c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R220" s="128" t="s">
        <v>119</v>
      </c>
      <c r="AT220" s="128" t="s">
        <v>89</v>
      </c>
      <c r="AU220" s="128" t="s">
        <v>4</v>
      </c>
      <c r="AY220" s="1" t="s">
        <v>86</v>
      </c>
      <c r="BE220" s="129">
        <f t="shared" si="4"/>
        <v>0</v>
      </c>
      <c r="BF220" s="129">
        <f t="shared" si="5"/>
        <v>0</v>
      </c>
      <c r="BG220" s="129">
        <f t="shared" si="6"/>
        <v>0</v>
      </c>
      <c r="BH220" s="129">
        <f t="shared" si="7"/>
        <v>0</v>
      </c>
      <c r="BI220" s="129">
        <f t="shared" si="8"/>
        <v>0</v>
      </c>
      <c r="BJ220" s="1" t="s">
        <v>4</v>
      </c>
      <c r="BK220" s="129">
        <f t="shared" si="9"/>
        <v>0</v>
      </c>
      <c r="BL220" s="1" t="s">
        <v>119</v>
      </c>
      <c r="BM220" s="128" t="s">
        <v>283</v>
      </c>
    </row>
    <row r="221" spans="1:65" s="12" customFormat="1" ht="24.15" customHeight="1">
      <c r="A221" s="9"/>
      <c r="B221" s="49"/>
      <c r="C221" s="166" t="s">
        <v>263</v>
      </c>
      <c r="D221" s="166" t="s">
        <v>192</v>
      </c>
      <c r="E221" s="167" t="s">
        <v>284</v>
      </c>
      <c r="F221" s="168" t="s">
        <v>285</v>
      </c>
      <c r="G221" s="169" t="s">
        <v>170</v>
      </c>
      <c r="H221" s="170">
        <v>18</v>
      </c>
      <c r="I221" s="171"/>
      <c r="J221" s="172">
        <f t="shared" si="0"/>
        <v>0</v>
      </c>
      <c r="K221" s="173"/>
      <c r="L221" s="174"/>
      <c r="M221" s="175" t="s">
        <v>2</v>
      </c>
      <c r="N221" s="176" t="s">
        <v>36</v>
      </c>
      <c r="O221" s="125"/>
      <c r="P221" s="126">
        <f t="shared" si="1"/>
        <v>0</v>
      </c>
      <c r="Q221" s="126">
        <v>3.8000000000000002E-4</v>
      </c>
      <c r="R221" s="126">
        <f t="shared" si="2"/>
        <v>6.8400000000000006E-3</v>
      </c>
      <c r="S221" s="126">
        <v>0</v>
      </c>
      <c r="T221" s="127">
        <f t="shared" si="3"/>
        <v>0</v>
      </c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R221" s="128" t="s">
        <v>141</v>
      </c>
      <c r="AT221" s="128" t="s">
        <v>192</v>
      </c>
      <c r="AU221" s="128" t="s">
        <v>4</v>
      </c>
      <c r="AY221" s="1" t="s">
        <v>86</v>
      </c>
      <c r="BE221" s="129">
        <f t="shared" si="4"/>
        <v>0</v>
      </c>
      <c r="BF221" s="129">
        <f t="shared" si="5"/>
        <v>0</v>
      </c>
      <c r="BG221" s="129">
        <f t="shared" si="6"/>
        <v>0</v>
      </c>
      <c r="BH221" s="129">
        <f t="shared" si="7"/>
        <v>0</v>
      </c>
      <c r="BI221" s="129">
        <f t="shared" si="8"/>
        <v>0</v>
      </c>
      <c r="BJ221" s="1" t="s">
        <v>4</v>
      </c>
      <c r="BK221" s="129">
        <f t="shared" si="9"/>
        <v>0</v>
      </c>
      <c r="BL221" s="1" t="s">
        <v>119</v>
      </c>
      <c r="BM221" s="128" t="s">
        <v>286</v>
      </c>
    </row>
    <row r="222" spans="1:65" s="12" customFormat="1" ht="16.5" customHeight="1">
      <c r="A222" s="9"/>
      <c r="B222" s="49"/>
      <c r="C222" s="115" t="s">
        <v>287</v>
      </c>
      <c r="D222" s="115" t="s">
        <v>89</v>
      </c>
      <c r="E222" s="116" t="s">
        <v>288</v>
      </c>
      <c r="F222" s="117" t="s">
        <v>289</v>
      </c>
      <c r="G222" s="118" t="s">
        <v>170</v>
      </c>
      <c r="H222" s="119">
        <v>4</v>
      </c>
      <c r="I222" s="120"/>
      <c r="J222" s="121">
        <f t="shared" si="0"/>
        <v>0</v>
      </c>
      <c r="K222" s="122"/>
      <c r="L222" s="10"/>
      <c r="M222" s="123" t="s">
        <v>2</v>
      </c>
      <c r="N222" s="124" t="s">
        <v>36</v>
      </c>
      <c r="O222" s="125"/>
      <c r="P222" s="126">
        <f t="shared" si="1"/>
        <v>0</v>
      </c>
      <c r="Q222" s="126">
        <v>5.0000000000000004E-6</v>
      </c>
      <c r="R222" s="126">
        <f t="shared" si="2"/>
        <v>2.0000000000000002E-5</v>
      </c>
      <c r="S222" s="126">
        <v>0</v>
      </c>
      <c r="T222" s="127">
        <f t="shared" si="3"/>
        <v>0</v>
      </c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R222" s="128" t="s">
        <v>119</v>
      </c>
      <c r="AT222" s="128" t="s">
        <v>89</v>
      </c>
      <c r="AU222" s="128" t="s">
        <v>4</v>
      </c>
      <c r="AY222" s="1" t="s">
        <v>86</v>
      </c>
      <c r="BE222" s="129">
        <f t="shared" si="4"/>
        <v>0</v>
      </c>
      <c r="BF222" s="129">
        <f t="shared" si="5"/>
        <v>0</v>
      </c>
      <c r="BG222" s="129">
        <f t="shared" si="6"/>
        <v>0</v>
      </c>
      <c r="BH222" s="129">
        <f t="shared" si="7"/>
        <v>0</v>
      </c>
      <c r="BI222" s="129">
        <f t="shared" si="8"/>
        <v>0</v>
      </c>
      <c r="BJ222" s="1" t="s">
        <v>4</v>
      </c>
      <c r="BK222" s="129">
        <f t="shared" si="9"/>
        <v>0</v>
      </c>
      <c r="BL222" s="1" t="s">
        <v>119</v>
      </c>
      <c r="BM222" s="128" t="s">
        <v>290</v>
      </c>
    </row>
    <row r="223" spans="1:65" s="12" customFormat="1" ht="16.5" customHeight="1">
      <c r="A223" s="9"/>
      <c r="B223" s="49"/>
      <c r="C223" s="166" t="s">
        <v>184</v>
      </c>
      <c r="D223" s="166" t="s">
        <v>192</v>
      </c>
      <c r="E223" s="167" t="s">
        <v>291</v>
      </c>
      <c r="F223" s="168" t="s">
        <v>292</v>
      </c>
      <c r="G223" s="169" t="s">
        <v>170</v>
      </c>
      <c r="H223" s="170">
        <v>4</v>
      </c>
      <c r="I223" s="171"/>
      <c r="J223" s="172">
        <f t="shared" si="0"/>
        <v>0</v>
      </c>
      <c r="K223" s="173"/>
      <c r="L223" s="174"/>
      <c r="M223" s="175" t="s">
        <v>2</v>
      </c>
      <c r="N223" s="176" t="s">
        <v>36</v>
      </c>
      <c r="O223" s="125"/>
      <c r="P223" s="126">
        <f t="shared" si="1"/>
        <v>0</v>
      </c>
      <c r="Q223" s="126">
        <v>6.0999999999999997E-4</v>
      </c>
      <c r="R223" s="126">
        <f t="shared" si="2"/>
        <v>2.4399999999999999E-3</v>
      </c>
      <c r="S223" s="126">
        <v>0</v>
      </c>
      <c r="T223" s="127">
        <f t="shared" si="3"/>
        <v>0</v>
      </c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R223" s="128" t="s">
        <v>141</v>
      </c>
      <c r="AT223" s="128" t="s">
        <v>192</v>
      </c>
      <c r="AU223" s="128" t="s">
        <v>4</v>
      </c>
      <c r="AY223" s="1" t="s">
        <v>86</v>
      </c>
      <c r="BE223" s="129">
        <f t="shared" si="4"/>
        <v>0</v>
      </c>
      <c r="BF223" s="129">
        <f t="shared" si="5"/>
        <v>0</v>
      </c>
      <c r="BG223" s="129">
        <f t="shared" si="6"/>
        <v>0</v>
      </c>
      <c r="BH223" s="129">
        <f t="shared" si="7"/>
        <v>0</v>
      </c>
      <c r="BI223" s="129">
        <f t="shared" si="8"/>
        <v>0</v>
      </c>
      <c r="BJ223" s="1" t="s">
        <v>4</v>
      </c>
      <c r="BK223" s="129">
        <f t="shared" si="9"/>
        <v>0</v>
      </c>
      <c r="BL223" s="1" t="s">
        <v>119</v>
      </c>
      <c r="BM223" s="128" t="s">
        <v>293</v>
      </c>
    </row>
    <row r="224" spans="1:65" s="12" customFormat="1" ht="24.15" customHeight="1">
      <c r="A224" s="9"/>
      <c r="B224" s="49"/>
      <c r="C224" s="115" t="s">
        <v>294</v>
      </c>
      <c r="D224" s="115" t="s">
        <v>89</v>
      </c>
      <c r="E224" s="116" t="s">
        <v>295</v>
      </c>
      <c r="F224" s="117" t="s">
        <v>296</v>
      </c>
      <c r="G224" s="118" t="s">
        <v>297</v>
      </c>
      <c r="H224" s="177"/>
      <c r="I224" s="120"/>
      <c r="J224" s="121">
        <f t="shared" si="0"/>
        <v>0</v>
      </c>
      <c r="K224" s="122"/>
      <c r="L224" s="10"/>
      <c r="M224" s="123" t="s">
        <v>2</v>
      </c>
      <c r="N224" s="124" t="s">
        <v>36</v>
      </c>
      <c r="O224" s="125"/>
      <c r="P224" s="126">
        <f t="shared" si="1"/>
        <v>0</v>
      </c>
      <c r="Q224" s="126">
        <v>0</v>
      </c>
      <c r="R224" s="126">
        <f t="shared" si="2"/>
        <v>0</v>
      </c>
      <c r="S224" s="126">
        <v>0</v>
      </c>
      <c r="T224" s="127">
        <f t="shared" si="3"/>
        <v>0</v>
      </c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R224" s="128" t="s">
        <v>119</v>
      </c>
      <c r="AT224" s="128" t="s">
        <v>89</v>
      </c>
      <c r="AU224" s="128" t="s">
        <v>4</v>
      </c>
      <c r="AY224" s="1" t="s">
        <v>86</v>
      </c>
      <c r="BE224" s="129">
        <f t="shared" si="4"/>
        <v>0</v>
      </c>
      <c r="BF224" s="129">
        <f t="shared" si="5"/>
        <v>0</v>
      </c>
      <c r="BG224" s="129">
        <f t="shared" si="6"/>
        <v>0</v>
      </c>
      <c r="BH224" s="129">
        <f t="shared" si="7"/>
        <v>0</v>
      </c>
      <c r="BI224" s="129">
        <f t="shared" si="8"/>
        <v>0</v>
      </c>
      <c r="BJ224" s="1" t="s">
        <v>4</v>
      </c>
      <c r="BK224" s="129">
        <f t="shared" si="9"/>
        <v>0</v>
      </c>
      <c r="BL224" s="1" t="s">
        <v>119</v>
      </c>
      <c r="BM224" s="128" t="s">
        <v>298</v>
      </c>
    </row>
    <row r="225" spans="1:65" s="98" customFormat="1" ht="22.95" customHeight="1">
      <c r="B225" s="99"/>
      <c r="C225" s="100"/>
      <c r="D225" s="101" t="s">
        <v>82</v>
      </c>
      <c r="E225" s="113" t="s">
        <v>299</v>
      </c>
      <c r="F225" s="113" t="s">
        <v>300</v>
      </c>
      <c r="G225" s="100"/>
      <c r="H225" s="100"/>
      <c r="I225" s="103"/>
      <c r="J225" s="114">
        <f>BK225</f>
        <v>0</v>
      </c>
      <c r="K225" s="100"/>
      <c r="L225" s="105"/>
      <c r="M225" s="106"/>
      <c r="N225" s="107"/>
      <c r="O225" s="107"/>
      <c r="P225" s="108">
        <f>SUM(P226:P238)</f>
        <v>0</v>
      </c>
      <c r="Q225" s="107"/>
      <c r="R225" s="108">
        <f>SUM(R226:R238)</f>
        <v>4.73220653</v>
      </c>
      <c r="S225" s="107"/>
      <c r="T225" s="109">
        <f>SUM(T226:T238)</f>
        <v>0</v>
      </c>
      <c r="AR225" s="110" t="s">
        <v>4</v>
      </c>
      <c r="AT225" s="111" t="s">
        <v>82</v>
      </c>
      <c r="AU225" s="111" t="s">
        <v>85</v>
      </c>
      <c r="AY225" s="110" t="s">
        <v>86</v>
      </c>
      <c r="BK225" s="112">
        <f>SUM(BK226:BK238)</f>
        <v>0</v>
      </c>
    </row>
    <row r="226" spans="1:65" s="12" customFormat="1" ht="33" customHeight="1">
      <c r="A226" s="9"/>
      <c r="B226" s="49"/>
      <c r="C226" s="115" t="s">
        <v>209</v>
      </c>
      <c r="D226" s="115" t="s">
        <v>89</v>
      </c>
      <c r="E226" s="116" t="s">
        <v>301</v>
      </c>
      <c r="F226" s="117" t="s">
        <v>302</v>
      </c>
      <c r="G226" s="118" t="s">
        <v>100</v>
      </c>
      <c r="H226" s="119">
        <v>497.267</v>
      </c>
      <c r="I226" s="120"/>
      <c r="J226" s="121">
        <f>ROUND(I226*H226,2)</f>
        <v>0</v>
      </c>
      <c r="K226" s="122"/>
      <c r="L226" s="10"/>
      <c r="M226" s="123" t="s">
        <v>2</v>
      </c>
      <c r="N226" s="124" t="s">
        <v>36</v>
      </c>
      <c r="O226" s="125"/>
      <c r="P226" s="126">
        <f>O226*H226</f>
        <v>0</v>
      </c>
      <c r="Q226" s="126">
        <v>0</v>
      </c>
      <c r="R226" s="126">
        <f>Q226*H226</f>
        <v>0</v>
      </c>
      <c r="S226" s="126">
        <v>0</v>
      </c>
      <c r="T226" s="127">
        <f>S226*H226</f>
        <v>0</v>
      </c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R226" s="128" t="s">
        <v>119</v>
      </c>
      <c r="AT226" s="128" t="s">
        <v>89</v>
      </c>
      <c r="AU226" s="128" t="s">
        <v>4</v>
      </c>
      <c r="AY226" s="1" t="s">
        <v>86</v>
      </c>
      <c r="BE226" s="129">
        <f>IF(N226="základná",J226,0)</f>
        <v>0</v>
      </c>
      <c r="BF226" s="129">
        <f>IF(N226="znížená",J226,0)</f>
        <v>0</v>
      </c>
      <c r="BG226" s="129">
        <f>IF(N226="zákl. prenesená",J226,0)</f>
        <v>0</v>
      </c>
      <c r="BH226" s="129">
        <f>IF(N226="zníž. prenesená",J226,0)</f>
        <v>0</v>
      </c>
      <c r="BI226" s="129">
        <f>IF(N226="nulová",J226,0)</f>
        <v>0</v>
      </c>
      <c r="BJ226" s="1" t="s">
        <v>4</v>
      </c>
      <c r="BK226" s="129">
        <f>ROUND(I226*H226,2)</f>
        <v>0</v>
      </c>
      <c r="BL226" s="1" t="s">
        <v>119</v>
      </c>
      <c r="BM226" s="128" t="s">
        <v>303</v>
      </c>
    </row>
    <row r="227" spans="1:65" s="142" customFormat="1">
      <c r="B227" s="143"/>
      <c r="C227" s="144"/>
      <c r="D227" s="133" t="s">
        <v>93</v>
      </c>
      <c r="E227" s="145" t="s">
        <v>2</v>
      </c>
      <c r="F227" s="146" t="s">
        <v>11</v>
      </c>
      <c r="G227" s="144"/>
      <c r="H227" s="147">
        <v>497.267</v>
      </c>
      <c r="I227" s="148"/>
      <c r="J227" s="144"/>
      <c r="K227" s="144"/>
      <c r="L227" s="149"/>
      <c r="M227" s="150"/>
      <c r="N227" s="151"/>
      <c r="O227" s="151"/>
      <c r="P227" s="151"/>
      <c r="Q227" s="151"/>
      <c r="R227" s="151"/>
      <c r="S227" s="151"/>
      <c r="T227" s="152"/>
      <c r="AT227" s="153" t="s">
        <v>93</v>
      </c>
      <c r="AU227" s="153" t="s">
        <v>4</v>
      </c>
      <c r="AV227" s="142" t="s">
        <v>4</v>
      </c>
      <c r="AW227" s="142" t="s">
        <v>95</v>
      </c>
      <c r="AX227" s="142" t="s">
        <v>85</v>
      </c>
      <c r="AY227" s="153" t="s">
        <v>86</v>
      </c>
    </row>
    <row r="228" spans="1:65" s="12" customFormat="1" ht="24.15" customHeight="1">
      <c r="A228" s="9"/>
      <c r="B228" s="49"/>
      <c r="C228" s="166" t="s">
        <v>304</v>
      </c>
      <c r="D228" s="166" t="s">
        <v>192</v>
      </c>
      <c r="E228" s="167" t="s">
        <v>305</v>
      </c>
      <c r="F228" s="168" t="s">
        <v>306</v>
      </c>
      <c r="G228" s="169" t="s">
        <v>92</v>
      </c>
      <c r="H228" s="170">
        <v>57.186</v>
      </c>
      <c r="I228" s="171"/>
      <c r="J228" s="172">
        <f>ROUND(I228*H228,2)</f>
        <v>0</v>
      </c>
      <c r="K228" s="173"/>
      <c r="L228" s="174"/>
      <c r="M228" s="175" t="s">
        <v>2</v>
      </c>
      <c r="N228" s="176" t="s">
        <v>36</v>
      </c>
      <c r="O228" s="125"/>
      <c r="P228" s="126">
        <f>O228*H228</f>
        <v>0</v>
      </c>
      <c r="Q228" s="126">
        <v>2.5000000000000001E-2</v>
      </c>
      <c r="R228" s="126">
        <f>Q228*H228</f>
        <v>1.4296500000000001</v>
      </c>
      <c r="S228" s="126">
        <v>0</v>
      </c>
      <c r="T228" s="127">
        <f>S228*H228</f>
        <v>0</v>
      </c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R228" s="128" t="s">
        <v>141</v>
      </c>
      <c r="AT228" s="128" t="s">
        <v>192</v>
      </c>
      <c r="AU228" s="128" t="s">
        <v>4</v>
      </c>
      <c r="AY228" s="1" t="s">
        <v>86</v>
      </c>
      <c r="BE228" s="129">
        <f>IF(N228="základná",J228,0)</f>
        <v>0</v>
      </c>
      <c r="BF228" s="129">
        <f>IF(N228="znížená",J228,0)</f>
        <v>0</v>
      </c>
      <c r="BG228" s="129">
        <f>IF(N228="zákl. prenesená",J228,0)</f>
        <v>0</v>
      </c>
      <c r="BH228" s="129">
        <f>IF(N228="zníž. prenesená",J228,0)</f>
        <v>0</v>
      </c>
      <c r="BI228" s="129">
        <f>IF(N228="nulová",J228,0)</f>
        <v>0</v>
      </c>
      <c r="BJ228" s="1" t="s">
        <v>4</v>
      </c>
      <c r="BK228" s="129">
        <f>ROUND(I228*H228,2)</f>
        <v>0</v>
      </c>
      <c r="BL228" s="1" t="s">
        <v>119</v>
      </c>
      <c r="BM228" s="128" t="s">
        <v>307</v>
      </c>
    </row>
    <row r="229" spans="1:65" s="142" customFormat="1">
      <c r="B229" s="143"/>
      <c r="C229" s="144"/>
      <c r="D229" s="133" t="s">
        <v>93</v>
      </c>
      <c r="E229" s="144"/>
      <c r="F229" s="146" t="s">
        <v>308</v>
      </c>
      <c r="G229" s="144"/>
      <c r="H229" s="147">
        <v>57.186</v>
      </c>
      <c r="I229" s="148"/>
      <c r="J229" s="144"/>
      <c r="K229" s="144"/>
      <c r="L229" s="149"/>
      <c r="M229" s="150"/>
      <c r="N229" s="151"/>
      <c r="O229" s="151"/>
      <c r="P229" s="151"/>
      <c r="Q229" s="151"/>
      <c r="R229" s="151"/>
      <c r="S229" s="151"/>
      <c r="T229" s="152"/>
      <c r="AT229" s="153" t="s">
        <v>93</v>
      </c>
      <c r="AU229" s="153" t="s">
        <v>4</v>
      </c>
      <c r="AV229" s="142" t="s">
        <v>4</v>
      </c>
      <c r="AW229" s="142" t="s">
        <v>10</v>
      </c>
      <c r="AX229" s="142" t="s">
        <v>85</v>
      </c>
      <c r="AY229" s="153" t="s">
        <v>86</v>
      </c>
    </row>
    <row r="230" spans="1:65" s="12" customFormat="1" ht="24.15" customHeight="1">
      <c r="A230" s="9"/>
      <c r="B230" s="49"/>
      <c r="C230" s="115" t="s">
        <v>213</v>
      </c>
      <c r="D230" s="115" t="s">
        <v>89</v>
      </c>
      <c r="E230" s="116" t="s">
        <v>309</v>
      </c>
      <c r="F230" s="117" t="s">
        <v>310</v>
      </c>
      <c r="G230" s="118" t="s">
        <v>100</v>
      </c>
      <c r="H230" s="119">
        <v>497.267</v>
      </c>
      <c r="I230" s="120"/>
      <c r="J230" s="121">
        <f>ROUND(I230*H230,2)</f>
        <v>0</v>
      </c>
      <c r="K230" s="122"/>
      <c r="L230" s="10"/>
      <c r="M230" s="123" t="s">
        <v>2</v>
      </c>
      <c r="N230" s="124" t="s">
        <v>36</v>
      </c>
      <c r="O230" s="125"/>
      <c r="P230" s="126">
        <f>O230*H230</f>
        <v>0</v>
      </c>
      <c r="Q230" s="126">
        <v>0</v>
      </c>
      <c r="R230" s="126">
        <f>Q230*H230</f>
        <v>0</v>
      </c>
      <c r="S230" s="126">
        <v>0</v>
      </c>
      <c r="T230" s="127">
        <f>S230*H230</f>
        <v>0</v>
      </c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R230" s="128" t="s">
        <v>119</v>
      </c>
      <c r="AT230" s="128" t="s">
        <v>89</v>
      </c>
      <c r="AU230" s="128" t="s">
        <v>4</v>
      </c>
      <c r="AY230" s="1" t="s">
        <v>86</v>
      </c>
      <c r="BE230" s="129">
        <f>IF(N230="základná",J230,0)</f>
        <v>0</v>
      </c>
      <c r="BF230" s="129">
        <f>IF(N230="znížená",J230,0)</f>
        <v>0</v>
      </c>
      <c r="BG230" s="129">
        <f>IF(N230="zákl. prenesená",J230,0)</f>
        <v>0</v>
      </c>
      <c r="BH230" s="129">
        <f>IF(N230="zníž. prenesená",J230,0)</f>
        <v>0</v>
      </c>
      <c r="BI230" s="129">
        <f>IF(N230="nulová",J230,0)</f>
        <v>0</v>
      </c>
      <c r="BJ230" s="1" t="s">
        <v>4</v>
      </c>
      <c r="BK230" s="129">
        <f>ROUND(I230*H230,2)</f>
        <v>0</v>
      </c>
      <c r="BL230" s="1" t="s">
        <v>119</v>
      </c>
      <c r="BM230" s="128" t="s">
        <v>311</v>
      </c>
    </row>
    <row r="231" spans="1:65" s="142" customFormat="1">
      <c r="B231" s="143"/>
      <c r="C231" s="144"/>
      <c r="D231" s="133" t="s">
        <v>93</v>
      </c>
      <c r="E231" s="145" t="s">
        <v>2</v>
      </c>
      <c r="F231" s="146" t="s">
        <v>11</v>
      </c>
      <c r="G231" s="144"/>
      <c r="H231" s="147">
        <v>497.267</v>
      </c>
      <c r="I231" s="148"/>
      <c r="J231" s="144"/>
      <c r="K231" s="144"/>
      <c r="L231" s="149"/>
      <c r="M231" s="150"/>
      <c r="N231" s="151"/>
      <c r="O231" s="151"/>
      <c r="P231" s="151"/>
      <c r="Q231" s="151"/>
      <c r="R231" s="151"/>
      <c r="S231" s="151"/>
      <c r="T231" s="152"/>
      <c r="AT231" s="153" t="s">
        <v>93</v>
      </c>
      <c r="AU231" s="153" t="s">
        <v>4</v>
      </c>
      <c r="AV231" s="142" t="s">
        <v>4</v>
      </c>
      <c r="AW231" s="142" t="s">
        <v>95</v>
      </c>
      <c r="AX231" s="142" t="s">
        <v>85</v>
      </c>
      <c r="AY231" s="153" t="s">
        <v>86</v>
      </c>
    </row>
    <row r="232" spans="1:65" s="12" customFormat="1" ht="24.15" customHeight="1">
      <c r="A232" s="9"/>
      <c r="B232" s="49"/>
      <c r="C232" s="166" t="s">
        <v>312</v>
      </c>
      <c r="D232" s="166" t="s">
        <v>192</v>
      </c>
      <c r="E232" s="167" t="s">
        <v>313</v>
      </c>
      <c r="F232" s="168" t="s">
        <v>314</v>
      </c>
      <c r="G232" s="169" t="s">
        <v>100</v>
      </c>
      <c r="H232" s="170">
        <v>1014.425</v>
      </c>
      <c r="I232" s="171"/>
      <c r="J232" s="172">
        <f>ROUND(I232*H232,2)</f>
        <v>0</v>
      </c>
      <c r="K232" s="173"/>
      <c r="L232" s="174"/>
      <c r="M232" s="175" t="s">
        <v>2</v>
      </c>
      <c r="N232" s="176" t="s">
        <v>36</v>
      </c>
      <c r="O232" s="125"/>
      <c r="P232" s="126">
        <f>O232*H232</f>
        <v>0</v>
      </c>
      <c r="Q232" s="126">
        <v>2.9399999999999999E-3</v>
      </c>
      <c r="R232" s="126">
        <f>Q232*H232</f>
        <v>2.9824094999999997</v>
      </c>
      <c r="S232" s="126">
        <v>0</v>
      </c>
      <c r="T232" s="127">
        <f>S232*H232</f>
        <v>0</v>
      </c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R232" s="128" t="s">
        <v>141</v>
      </c>
      <c r="AT232" s="128" t="s">
        <v>192</v>
      </c>
      <c r="AU232" s="128" t="s">
        <v>4</v>
      </c>
      <c r="AY232" s="1" t="s">
        <v>86</v>
      </c>
      <c r="BE232" s="129">
        <f>IF(N232="základná",J232,0)</f>
        <v>0</v>
      </c>
      <c r="BF232" s="129">
        <f>IF(N232="znížená",J232,0)</f>
        <v>0</v>
      </c>
      <c r="BG232" s="129">
        <f>IF(N232="zákl. prenesená",J232,0)</f>
        <v>0</v>
      </c>
      <c r="BH232" s="129">
        <f>IF(N232="zníž. prenesená",J232,0)</f>
        <v>0</v>
      </c>
      <c r="BI232" s="129">
        <f>IF(N232="nulová",J232,0)</f>
        <v>0</v>
      </c>
      <c r="BJ232" s="1" t="s">
        <v>4</v>
      </c>
      <c r="BK232" s="129">
        <f>ROUND(I232*H232,2)</f>
        <v>0</v>
      </c>
      <c r="BL232" s="1" t="s">
        <v>119</v>
      </c>
      <c r="BM232" s="128" t="s">
        <v>315</v>
      </c>
    </row>
    <row r="233" spans="1:65" s="142" customFormat="1">
      <c r="B233" s="143"/>
      <c r="C233" s="144"/>
      <c r="D233" s="133" t="s">
        <v>93</v>
      </c>
      <c r="E233" s="144"/>
      <c r="F233" s="146" t="s">
        <v>316</v>
      </c>
      <c r="G233" s="144"/>
      <c r="H233" s="147">
        <v>1014.425</v>
      </c>
      <c r="I233" s="148"/>
      <c r="J233" s="144"/>
      <c r="K233" s="144"/>
      <c r="L233" s="149"/>
      <c r="M233" s="150"/>
      <c r="N233" s="151"/>
      <c r="O233" s="151"/>
      <c r="P233" s="151"/>
      <c r="Q233" s="151"/>
      <c r="R233" s="151"/>
      <c r="S233" s="151"/>
      <c r="T233" s="152"/>
      <c r="AT233" s="153" t="s">
        <v>93</v>
      </c>
      <c r="AU233" s="153" t="s">
        <v>4</v>
      </c>
      <c r="AV233" s="142" t="s">
        <v>4</v>
      </c>
      <c r="AW233" s="142" t="s">
        <v>10</v>
      </c>
      <c r="AX233" s="142" t="s">
        <v>85</v>
      </c>
      <c r="AY233" s="153" t="s">
        <v>86</v>
      </c>
    </row>
    <row r="234" spans="1:65" s="12" customFormat="1" ht="24.15" customHeight="1">
      <c r="A234" s="9"/>
      <c r="B234" s="49"/>
      <c r="C234" s="115" t="s">
        <v>317</v>
      </c>
      <c r="D234" s="115" t="s">
        <v>89</v>
      </c>
      <c r="E234" s="116" t="s">
        <v>318</v>
      </c>
      <c r="F234" s="117" t="s">
        <v>319</v>
      </c>
      <c r="G234" s="118" t="s">
        <v>100</v>
      </c>
      <c r="H234" s="119">
        <v>59.325000000000003</v>
      </c>
      <c r="I234" s="120"/>
      <c r="J234" s="121">
        <f>ROUND(I234*H234,2)</f>
        <v>0</v>
      </c>
      <c r="K234" s="122"/>
      <c r="L234" s="10"/>
      <c r="M234" s="123" t="s">
        <v>2</v>
      </c>
      <c r="N234" s="124" t="s">
        <v>36</v>
      </c>
      <c r="O234" s="125"/>
      <c r="P234" s="126">
        <f>O234*H234</f>
        <v>0</v>
      </c>
      <c r="Q234" s="126">
        <v>4.0000000000000001E-3</v>
      </c>
      <c r="R234" s="126">
        <f>Q234*H234</f>
        <v>0.23730000000000001</v>
      </c>
      <c r="S234" s="126">
        <v>0</v>
      </c>
      <c r="T234" s="127">
        <f>S234*H234</f>
        <v>0</v>
      </c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R234" s="128" t="s">
        <v>119</v>
      </c>
      <c r="AT234" s="128" t="s">
        <v>89</v>
      </c>
      <c r="AU234" s="128" t="s">
        <v>4</v>
      </c>
      <c r="AY234" s="1" t="s">
        <v>86</v>
      </c>
      <c r="BE234" s="129">
        <f>IF(N234="základná",J234,0)</f>
        <v>0</v>
      </c>
      <c r="BF234" s="129">
        <f>IF(N234="znížená",J234,0)</f>
        <v>0</v>
      </c>
      <c r="BG234" s="129">
        <f>IF(N234="zákl. prenesená",J234,0)</f>
        <v>0</v>
      </c>
      <c r="BH234" s="129">
        <f>IF(N234="zníž. prenesená",J234,0)</f>
        <v>0</v>
      </c>
      <c r="BI234" s="129">
        <f>IF(N234="nulová",J234,0)</f>
        <v>0</v>
      </c>
      <c r="BJ234" s="1" t="s">
        <v>4</v>
      </c>
      <c r="BK234" s="129">
        <f>ROUND(I234*H234,2)</f>
        <v>0</v>
      </c>
      <c r="BL234" s="1" t="s">
        <v>119</v>
      </c>
      <c r="BM234" s="128" t="s">
        <v>320</v>
      </c>
    </row>
    <row r="235" spans="1:65" s="142" customFormat="1">
      <c r="B235" s="143"/>
      <c r="C235" s="144"/>
      <c r="D235" s="133" t="s">
        <v>93</v>
      </c>
      <c r="E235" s="145" t="s">
        <v>2</v>
      </c>
      <c r="F235" s="146" t="s">
        <v>321</v>
      </c>
      <c r="G235" s="144"/>
      <c r="H235" s="147">
        <v>59.325000000000003</v>
      </c>
      <c r="I235" s="148"/>
      <c r="J235" s="144"/>
      <c r="K235" s="144"/>
      <c r="L235" s="149"/>
      <c r="M235" s="150"/>
      <c r="N235" s="151"/>
      <c r="O235" s="151"/>
      <c r="P235" s="151"/>
      <c r="Q235" s="151"/>
      <c r="R235" s="151"/>
      <c r="S235" s="151"/>
      <c r="T235" s="152"/>
      <c r="AT235" s="153" t="s">
        <v>93</v>
      </c>
      <c r="AU235" s="153" t="s">
        <v>4</v>
      </c>
      <c r="AV235" s="142" t="s">
        <v>4</v>
      </c>
      <c r="AW235" s="142" t="s">
        <v>95</v>
      </c>
      <c r="AX235" s="142" t="s">
        <v>85</v>
      </c>
      <c r="AY235" s="153" t="s">
        <v>86</v>
      </c>
    </row>
    <row r="236" spans="1:65" s="12" customFormat="1" ht="24.15" customHeight="1">
      <c r="A236" s="9"/>
      <c r="B236" s="49"/>
      <c r="C236" s="166" t="s">
        <v>322</v>
      </c>
      <c r="D236" s="166" t="s">
        <v>192</v>
      </c>
      <c r="E236" s="167" t="s">
        <v>323</v>
      </c>
      <c r="F236" s="168" t="s">
        <v>324</v>
      </c>
      <c r="G236" s="169" t="s">
        <v>100</v>
      </c>
      <c r="H236" s="170">
        <v>62.290999999999997</v>
      </c>
      <c r="I236" s="171"/>
      <c r="J236" s="172">
        <f>ROUND(I236*H236,2)</f>
        <v>0</v>
      </c>
      <c r="K236" s="173"/>
      <c r="L236" s="174"/>
      <c r="M236" s="175" t="s">
        <v>2</v>
      </c>
      <c r="N236" s="176" t="s">
        <v>36</v>
      </c>
      <c r="O236" s="125"/>
      <c r="P236" s="126">
        <f>O236*H236</f>
        <v>0</v>
      </c>
      <c r="Q236" s="126">
        <v>1.33E-3</v>
      </c>
      <c r="R236" s="126">
        <f>Q236*H236</f>
        <v>8.2847030000000002E-2</v>
      </c>
      <c r="S236" s="126">
        <v>0</v>
      </c>
      <c r="T236" s="127">
        <f>S236*H236</f>
        <v>0</v>
      </c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R236" s="128" t="s">
        <v>141</v>
      </c>
      <c r="AT236" s="128" t="s">
        <v>192</v>
      </c>
      <c r="AU236" s="128" t="s">
        <v>4</v>
      </c>
      <c r="AY236" s="1" t="s">
        <v>86</v>
      </c>
      <c r="BE236" s="129">
        <f>IF(N236="základná",J236,0)</f>
        <v>0</v>
      </c>
      <c r="BF236" s="129">
        <f>IF(N236="znížená",J236,0)</f>
        <v>0</v>
      </c>
      <c r="BG236" s="129">
        <f>IF(N236="zákl. prenesená",J236,0)</f>
        <v>0</v>
      </c>
      <c r="BH236" s="129">
        <f>IF(N236="zníž. prenesená",J236,0)</f>
        <v>0</v>
      </c>
      <c r="BI236" s="129">
        <f>IF(N236="nulová",J236,0)</f>
        <v>0</v>
      </c>
      <c r="BJ236" s="1" t="s">
        <v>4</v>
      </c>
      <c r="BK236" s="129">
        <f>ROUND(I236*H236,2)</f>
        <v>0</v>
      </c>
      <c r="BL236" s="1" t="s">
        <v>119</v>
      </c>
      <c r="BM236" s="128" t="s">
        <v>325</v>
      </c>
    </row>
    <row r="237" spans="1:65" s="142" customFormat="1">
      <c r="B237" s="143"/>
      <c r="C237" s="144"/>
      <c r="D237" s="133" t="s">
        <v>93</v>
      </c>
      <c r="E237" s="144"/>
      <c r="F237" s="146" t="s">
        <v>326</v>
      </c>
      <c r="G237" s="144"/>
      <c r="H237" s="147">
        <v>62.290999999999997</v>
      </c>
      <c r="I237" s="148"/>
      <c r="J237" s="144"/>
      <c r="K237" s="144"/>
      <c r="L237" s="149"/>
      <c r="M237" s="150"/>
      <c r="N237" s="151"/>
      <c r="O237" s="151"/>
      <c r="P237" s="151"/>
      <c r="Q237" s="151"/>
      <c r="R237" s="151"/>
      <c r="S237" s="151"/>
      <c r="T237" s="152"/>
      <c r="AT237" s="153" t="s">
        <v>93</v>
      </c>
      <c r="AU237" s="153" t="s">
        <v>4</v>
      </c>
      <c r="AV237" s="142" t="s">
        <v>4</v>
      </c>
      <c r="AW237" s="142" t="s">
        <v>10</v>
      </c>
      <c r="AX237" s="142" t="s">
        <v>85</v>
      </c>
      <c r="AY237" s="153" t="s">
        <v>86</v>
      </c>
    </row>
    <row r="238" spans="1:65" s="12" customFormat="1" ht="24.15" customHeight="1">
      <c r="A238" s="9"/>
      <c r="B238" s="49"/>
      <c r="C238" s="115" t="s">
        <v>327</v>
      </c>
      <c r="D238" s="115" t="s">
        <v>89</v>
      </c>
      <c r="E238" s="116" t="s">
        <v>328</v>
      </c>
      <c r="F238" s="117" t="s">
        <v>329</v>
      </c>
      <c r="G238" s="118" t="s">
        <v>297</v>
      </c>
      <c r="H238" s="177"/>
      <c r="I238" s="120"/>
      <c r="J238" s="121">
        <f>ROUND(I238*H238,2)</f>
        <v>0</v>
      </c>
      <c r="K238" s="122"/>
      <c r="L238" s="10"/>
      <c r="M238" s="123" t="s">
        <v>2</v>
      </c>
      <c r="N238" s="124" t="s">
        <v>36</v>
      </c>
      <c r="O238" s="125"/>
      <c r="P238" s="126">
        <f>O238*H238</f>
        <v>0</v>
      </c>
      <c r="Q238" s="126">
        <v>0</v>
      </c>
      <c r="R238" s="126">
        <f>Q238*H238</f>
        <v>0</v>
      </c>
      <c r="S238" s="126">
        <v>0</v>
      </c>
      <c r="T238" s="127">
        <f>S238*H238</f>
        <v>0</v>
      </c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R238" s="128" t="s">
        <v>119</v>
      </c>
      <c r="AT238" s="128" t="s">
        <v>89</v>
      </c>
      <c r="AU238" s="128" t="s">
        <v>4</v>
      </c>
      <c r="AY238" s="1" t="s">
        <v>86</v>
      </c>
      <c r="BE238" s="129">
        <f>IF(N238="základná",J238,0)</f>
        <v>0</v>
      </c>
      <c r="BF238" s="129">
        <f>IF(N238="znížená",J238,0)</f>
        <v>0</v>
      </c>
      <c r="BG238" s="129">
        <f>IF(N238="zákl. prenesená",J238,0)</f>
        <v>0</v>
      </c>
      <c r="BH238" s="129">
        <f>IF(N238="zníž. prenesená",J238,0)</f>
        <v>0</v>
      </c>
      <c r="BI238" s="129">
        <f>IF(N238="nulová",J238,0)</f>
        <v>0</v>
      </c>
      <c r="BJ238" s="1" t="s">
        <v>4</v>
      </c>
      <c r="BK238" s="129">
        <f>ROUND(I238*H238,2)</f>
        <v>0</v>
      </c>
      <c r="BL238" s="1" t="s">
        <v>119</v>
      </c>
      <c r="BM238" s="128" t="s">
        <v>330</v>
      </c>
    </row>
    <row r="239" spans="1:65" s="98" customFormat="1" ht="22.95" customHeight="1">
      <c r="B239" s="99"/>
      <c r="C239" s="100"/>
      <c r="D239" s="101" t="s">
        <v>82</v>
      </c>
      <c r="E239" s="113" t="s">
        <v>331</v>
      </c>
      <c r="F239" s="113" t="s">
        <v>332</v>
      </c>
      <c r="G239" s="100"/>
      <c r="H239" s="100"/>
      <c r="I239" s="103"/>
      <c r="J239" s="114">
        <f>BK239</f>
        <v>0</v>
      </c>
      <c r="K239" s="100"/>
      <c r="L239" s="105"/>
      <c r="M239" s="106"/>
      <c r="N239" s="107"/>
      <c r="O239" s="107"/>
      <c r="P239" s="108">
        <f>SUM(P240:P244)</f>
        <v>0</v>
      </c>
      <c r="Q239" s="107"/>
      <c r="R239" s="108">
        <f>SUM(R240:R244)</f>
        <v>0</v>
      </c>
      <c r="S239" s="107"/>
      <c r="T239" s="109">
        <f>SUM(T240:T244)</f>
        <v>0.30815399999999998</v>
      </c>
      <c r="AR239" s="110" t="s">
        <v>4</v>
      </c>
      <c r="AT239" s="111" t="s">
        <v>82</v>
      </c>
      <c r="AU239" s="111" t="s">
        <v>85</v>
      </c>
      <c r="AY239" s="110" t="s">
        <v>86</v>
      </c>
      <c r="BK239" s="112">
        <f>SUM(BK240:BK244)</f>
        <v>0</v>
      </c>
    </row>
    <row r="240" spans="1:65" s="12" customFormat="1" ht="24.15" customHeight="1">
      <c r="A240" s="9"/>
      <c r="B240" s="49"/>
      <c r="C240" s="115" t="s">
        <v>333</v>
      </c>
      <c r="D240" s="115" t="s">
        <v>89</v>
      </c>
      <c r="E240" s="116" t="s">
        <v>334</v>
      </c>
      <c r="F240" s="117" t="s">
        <v>335</v>
      </c>
      <c r="G240" s="118" t="s">
        <v>218</v>
      </c>
      <c r="H240" s="119">
        <v>133.97999999999999</v>
      </c>
      <c r="I240" s="120"/>
      <c r="J240" s="121">
        <f>ROUND(I240*H240,2)</f>
        <v>0</v>
      </c>
      <c r="K240" s="122"/>
      <c r="L240" s="10"/>
      <c r="M240" s="123" t="s">
        <v>2</v>
      </c>
      <c r="N240" s="124" t="s">
        <v>36</v>
      </c>
      <c r="O240" s="125"/>
      <c r="P240" s="126">
        <f>O240*H240</f>
        <v>0</v>
      </c>
      <c r="Q240" s="126">
        <v>0</v>
      </c>
      <c r="R240" s="126">
        <f>Q240*H240</f>
        <v>0</v>
      </c>
      <c r="S240" s="126">
        <v>2.3E-3</v>
      </c>
      <c r="T240" s="127">
        <f>S240*H240</f>
        <v>0.30815399999999998</v>
      </c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R240" s="128" t="s">
        <v>119</v>
      </c>
      <c r="AT240" s="128" t="s">
        <v>89</v>
      </c>
      <c r="AU240" s="128" t="s">
        <v>4</v>
      </c>
      <c r="AY240" s="1" t="s">
        <v>86</v>
      </c>
      <c r="BE240" s="129">
        <f>IF(N240="základná",J240,0)</f>
        <v>0</v>
      </c>
      <c r="BF240" s="129">
        <f>IF(N240="znížená",J240,0)</f>
        <v>0</v>
      </c>
      <c r="BG240" s="129">
        <f>IF(N240="zákl. prenesená",J240,0)</f>
        <v>0</v>
      </c>
      <c r="BH240" s="129">
        <f>IF(N240="zníž. prenesená",J240,0)</f>
        <v>0</v>
      </c>
      <c r="BI240" s="129">
        <f>IF(N240="nulová",J240,0)</f>
        <v>0</v>
      </c>
      <c r="BJ240" s="1" t="s">
        <v>4</v>
      </c>
      <c r="BK240" s="129">
        <f>ROUND(I240*H240,2)</f>
        <v>0</v>
      </c>
      <c r="BL240" s="1" t="s">
        <v>119</v>
      </c>
      <c r="BM240" s="128" t="s">
        <v>336</v>
      </c>
    </row>
    <row r="241" spans="1:65" s="130" customFormat="1">
      <c r="B241" s="131"/>
      <c r="C241" s="132"/>
      <c r="D241" s="133" t="s">
        <v>93</v>
      </c>
      <c r="E241" s="134" t="s">
        <v>2</v>
      </c>
      <c r="F241" s="135" t="s">
        <v>337</v>
      </c>
      <c r="G241" s="132"/>
      <c r="H241" s="134" t="s">
        <v>2</v>
      </c>
      <c r="I241" s="136"/>
      <c r="J241" s="132"/>
      <c r="K241" s="132"/>
      <c r="L241" s="137"/>
      <c r="M241" s="138"/>
      <c r="N241" s="139"/>
      <c r="O241" s="139"/>
      <c r="P241" s="139"/>
      <c r="Q241" s="139"/>
      <c r="R241" s="139"/>
      <c r="S241" s="139"/>
      <c r="T241" s="140"/>
      <c r="AT241" s="141" t="s">
        <v>93</v>
      </c>
      <c r="AU241" s="141" t="s">
        <v>4</v>
      </c>
      <c r="AV241" s="130" t="s">
        <v>85</v>
      </c>
      <c r="AW241" s="130" t="s">
        <v>95</v>
      </c>
      <c r="AX241" s="130" t="s">
        <v>5</v>
      </c>
      <c r="AY241" s="141" t="s">
        <v>86</v>
      </c>
    </row>
    <row r="242" spans="1:65" s="142" customFormat="1">
      <c r="B242" s="143"/>
      <c r="C242" s="144"/>
      <c r="D242" s="133" t="s">
        <v>93</v>
      </c>
      <c r="E242" s="145" t="s">
        <v>2</v>
      </c>
      <c r="F242" s="146" t="s">
        <v>338</v>
      </c>
      <c r="G242" s="144"/>
      <c r="H242" s="147">
        <v>133.97999999999999</v>
      </c>
      <c r="I242" s="148"/>
      <c r="J242" s="144"/>
      <c r="K242" s="144"/>
      <c r="L242" s="149"/>
      <c r="M242" s="150"/>
      <c r="N242" s="151"/>
      <c r="O242" s="151"/>
      <c r="P242" s="151"/>
      <c r="Q242" s="151"/>
      <c r="R242" s="151"/>
      <c r="S242" s="151"/>
      <c r="T242" s="152"/>
      <c r="AT242" s="153" t="s">
        <v>93</v>
      </c>
      <c r="AU242" s="153" t="s">
        <v>4</v>
      </c>
      <c r="AV242" s="142" t="s">
        <v>4</v>
      </c>
      <c r="AW242" s="142" t="s">
        <v>95</v>
      </c>
      <c r="AX242" s="142" t="s">
        <v>5</v>
      </c>
      <c r="AY242" s="153" t="s">
        <v>86</v>
      </c>
    </row>
    <row r="243" spans="1:65" s="154" customFormat="1">
      <c r="B243" s="155"/>
      <c r="C243" s="156"/>
      <c r="D243" s="133" t="s">
        <v>93</v>
      </c>
      <c r="E243" s="157" t="s">
        <v>2</v>
      </c>
      <c r="F243" s="158" t="s">
        <v>97</v>
      </c>
      <c r="G243" s="156"/>
      <c r="H243" s="159">
        <v>133.97999999999999</v>
      </c>
      <c r="I243" s="160"/>
      <c r="J243" s="156"/>
      <c r="K243" s="156"/>
      <c r="L243" s="161"/>
      <c r="M243" s="162"/>
      <c r="N243" s="163"/>
      <c r="O243" s="163"/>
      <c r="P243" s="163"/>
      <c r="Q243" s="163"/>
      <c r="R243" s="163"/>
      <c r="S243" s="163"/>
      <c r="T243" s="164"/>
      <c r="AT243" s="165" t="s">
        <v>93</v>
      </c>
      <c r="AU243" s="165" t="s">
        <v>4</v>
      </c>
      <c r="AV243" s="154" t="s">
        <v>87</v>
      </c>
      <c r="AW243" s="154" t="s">
        <v>95</v>
      </c>
      <c r="AX243" s="154" t="s">
        <v>85</v>
      </c>
      <c r="AY243" s="165" t="s">
        <v>86</v>
      </c>
    </row>
    <row r="244" spans="1:65" s="12" customFormat="1" ht="24.15" customHeight="1">
      <c r="A244" s="9"/>
      <c r="B244" s="49"/>
      <c r="C244" s="115" t="s">
        <v>171</v>
      </c>
      <c r="D244" s="115" t="s">
        <v>89</v>
      </c>
      <c r="E244" s="116" t="s">
        <v>339</v>
      </c>
      <c r="F244" s="117" t="s">
        <v>340</v>
      </c>
      <c r="G244" s="118" t="s">
        <v>297</v>
      </c>
      <c r="H244" s="177"/>
      <c r="I244" s="120"/>
      <c r="J244" s="121">
        <f>ROUND(I244*H244,2)</f>
        <v>0</v>
      </c>
      <c r="K244" s="122"/>
      <c r="L244" s="10"/>
      <c r="M244" s="123" t="s">
        <v>2</v>
      </c>
      <c r="N244" s="124" t="s">
        <v>36</v>
      </c>
      <c r="O244" s="125"/>
      <c r="P244" s="126">
        <f>O244*H244</f>
        <v>0</v>
      </c>
      <c r="Q244" s="126">
        <v>0</v>
      </c>
      <c r="R244" s="126">
        <f>Q244*H244</f>
        <v>0</v>
      </c>
      <c r="S244" s="126">
        <v>0</v>
      </c>
      <c r="T244" s="127">
        <f>S244*H244</f>
        <v>0</v>
      </c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R244" s="128" t="s">
        <v>119</v>
      </c>
      <c r="AT244" s="128" t="s">
        <v>89</v>
      </c>
      <c r="AU244" s="128" t="s">
        <v>4</v>
      </c>
      <c r="AY244" s="1" t="s">
        <v>86</v>
      </c>
      <c r="BE244" s="129">
        <f>IF(N244="základná",J244,0)</f>
        <v>0</v>
      </c>
      <c r="BF244" s="129">
        <f>IF(N244="znížená",J244,0)</f>
        <v>0</v>
      </c>
      <c r="BG244" s="129">
        <f>IF(N244="zákl. prenesená",J244,0)</f>
        <v>0</v>
      </c>
      <c r="BH244" s="129">
        <f>IF(N244="zníž. prenesená",J244,0)</f>
        <v>0</v>
      </c>
      <c r="BI244" s="129">
        <f>IF(N244="nulová",J244,0)</f>
        <v>0</v>
      </c>
      <c r="BJ244" s="1" t="s">
        <v>4</v>
      </c>
      <c r="BK244" s="129">
        <f>ROUND(I244*H244,2)</f>
        <v>0</v>
      </c>
      <c r="BL244" s="1" t="s">
        <v>119</v>
      </c>
      <c r="BM244" s="128" t="s">
        <v>341</v>
      </c>
    </row>
    <row r="245" spans="1:65" s="98" customFormat="1" ht="22.95" customHeight="1">
      <c r="B245" s="99"/>
      <c r="C245" s="100"/>
      <c r="D245" s="101" t="s">
        <v>82</v>
      </c>
      <c r="E245" s="113" t="s">
        <v>342</v>
      </c>
      <c r="F245" s="113" t="s">
        <v>343</v>
      </c>
      <c r="G245" s="100"/>
      <c r="H245" s="100"/>
      <c r="I245" s="103"/>
      <c r="J245" s="114">
        <f>BK245</f>
        <v>0</v>
      </c>
      <c r="K245" s="100"/>
      <c r="L245" s="105"/>
      <c r="M245" s="106"/>
      <c r="N245" s="107"/>
      <c r="O245" s="107"/>
      <c r="P245" s="108">
        <f>SUM(P246:P252)</f>
        <v>0</v>
      </c>
      <c r="Q245" s="107"/>
      <c r="R245" s="108">
        <f>SUM(R246:R252)</f>
        <v>0</v>
      </c>
      <c r="S245" s="107"/>
      <c r="T245" s="109">
        <f>SUM(T246:T252)</f>
        <v>0.23243220000000001</v>
      </c>
      <c r="AR245" s="110" t="s">
        <v>4</v>
      </c>
      <c r="AT245" s="111" t="s">
        <v>82</v>
      </c>
      <c r="AU245" s="111" t="s">
        <v>85</v>
      </c>
      <c r="AY245" s="110" t="s">
        <v>86</v>
      </c>
      <c r="BK245" s="112">
        <f>SUM(BK246:BK252)</f>
        <v>0</v>
      </c>
    </row>
    <row r="246" spans="1:65" s="12" customFormat="1" ht="33" customHeight="1">
      <c r="A246" s="9"/>
      <c r="B246" s="49"/>
      <c r="C246" s="115" t="s">
        <v>344</v>
      </c>
      <c r="D246" s="115" t="s">
        <v>89</v>
      </c>
      <c r="E246" s="116" t="s">
        <v>345</v>
      </c>
      <c r="F246" s="117" t="s">
        <v>346</v>
      </c>
      <c r="G246" s="118" t="s">
        <v>100</v>
      </c>
      <c r="H246" s="119">
        <v>89.397000000000006</v>
      </c>
      <c r="I246" s="120"/>
      <c r="J246" s="121">
        <f>ROUND(I246*H246,2)</f>
        <v>0</v>
      </c>
      <c r="K246" s="122"/>
      <c r="L246" s="10"/>
      <c r="M246" s="123" t="s">
        <v>2</v>
      </c>
      <c r="N246" s="124" t="s">
        <v>36</v>
      </c>
      <c r="O246" s="125"/>
      <c r="P246" s="126">
        <f>O246*H246</f>
        <v>0</v>
      </c>
      <c r="Q246" s="126">
        <v>0</v>
      </c>
      <c r="R246" s="126">
        <f>Q246*H246</f>
        <v>0</v>
      </c>
      <c r="S246" s="126">
        <v>2.5999999999999999E-3</v>
      </c>
      <c r="T246" s="127">
        <f>S246*H246</f>
        <v>0.23243220000000001</v>
      </c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R246" s="128" t="s">
        <v>119</v>
      </c>
      <c r="AT246" s="128" t="s">
        <v>89</v>
      </c>
      <c r="AU246" s="128" t="s">
        <v>4</v>
      </c>
      <c r="AY246" s="1" t="s">
        <v>86</v>
      </c>
      <c r="BE246" s="129">
        <f>IF(N246="základná",J246,0)</f>
        <v>0</v>
      </c>
      <c r="BF246" s="129">
        <f>IF(N246="znížená",J246,0)</f>
        <v>0</v>
      </c>
      <c r="BG246" s="129">
        <f>IF(N246="zákl. prenesená",J246,0)</f>
        <v>0</v>
      </c>
      <c r="BH246" s="129">
        <f>IF(N246="zníž. prenesená",J246,0)</f>
        <v>0</v>
      </c>
      <c r="BI246" s="129">
        <f>IF(N246="nulová",J246,0)</f>
        <v>0</v>
      </c>
      <c r="BJ246" s="1" t="s">
        <v>4</v>
      </c>
      <c r="BK246" s="129">
        <f>ROUND(I246*H246,2)</f>
        <v>0</v>
      </c>
      <c r="BL246" s="1" t="s">
        <v>119</v>
      </c>
      <c r="BM246" s="128" t="s">
        <v>347</v>
      </c>
    </row>
    <row r="247" spans="1:65" s="142" customFormat="1">
      <c r="B247" s="143"/>
      <c r="C247" s="144"/>
      <c r="D247" s="133" t="s">
        <v>93</v>
      </c>
      <c r="E247" s="145" t="s">
        <v>2</v>
      </c>
      <c r="F247" s="146" t="s">
        <v>1</v>
      </c>
      <c r="G247" s="144"/>
      <c r="H247" s="147">
        <v>89.397000000000006</v>
      </c>
      <c r="I247" s="148"/>
      <c r="J247" s="144"/>
      <c r="K247" s="144"/>
      <c r="L247" s="149"/>
      <c r="M247" s="150"/>
      <c r="N247" s="151"/>
      <c r="O247" s="151"/>
      <c r="P247" s="151"/>
      <c r="Q247" s="151"/>
      <c r="R247" s="151"/>
      <c r="S247" s="151"/>
      <c r="T247" s="152"/>
      <c r="AT247" s="153" t="s">
        <v>93</v>
      </c>
      <c r="AU247" s="153" t="s">
        <v>4</v>
      </c>
      <c r="AV247" s="142" t="s">
        <v>4</v>
      </c>
      <c r="AW247" s="142" t="s">
        <v>95</v>
      </c>
      <c r="AX247" s="142" t="s">
        <v>85</v>
      </c>
      <c r="AY247" s="153" t="s">
        <v>86</v>
      </c>
    </row>
    <row r="248" spans="1:65" s="12" customFormat="1" ht="24.15" customHeight="1">
      <c r="A248" s="9"/>
      <c r="B248" s="49"/>
      <c r="C248" s="115" t="s">
        <v>176</v>
      </c>
      <c r="D248" s="115" t="s">
        <v>89</v>
      </c>
      <c r="E248" s="116" t="s">
        <v>348</v>
      </c>
      <c r="F248" s="117" t="s">
        <v>349</v>
      </c>
      <c r="G248" s="118" t="s">
        <v>100</v>
      </c>
      <c r="H248" s="119">
        <v>89.397000000000006</v>
      </c>
      <c r="I248" s="120"/>
      <c r="J248" s="121">
        <f>ROUND(I248*H248,2)</f>
        <v>0</v>
      </c>
      <c r="K248" s="122"/>
      <c r="L248" s="10"/>
      <c r="M248" s="123" t="s">
        <v>2</v>
      </c>
      <c r="N248" s="124" t="s">
        <v>36</v>
      </c>
      <c r="O248" s="125"/>
      <c r="P248" s="126">
        <f>O248*H248</f>
        <v>0</v>
      </c>
      <c r="Q248" s="126">
        <v>0</v>
      </c>
      <c r="R248" s="126">
        <f>Q248*H248</f>
        <v>0</v>
      </c>
      <c r="S248" s="126">
        <v>0</v>
      </c>
      <c r="T248" s="127">
        <f>S248*H248</f>
        <v>0</v>
      </c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R248" s="128" t="s">
        <v>119</v>
      </c>
      <c r="AT248" s="128" t="s">
        <v>89</v>
      </c>
      <c r="AU248" s="128" t="s">
        <v>4</v>
      </c>
      <c r="AY248" s="1" t="s">
        <v>86</v>
      </c>
      <c r="BE248" s="129">
        <f>IF(N248="základná",J248,0)</f>
        <v>0</v>
      </c>
      <c r="BF248" s="129">
        <f>IF(N248="znížená",J248,0)</f>
        <v>0</v>
      </c>
      <c r="BG248" s="129">
        <f>IF(N248="zákl. prenesená",J248,0)</f>
        <v>0</v>
      </c>
      <c r="BH248" s="129">
        <f>IF(N248="zníž. prenesená",J248,0)</f>
        <v>0</v>
      </c>
      <c r="BI248" s="129">
        <f>IF(N248="nulová",J248,0)</f>
        <v>0</v>
      </c>
      <c r="BJ248" s="1" t="s">
        <v>4</v>
      </c>
      <c r="BK248" s="129">
        <f>ROUND(I248*H248,2)</f>
        <v>0</v>
      </c>
      <c r="BL248" s="1" t="s">
        <v>119</v>
      </c>
      <c r="BM248" s="128" t="s">
        <v>350</v>
      </c>
    </row>
    <row r="249" spans="1:65" s="142" customFormat="1">
      <c r="B249" s="143"/>
      <c r="C249" s="144"/>
      <c r="D249" s="133" t="s">
        <v>93</v>
      </c>
      <c r="E249" s="145" t="s">
        <v>2</v>
      </c>
      <c r="F249" s="146" t="s">
        <v>1</v>
      </c>
      <c r="G249" s="144"/>
      <c r="H249" s="147">
        <v>89.397000000000006</v>
      </c>
      <c r="I249" s="148"/>
      <c r="J249" s="144"/>
      <c r="K249" s="144"/>
      <c r="L249" s="149"/>
      <c r="M249" s="150"/>
      <c r="N249" s="151"/>
      <c r="O249" s="151"/>
      <c r="P249" s="151"/>
      <c r="Q249" s="151"/>
      <c r="R249" s="151"/>
      <c r="S249" s="151"/>
      <c r="T249" s="152"/>
      <c r="AT249" s="153" t="s">
        <v>93</v>
      </c>
      <c r="AU249" s="153" t="s">
        <v>4</v>
      </c>
      <c r="AV249" s="142" t="s">
        <v>4</v>
      </c>
      <c r="AW249" s="142" t="s">
        <v>95</v>
      </c>
      <c r="AX249" s="142" t="s">
        <v>85</v>
      </c>
      <c r="AY249" s="153" t="s">
        <v>86</v>
      </c>
    </row>
    <row r="250" spans="1:65" s="12" customFormat="1" ht="21.75" customHeight="1">
      <c r="A250" s="9"/>
      <c r="B250" s="49"/>
      <c r="C250" s="115" t="s">
        <v>351</v>
      </c>
      <c r="D250" s="115" t="s">
        <v>89</v>
      </c>
      <c r="E250" s="116" t="s">
        <v>352</v>
      </c>
      <c r="F250" s="117" t="s">
        <v>353</v>
      </c>
      <c r="G250" s="118" t="s">
        <v>100</v>
      </c>
      <c r="H250" s="119">
        <v>89.397000000000006</v>
      </c>
      <c r="I250" s="120"/>
      <c r="J250" s="121">
        <f>ROUND(I250*H250,2)</f>
        <v>0</v>
      </c>
      <c r="K250" s="122"/>
      <c r="L250" s="10"/>
      <c r="M250" s="123" t="s">
        <v>2</v>
      </c>
      <c r="N250" s="124" t="s">
        <v>36</v>
      </c>
      <c r="O250" s="125"/>
      <c r="P250" s="126">
        <f>O250*H250</f>
        <v>0</v>
      </c>
      <c r="Q250" s="126">
        <v>0</v>
      </c>
      <c r="R250" s="126">
        <f>Q250*H250</f>
        <v>0</v>
      </c>
      <c r="S250" s="126">
        <v>0</v>
      </c>
      <c r="T250" s="127">
        <f>S250*H250</f>
        <v>0</v>
      </c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R250" s="128" t="s">
        <v>119</v>
      </c>
      <c r="AT250" s="128" t="s">
        <v>89</v>
      </c>
      <c r="AU250" s="128" t="s">
        <v>4</v>
      </c>
      <c r="AY250" s="1" t="s">
        <v>86</v>
      </c>
      <c r="BE250" s="129">
        <f>IF(N250="základná",J250,0)</f>
        <v>0</v>
      </c>
      <c r="BF250" s="129">
        <f>IF(N250="znížená",J250,0)</f>
        <v>0</v>
      </c>
      <c r="BG250" s="129">
        <f>IF(N250="zákl. prenesená",J250,0)</f>
        <v>0</v>
      </c>
      <c r="BH250" s="129">
        <f>IF(N250="zníž. prenesená",J250,0)</f>
        <v>0</v>
      </c>
      <c r="BI250" s="129">
        <f>IF(N250="nulová",J250,0)</f>
        <v>0</v>
      </c>
      <c r="BJ250" s="1" t="s">
        <v>4</v>
      </c>
      <c r="BK250" s="129">
        <f>ROUND(I250*H250,2)</f>
        <v>0</v>
      </c>
      <c r="BL250" s="1" t="s">
        <v>119</v>
      </c>
      <c r="BM250" s="128" t="s">
        <v>354</v>
      </c>
    </row>
    <row r="251" spans="1:65" s="142" customFormat="1">
      <c r="B251" s="143"/>
      <c r="C251" s="144"/>
      <c r="D251" s="133" t="s">
        <v>93</v>
      </c>
      <c r="E251" s="145" t="s">
        <v>2</v>
      </c>
      <c r="F251" s="146" t="s">
        <v>1</v>
      </c>
      <c r="G251" s="144"/>
      <c r="H251" s="147">
        <v>89.397000000000006</v>
      </c>
      <c r="I251" s="148"/>
      <c r="J251" s="144"/>
      <c r="K251" s="144"/>
      <c r="L251" s="149"/>
      <c r="M251" s="150"/>
      <c r="N251" s="151"/>
      <c r="O251" s="151"/>
      <c r="P251" s="151"/>
      <c r="Q251" s="151"/>
      <c r="R251" s="151"/>
      <c r="S251" s="151"/>
      <c r="T251" s="152"/>
      <c r="AT251" s="153" t="s">
        <v>93</v>
      </c>
      <c r="AU251" s="153" t="s">
        <v>4</v>
      </c>
      <c r="AV251" s="142" t="s">
        <v>4</v>
      </c>
      <c r="AW251" s="142" t="s">
        <v>95</v>
      </c>
      <c r="AX251" s="142" t="s">
        <v>85</v>
      </c>
      <c r="AY251" s="153" t="s">
        <v>86</v>
      </c>
    </row>
    <row r="252" spans="1:65" s="12" customFormat="1" ht="24.15" customHeight="1">
      <c r="A252" s="9"/>
      <c r="B252" s="49"/>
      <c r="C252" s="115" t="s">
        <v>180</v>
      </c>
      <c r="D252" s="115" t="s">
        <v>89</v>
      </c>
      <c r="E252" s="116" t="s">
        <v>355</v>
      </c>
      <c r="F252" s="117" t="s">
        <v>356</v>
      </c>
      <c r="G252" s="118" t="s">
        <v>297</v>
      </c>
      <c r="H252" s="177"/>
      <c r="I252" s="120"/>
      <c r="J252" s="121">
        <f>ROUND(I252*H252,2)</f>
        <v>0</v>
      </c>
      <c r="K252" s="122"/>
      <c r="L252" s="10"/>
      <c r="M252" s="123" t="s">
        <v>2</v>
      </c>
      <c r="N252" s="124" t="s">
        <v>36</v>
      </c>
      <c r="O252" s="125"/>
      <c r="P252" s="126">
        <f>O252*H252</f>
        <v>0</v>
      </c>
      <c r="Q252" s="126">
        <v>0</v>
      </c>
      <c r="R252" s="126">
        <f>Q252*H252</f>
        <v>0</v>
      </c>
      <c r="S252" s="126">
        <v>0</v>
      </c>
      <c r="T252" s="127">
        <f>S252*H252</f>
        <v>0</v>
      </c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R252" s="128" t="s">
        <v>119</v>
      </c>
      <c r="AT252" s="128" t="s">
        <v>89</v>
      </c>
      <c r="AU252" s="128" t="s">
        <v>4</v>
      </c>
      <c r="AY252" s="1" t="s">
        <v>86</v>
      </c>
      <c r="BE252" s="129">
        <f>IF(N252="základná",J252,0)</f>
        <v>0</v>
      </c>
      <c r="BF252" s="129">
        <f>IF(N252="znížená",J252,0)</f>
        <v>0</v>
      </c>
      <c r="BG252" s="129">
        <f>IF(N252="zákl. prenesená",J252,0)</f>
        <v>0</v>
      </c>
      <c r="BH252" s="129">
        <f>IF(N252="zníž. prenesená",J252,0)</f>
        <v>0</v>
      </c>
      <c r="BI252" s="129">
        <f>IF(N252="nulová",J252,0)</f>
        <v>0</v>
      </c>
      <c r="BJ252" s="1" t="s">
        <v>4</v>
      </c>
      <c r="BK252" s="129">
        <f>ROUND(I252*H252,2)</f>
        <v>0</v>
      </c>
      <c r="BL252" s="1" t="s">
        <v>119</v>
      </c>
      <c r="BM252" s="128" t="s">
        <v>357</v>
      </c>
    </row>
    <row r="253" spans="1:65" s="98" customFormat="1" ht="22.95" customHeight="1">
      <c r="B253" s="99"/>
      <c r="C253" s="100"/>
      <c r="D253" s="101" t="s">
        <v>82</v>
      </c>
      <c r="E253" s="113" t="s">
        <v>358</v>
      </c>
      <c r="F253" s="113" t="s">
        <v>359</v>
      </c>
      <c r="G253" s="100"/>
      <c r="H253" s="100"/>
      <c r="I253" s="103"/>
      <c r="J253" s="114">
        <f>BK253</f>
        <v>0</v>
      </c>
      <c r="K253" s="100"/>
      <c r="L253" s="105"/>
      <c r="M253" s="106"/>
      <c r="N253" s="107"/>
      <c r="O253" s="107"/>
      <c r="P253" s="108">
        <f>SUM(P254:P266)</f>
        <v>0</v>
      </c>
      <c r="Q253" s="107"/>
      <c r="R253" s="108">
        <f>SUM(R254:R266)</f>
        <v>0</v>
      </c>
      <c r="S253" s="107"/>
      <c r="T253" s="109">
        <f>SUM(T254:T266)</f>
        <v>0</v>
      </c>
      <c r="AR253" s="110" t="s">
        <v>4</v>
      </c>
      <c r="AT253" s="111" t="s">
        <v>82</v>
      </c>
      <c r="AU253" s="111" t="s">
        <v>85</v>
      </c>
      <c r="AY253" s="110" t="s">
        <v>86</v>
      </c>
      <c r="BK253" s="112">
        <f>SUM(BK254:BK266)</f>
        <v>0</v>
      </c>
    </row>
    <row r="254" spans="1:65" s="12" customFormat="1" ht="24.15" customHeight="1">
      <c r="A254" s="9"/>
      <c r="B254" s="49"/>
      <c r="C254" s="115" t="s">
        <v>360</v>
      </c>
      <c r="D254" s="115" t="s">
        <v>89</v>
      </c>
      <c r="E254" s="116" t="s">
        <v>361</v>
      </c>
      <c r="F254" s="117" t="s">
        <v>362</v>
      </c>
      <c r="G254" s="118" t="s">
        <v>100</v>
      </c>
      <c r="H254" s="119">
        <v>89.397000000000006</v>
      </c>
      <c r="I254" s="120"/>
      <c r="J254" s="121">
        <f>ROUND(I254*H254,2)</f>
        <v>0</v>
      </c>
      <c r="K254" s="122"/>
      <c r="L254" s="10"/>
      <c r="M254" s="123" t="s">
        <v>2</v>
      </c>
      <c r="N254" s="124" t="s">
        <v>36</v>
      </c>
      <c r="O254" s="125"/>
      <c r="P254" s="126">
        <f>O254*H254</f>
        <v>0</v>
      </c>
      <c r="Q254" s="126">
        <v>0</v>
      </c>
      <c r="R254" s="126">
        <f>Q254*H254</f>
        <v>0</v>
      </c>
      <c r="S254" s="126">
        <v>0</v>
      </c>
      <c r="T254" s="127">
        <f>S254*H254</f>
        <v>0</v>
      </c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R254" s="128" t="s">
        <v>119</v>
      </c>
      <c r="AT254" s="128" t="s">
        <v>89</v>
      </c>
      <c r="AU254" s="128" t="s">
        <v>4</v>
      </c>
      <c r="AY254" s="1" t="s">
        <v>86</v>
      </c>
      <c r="BE254" s="129">
        <f>IF(N254="základná",J254,0)</f>
        <v>0</v>
      </c>
      <c r="BF254" s="129">
        <f>IF(N254="znížená",J254,0)</f>
        <v>0</v>
      </c>
      <c r="BG254" s="129">
        <f>IF(N254="zákl. prenesená",J254,0)</f>
        <v>0</v>
      </c>
      <c r="BH254" s="129">
        <f>IF(N254="zníž. prenesená",J254,0)</f>
        <v>0</v>
      </c>
      <c r="BI254" s="129">
        <f>IF(N254="nulová",J254,0)</f>
        <v>0</v>
      </c>
      <c r="BJ254" s="1" t="s">
        <v>4</v>
      </c>
      <c r="BK254" s="129">
        <f>ROUND(I254*H254,2)</f>
        <v>0</v>
      </c>
      <c r="BL254" s="1" t="s">
        <v>119</v>
      </c>
      <c r="BM254" s="128" t="s">
        <v>363</v>
      </c>
    </row>
    <row r="255" spans="1:65" s="130" customFormat="1">
      <c r="B255" s="131"/>
      <c r="C255" s="132"/>
      <c r="D255" s="133" t="s">
        <v>93</v>
      </c>
      <c r="E255" s="134" t="s">
        <v>2</v>
      </c>
      <c r="F255" s="135" t="s">
        <v>364</v>
      </c>
      <c r="G255" s="132"/>
      <c r="H255" s="134" t="s">
        <v>2</v>
      </c>
      <c r="I255" s="136"/>
      <c r="J255" s="132"/>
      <c r="K255" s="132"/>
      <c r="L255" s="137"/>
      <c r="M255" s="138"/>
      <c r="N255" s="139"/>
      <c r="O255" s="139"/>
      <c r="P255" s="139"/>
      <c r="Q255" s="139"/>
      <c r="R255" s="139"/>
      <c r="S255" s="139"/>
      <c r="T255" s="140"/>
      <c r="AT255" s="141" t="s">
        <v>93</v>
      </c>
      <c r="AU255" s="141" t="s">
        <v>4</v>
      </c>
      <c r="AV255" s="130" t="s">
        <v>85</v>
      </c>
      <c r="AW255" s="130" t="s">
        <v>95</v>
      </c>
      <c r="AX255" s="130" t="s">
        <v>5</v>
      </c>
      <c r="AY255" s="141" t="s">
        <v>86</v>
      </c>
    </row>
    <row r="256" spans="1:65" s="142" customFormat="1">
      <c r="B256" s="143"/>
      <c r="C256" s="144"/>
      <c r="D256" s="133" t="s">
        <v>93</v>
      </c>
      <c r="E256" s="145" t="s">
        <v>2</v>
      </c>
      <c r="F256" s="146" t="s">
        <v>365</v>
      </c>
      <c r="G256" s="144"/>
      <c r="H256" s="147">
        <v>89.397000000000006</v>
      </c>
      <c r="I256" s="148"/>
      <c r="J256" s="144"/>
      <c r="K256" s="144"/>
      <c r="L256" s="149"/>
      <c r="M256" s="150"/>
      <c r="N256" s="151"/>
      <c r="O256" s="151"/>
      <c r="P256" s="151"/>
      <c r="Q256" s="151"/>
      <c r="R256" s="151"/>
      <c r="S256" s="151"/>
      <c r="T256" s="152"/>
      <c r="AT256" s="153" t="s">
        <v>93</v>
      </c>
      <c r="AU256" s="153" t="s">
        <v>4</v>
      </c>
      <c r="AV256" s="142" t="s">
        <v>4</v>
      </c>
      <c r="AW256" s="142" t="s">
        <v>95</v>
      </c>
      <c r="AX256" s="142" t="s">
        <v>5</v>
      </c>
      <c r="AY256" s="153" t="s">
        <v>86</v>
      </c>
    </row>
    <row r="257" spans="1:65" s="154" customFormat="1">
      <c r="B257" s="155"/>
      <c r="C257" s="156"/>
      <c r="D257" s="133" t="s">
        <v>93</v>
      </c>
      <c r="E257" s="157" t="s">
        <v>1</v>
      </c>
      <c r="F257" s="158" t="s">
        <v>97</v>
      </c>
      <c r="G257" s="156"/>
      <c r="H257" s="159">
        <v>89.397000000000006</v>
      </c>
      <c r="I257" s="160"/>
      <c r="J257" s="156"/>
      <c r="K257" s="156"/>
      <c r="L257" s="161"/>
      <c r="M257" s="162"/>
      <c r="N257" s="163"/>
      <c r="O257" s="163"/>
      <c r="P257" s="163"/>
      <c r="Q257" s="163"/>
      <c r="R257" s="163"/>
      <c r="S257" s="163"/>
      <c r="T257" s="164"/>
      <c r="AT257" s="165" t="s">
        <v>93</v>
      </c>
      <c r="AU257" s="165" t="s">
        <v>4</v>
      </c>
      <c r="AV257" s="154" t="s">
        <v>87</v>
      </c>
      <c r="AW257" s="154" t="s">
        <v>95</v>
      </c>
      <c r="AX257" s="154" t="s">
        <v>85</v>
      </c>
      <c r="AY257" s="165" t="s">
        <v>86</v>
      </c>
    </row>
    <row r="258" spans="1:65" s="12" customFormat="1" ht="44.25" customHeight="1">
      <c r="A258" s="9"/>
      <c r="B258" s="49"/>
      <c r="C258" s="115" t="s">
        <v>276</v>
      </c>
      <c r="D258" s="115" t="s">
        <v>89</v>
      </c>
      <c r="E258" s="116" t="s">
        <v>366</v>
      </c>
      <c r="F258" s="117" t="s">
        <v>367</v>
      </c>
      <c r="G258" s="118" t="s">
        <v>100</v>
      </c>
      <c r="H258" s="119">
        <v>89.397000000000006</v>
      </c>
      <c r="I258" s="120"/>
      <c r="J258" s="121">
        <f>ROUND(I258*H258,2)</f>
        <v>0</v>
      </c>
      <c r="K258" s="122"/>
      <c r="L258" s="10"/>
      <c r="M258" s="123" t="s">
        <v>2</v>
      </c>
      <c r="N258" s="124" t="s">
        <v>36</v>
      </c>
      <c r="O258" s="125"/>
      <c r="P258" s="126">
        <f>O258*H258</f>
        <v>0</v>
      </c>
      <c r="Q258" s="126">
        <v>0</v>
      </c>
      <c r="R258" s="126">
        <f>Q258*H258</f>
        <v>0</v>
      </c>
      <c r="S258" s="126">
        <v>0</v>
      </c>
      <c r="T258" s="127">
        <f>S258*H258</f>
        <v>0</v>
      </c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R258" s="128" t="s">
        <v>119</v>
      </c>
      <c r="AT258" s="128" t="s">
        <v>89</v>
      </c>
      <c r="AU258" s="128" t="s">
        <v>4</v>
      </c>
      <c r="AY258" s="1" t="s">
        <v>86</v>
      </c>
      <c r="BE258" s="129">
        <f>IF(N258="základná",J258,0)</f>
        <v>0</v>
      </c>
      <c r="BF258" s="129">
        <f>IF(N258="znížená",J258,0)</f>
        <v>0</v>
      </c>
      <c r="BG258" s="129">
        <f>IF(N258="zákl. prenesená",J258,0)</f>
        <v>0</v>
      </c>
      <c r="BH258" s="129">
        <f>IF(N258="zníž. prenesená",J258,0)</f>
        <v>0</v>
      </c>
      <c r="BI258" s="129">
        <f>IF(N258="nulová",J258,0)</f>
        <v>0</v>
      </c>
      <c r="BJ258" s="1" t="s">
        <v>4</v>
      </c>
      <c r="BK258" s="129">
        <f>ROUND(I258*H258,2)</f>
        <v>0</v>
      </c>
      <c r="BL258" s="1" t="s">
        <v>119</v>
      </c>
      <c r="BM258" s="128" t="s">
        <v>368</v>
      </c>
    </row>
    <row r="259" spans="1:65" s="142" customFormat="1">
      <c r="B259" s="143"/>
      <c r="C259" s="144"/>
      <c r="D259" s="133" t="s">
        <v>93</v>
      </c>
      <c r="E259" s="145" t="s">
        <v>2</v>
      </c>
      <c r="F259" s="146" t="s">
        <v>1</v>
      </c>
      <c r="G259" s="144"/>
      <c r="H259" s="147">
        <v>89.397000000000006</v>
      </c>
      <c r="I259" s="148"/>
      <c r="J259" s="144"/>
      <c r="K259" s="144"/>
      <c r="L259" s="149"/>
      <c r="M259" s="150"/>
      <c r="N259" s="151"/>
      <c r="O259" s="151"/>
      <c r="P259" s="151"/>
      <c r="Q259" s="151"/>
      <c r="R259" s="151"/>
      <c r="S259" s="151"/>
      <c r="T259" s="152"/>
      <c r="AT259" s="153" t="s">
        <v>93</v>
      </c>
      <c r="AU259" s="153" t="s">
        <v>4</v>
      </c>
      <c r="AV259" s="142" t="s">
        <v>4</v>
      </c>
      <c r="AW259" s="142" t="s">
        <v>95</v>
      </c>
      <c r="AX259" s="142" t="s">
        <v>85</v>
      </c>
      <c r="AY259" s="153" t="s">
        <v>86</v>
      </c>
    </row>
    <row r="260" spans="1:65" s="12" customFormat="1" ht="24.15" customHeight="1">
      <c r="A260" s="9"/>
      <c r="B260" s="49"/>
      <c r="C260" s="115" t="s">
        <v>369</v>
      </c>
      <c r="D260" s="115" t="s">
        <v>89</v>
      </c>
      <c r="E260" s="116" t="s">
        <v>370</v>
      </c>
      <c r="F260" s="117" t="s">
        <v>371</v>
      </c>
      <c r="G260" s="118" t="s">
        <v>100</v>
      </c>
      <c r="H260" s="119">
        <v>268.19099999999997</v>
      </c>
      <c r="I260" s="120"/>
      <c r="J260" s="121">
        <f>ROUND(I260*H260,2)</f>
        <v>0</v>
      </c>
      <c r="K260" s="122"/>
      <c r="L260" s="10"/>
      <c r="M260" s="123" t="s">
        <v>2</v>
      </c>
      <c r="N260" s="124" t="s">
        <v>36</v>
      </c>
      <c r="O260" s="125"/>
      <c r="P260" s="126">
        <f>O260*H260</f>
        <v>0</v>
      </c>
      <c r="Q260" s="126">
        <v>0</v>
      </c>
      <c r="R260" s="126">
        <f>Q260*H260</f>
        <v>0</v>
      </c>
      <c r="S260" s="126">
        <v>0</v>
      </c>
      <c r="T260" s="127">
        <f>S260*H260</f>
        <v>0</v>
      </c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R260" s="128" t="s">
        <v>119</v>
      </c>
      <c r="AT260" s="128" t="s">
        <v>89</v>
      </c>
      <c r="AU260" s="128" t="s">
        <v>4</v>
      </c>
      <c r="AY260" s="1" t="s">
        <v>86</v>
      </c>
      <c r="BE260" s="129">
        <f>IF(N260="základná",J260,0)</f>
        <v>0</v>
      </c>
      <c r="BF260" s="129">
        <f>IF(N260="znížená",J260,0)</f>
        <v>0</v>
      </c>
      <c r="BG260" s="129">
        <f>IF(N260="zákl. prenesená",J260,0)</f>
        <v>0</v>
      </c>
      <c r="BH260" s="129">
        <f>IF(N260="zníž. prenesená",J260,0)</f>
        <v>0</v>
      </c>
      <c r="BI260" s="129">
        <f>IF(N260="nulová",J260,0)</f>
        <v>0</v>
      </c>
      <c r="BJ260" s="1" t="s">
        <v>4</v>
      </c>
      <c r="BK260" s="129">
        <f>ROUND(I260*H260,2)</f>
        <v>0</v>
      </c>
      <c r="BL260" s="1" t="s">
        <v>119</v>
      </c>
      <c r="BM260" s="128" t="s">
        <v>372</v>
      </c>
    </row>
    <row r="261" spans="1:65" s="142" customFormat="1">
      <c r="B261" s="143"/>
      <c r="C261" s="144"/>
      <c r="D261" s="133" t="s">
        <v>93</v>
      </c>
      <c r="E261" s="145" t="s">
        <v>2</v>
      </c>
      <c r="F261" s="146" t="s">
        <v>373</v>
      </c>
      <c r="G261" s="144"/>
      <c r="H261" s="147">
        <v>268.19099999999997</v>
      </c>
      <c r="I261" s="148"/>
      <c r="J261" s="144"/>
      <c r="K261" s="144"/>
      <c r="L261" s="149"/>
      <c r="M261" s="150"/>
      <c r="N261" s="151"/>
      <c r="O261" s="151"/>
      <c r="P261" s="151"/>
      <c r="Q261" s="151"/>
      <c r="R261" s="151"/>
      <c r="S261" s="151"/>
      <c r="T261" s="152"/>
      <c r="AT261" s="153" t="s">
        <v>93</v>
      </c>
      <c r="AU261" s="153" t="s">
        <v>4</v>
      </c>
      <c r="AV261" s="142" t="s">
        <v>4</v>
      </c>
      <c r="AW261" s="142" t="s">
        <v>95</v>
      </c>
      <c r="AX261" s="142" t="s">
        <v>5</v>
      </c>
      <c r="AY261" s="153" t="s">
        <v>86</v>
      </c>
    </row>
    <row r="262" spans="1:65" s="154" customFormat="1">
      <c r="B262" s="155"/>
      <c r="C262" s="156"/>
      <c r="D262" s="133" t="s">
        <v>93</v>
      </c>
      <c r="E262" s="157" t="s">
        <v>2</v>
      </c>
      <c r="F262" s="158" t="s">
        <v>97</v>
      </c>
      <c r="G262" s="156"/>
      <c r="H262" s="159">
        <v>268.19099999999997</v>
      </c>
      <c r="I262" s="160"/>
      <c r="J262" s="156"/>
      <c r="K262" s="156"/>
      <c r="L262" s="161"/>
      <c r="M262" s="162"/>
      <c r="N262" s="163"/>
      <c r="O262" s="163"/>
      <c r="P262" s="163"/>
      <c r="Q262" s="163"/>
      <c r="R262" s="163"/>
      <c r="S262" s="163"/>
      <c r="T262" s="164"/>
      <c r="AT262" s="165" t="s">
        <v>93</v>
      </c>
      <c r="AU262" s="165" t="s">
        <v>4</v>
      </c>
      <c r="AV262" s="154" t="s">
        <v>87</v>
      </c>
      <c r="AW262" s="154" t="s">
        <v>95</v>
      </c>
      <c r="AX262" s="154" t="s">
        <v>85</v>
      </c>
      <c r="AY262" s="165" t="s">
        <v>86</v>
      </c>
    </row>
    <row r="263" spans="1:65" s="12" customFormat="1" ht="24.15" customHeight="1">
      <c r="A263" s="9"/>
      <c r="B263" s="49"/>
      <c r="C263" s="166" t="s">
        <v>279</v>
      </c>
      <c r="D263" s="166" t="s">
        <v>192</v>
      </c>
      <c r="E263" s="167" t="s">
        <v>374</v>
      </c>
      <c r="F263" s="168" t="s">
        <v>375</v>
      </c>
      <c r="G263" s="169" t="s">
        <v>376</v>
      </c>
      <c r="H263" s="170">
        <v>71.518000000000001</v>
      </c>
      <c r="I263" s="171"/>
      <c r="J263" s="172">
        <f>ROUND(I263*H263,2)</f>
        <v>0</v>
      </c>
      <c r="K263" s="173"/>
      <c r="L263" s="174"/>
      <c r="M263" s="175" t="s">
        <v>2</v>
      </c>
      <c r="N263" s="176" t="s">
        <v>36</v>
      </c>
      <c r="O263" s="125"/>
      <c r="P263" s="126">
        <f>O263*H263</f>
        <v>0</v>
      </c>
      <c r="Q263" s="126">
        <v>0</v>
      </c>
      <c r="R263" s="126">
        <f>Q263*H263</f>
        <v>0</v>
      </c>
      <c r="S263" s="126">
        <v>0</v>
      </c>
      <c r="T263" s="127">
        <f>S263*H263</f>
        <v>0</v>
      </c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R263" s="128" t="s">
        <v>141</v>
      </c>
      <c r="AT263" s="128" t="s">
        <v>192</v>
      </c>
      <c r="AU263" s="128" t="s">
        <v>4</v>
      </c>
      <c r="AY263" s="1" t="s">
        <v>86</v>
      </c>
      <c r="BE263" s="129">
        <f>IF(N263="základná",J263,0)</f>
        <v>0</v>
      </c>
      <c r="BF263" s="129">
        <f>IF(N263="znížená",J263,0)</f>
        <v>0</v>
      </c>
      <c r="BG263" s="129">
        <f>IF(N263="zákl. prenesená",J263,0)</f>
        <v>0</v>
      </c>
      <c r="BH263" s="129">
        <f>IF(N263="zníž. prenesená",J263,0)</f>
        <v>0</v>
      </c>
      <c r="BI263" s="129">
        <f>IF(N263="nulová",J263,0)</f>
        <v>0</v>
      </c>
      <c r="BJ263" s="1" t="s">
        <v>4</v>
      </c>
      <c r="BK263" s="129">
        <f>ROUND(I263*H263,2)</f>
        <v>0</v>
      </c>
      <c r="BL263" s="1" t="s">
        <v>119</v>
      </c>
      <c r="BM263" s="128" t="s">
        <v>377</v>
      </c>
    </row>
    <row r="264" spans="1:65" s="142" customFormat="1">
      <c r="B264" s="143"/>
      <c r="C264" s="144"/>
      <c r="D264" s="133" t="s">
        <v>93</v>
      </c>
      <c r="E264" s="145" t="s">
        <v>2</v>
      </c>
      <c r="F264" s="146" t="s">
        <v>378</v>
      </c>
      <c r="G264" s="144"/>
      <c r="H264" s="147">
        <v>71.518000000000001</v>
      </c>
      <c r="I264" s="148"/>
      <c r="J264" s="144"/>
      <c r="K264" s="144"/>
      <c r="L264" s="149"/>
      <c r="M264" s="150"/>
      <c r="N264" s="151"/>
      <c r="O264" s="151"/>
      <c r="P264" s="151"/>
      <c r="Q264" s="151"/>
      <c r="R264" s="151"/>
      <c r="S264" s="151"/>
      <c r="T264" s="152"/>
      <c r="AT264" s="153" t="s">
        <v>93</v>
      </c>
      <c r="AU264" s="153" t="s">
        <v>4</v>
      </c>
      <c r="AV264" s="142" t="s">
        <v>4</v>
      </c>
      <c r="AW264" s="142" t="s">
        <v>95</v>
      </c>
      <c r="AX264" s="142" t="s">
        <v>5</v>
      </c>
      <c r="AY264" s="153" t="s">
        <v>86</v>
      </c>
    </row>
    <row r="265" spans="1:65" s="154" customFormat="1">
      <c r="B265" s="155"/>
      <c r="C265" s="156"/>
      <c r="D265" s="133" t="s">
        <v>93</v>
      </c>
      <c r="E265" s="157" t="s">
        <v>2</v>
      </c>
      <c r="F265" s="158" t="s">
        <v>97</v>
      </c>
      <c r="G265" s="156"/>
      <c r="H265" s="159">
        <v>71.518000000000001</v>
      </c>
      <c r="I265" s="160"/>
      <c r="J265" s="156"/>
      <c r="K265" s="156"/>
      <c r="L265" s="161"/>
      <c r="M265" s="162"/>
      <c r="N265" s="163"/>
      <c r="O265" s="163"/>
      <c r="P265" s="163"/>
      <c r="Q265" s="163"/>
      <c r="R265" s="163"/>
      <c r="S265" s="163"/>
      <c r="T265" s="164"/>
      <c r="AT265" s="165" t="s">
        <v>93</v>
      </c>
      <c r="AU265" s="165" t="s">
        <v>4</v>
      </c>
      <c r="AV265" s="154" t="s">
        <v>87</v>
      </c>
      <c r="AW265" s="154" t="s">
        <v>95</v>
      </c>
      <c r="AX265" s="154" t="s">
        <v>85</v>
      </c>
      <c r="AY265" s="165" t="s">
        <v>86</v>
      </c>
    </row>
    <row r="266" spans="1:65" s="12" customFormat="1" ht="24.15" customHeight="1">
      <c r="A266" s="9"/>
      <c r="B266" s="49"/>
      <c r="C266" s="115" t="s">
        <v>379</v>
      </c>
      <c r="D266" s="115" t="s">
        <v>89</v>
      </c>
      <c r="E266" s="116" t="s">
        <v>380</v>
      </c>
      <c r="F266" s="117" t="s">
        <v>381</v>
      </c>
      <c r="G266" s="118" t="s">
        <v>297</v>
      </c>
      <c r="H266" s="177"/>
      <c r="I266" s="120"/>
      <c r="J266" s="121">
        <f>ROUND(I266*H266,2)</f>
        <v>0</v>
      </c>
      <c r="K266" s="122"/>
      <c r="L266" s="10"/>
      <c r="M266" s="123" t="s">
        <v>2</v>
      </c>
      <c r="N266" s="124" t="s">
        <v>36</v>
      </c>
      <c r="O266" s="125"/>
      <c r="P266" s="126">
        <f>O266*H266</f>
        <v>0</v>
      </c>
      <c r="Q266" s="126">
        <v>0</v>
      </c>
      <c r="R266" s="126">
        <f>Q266*H266</f>
        <v>0</v>
      </c>
      <c r="S266" s="126">
        <v>0</v>
      </c>
      <c r="T266" s="127">
        <f>S266*H266</f>
        <v>0</v>
      </c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R266" s="128" t="s">
        <v>119</v>
      </c>
      <c r="AT266" s="128" t="s">
        <v>89</v>
      </c>
      <c r="AU266" s="128" t="s">
        <v>4</v>
      </c>
      <c r="AY266" s="1" t="s">
        <v>86</v>
      </c>
      <c r="BE266" s="129">
        <f>IF(N266="základná",J266,0)</f>
        <v>0</v>
      </c>
      <c r="BF266" s="129">
        <f>IF(N266="znížená",J266,0)</f>
        <v>0</v>
      </c>
      <c r="BG266" s="129">
        <f>IF(N266="zákl. prenesená",J266,0)</f>
        <v>0</v>
      </c>
      <c r="BH266" s="129">
        <f>IF(N266="zníž. prenesená",J266,0)</f>
        <v>0</v>
      </c>
      <c r="BI266" s="129">
        <f>IF(N266="nulová",J266,0)</f>
        <v>0</v>
      </c>
      <c r="BJ266" s="1" t="s">
        <v>4</v>
      </c>
      <c r="BK266" s="129">
        <f>ROUND(I266*H266,2)</f>
        <v>0</v>
      </c>
      <c r="BL266" s="1" t="s">
        <v>119</v>
      </c>
      <c r="BM266" s="128" t="s">
        <v>382</v>
      </c>
    </row>
    <row r="267" spans="1:65" s="98" customFormat="1" ht="25.95" customHeight="1">
      <c r="B267" s="99"/>
      <c r="C267" s="100"/>
      <c r="D267" s="101" t="s">
        <v>82</v>
      </c>
      <c r="E267" s="102" t="s">
        <v>192</v>
      </c>
      <c r="F267" s="102" t="s">
        <v>383</v>
      </c>
      <c r="G267" s="100"/>
      <c r="H267" s="100"/>
      <c r="I267" s="103"/>
      <c r="J267" s="104">
        <f>BK267</f>
        <v>0</v>
      </c>
      <c r="K267" s="100"/>
      <c r="L267" s="105"/>
      <c r="M267" s="106"/>
      <c r="N267" s="107"/>
      <c r="O267" s="107"/>
      <c r="P267" s="108">
        <f>P268</f>
        <v>0</v>
      </c>
      <c r="Q267" s="107"/>
      <c r="R267" s="108">
        <f>R268</f>
        <v>0</v>
      </c>
      <c r="S267" s="107"/>
      <c r="T267" s="109">
        <f>T268</f>
        <v>8.8677540000000013E-2</v>
      </c>
      <c r="AR267" s="110" t="s">
        <v>103</v>
      </c>
      <c r="AT267" s="111" t="s">
        <v>82</v>
      </c>
      <c r="AU267" s="111" t="s">
        <v>5</v>
      </c>
      <c r="AY267" s="110" t="s">
        <v>86</v>
      </c>
      <c r="BK267" s="112">
        <f>BK268</f>
        <v>0</v>
      </c>
    </row>
    <row r="268" spans="1:65" s="98" customFormat="1" ht="22.95" customHeight="1">
      <c r="B268" s="99"/>
      <c r="C268" s="100"/>
      <c r="D268" s="101" t="s">
        <v>82</v>
      </c>
      <c r="E268" s="113" t="s">
        <v>384</v>
      </c>
      <c r="F268" s="113" t="s">
        <v>385</v>
      </c>
      <c r="G268" s="100"/>
      <c r="H268" s="100"/>
      <c r="I268" s="103"/>
      <c r="J268" s="114">
        <f>BK268</f>
        <v>0</v>
      </c>
      <c r="K268" s="100"/>
      <c r="L268" s="105"/>
      <c r="M268" s="106"/>
      <c r="N268" s="107"/>
      <c r="O268" s="107"/>
      <c r="P268" s="108">
        <f>SUM(P269:P273)</f>
        <v>0</v>
      </c>
      <c r="Q268" s="107"/>
      <c r="R268" s="108">
        <f>SUM(R269:R273)</f>
        <v>0</v>
      </c>
      <c r="S268" s="107"/>
      <c r="T268" s="109">
        <f>SUM(T269:T273)</f>
        <v>8.8677540000000013E-2</v>
      </c>
      <c r="AR268" s="110" t="s">
        <v>103</v>
      </c>
      <c r="AT268" s="111" t="s">
        <v>82</v>
      </c>
      <c r="AU268" s="111" t="s">
        <v>85</v>
      </c>
      <c r="AY268" s="110" t="s">
        <v>86</v>
      </c>
      <c r="BK268" s="112">
        <f>SUM(BK269:BK273)</f>
        <v>0</v>
      </c>
    </row>
    <row r="269" spans="1:65" s="12" customFormat="1" ht="33" customHeight="1">
      <c r="A269" s="9"/>
      <c r="B269" s="49"/>
      <c r="C269" s="115" t="s">
        <v>283</v>
      </c>
      <c r="D269" s="115" t="s">
        <v>89</v>
      </c>
      <c r="E269" s="116" t="s">
        <v>386</v>
      </c>
      <c r="F269" s="117" t="s">
        <v>387</v>
      </c>
      <c r="G269" s="118" t="s">
        <v>218</v>
      </c>
      <c r="H269" s="119">
        <v>140.75800000000001</v>
      </c>
      <c r="I269" s="120"/>
      <c r="J269" s="121">
        <f>ROUND(I269*H269,2)</f>
        <v>0</v>
      </c>
      <c r="K269" s="122"/>
      <c r="L269" s="10"/>
      <c r="M269" s="123" t="s">
        <v>2</v>
      </c>
      <c r="N269" s="124" t="s">
        <v>36</v>
      </c>
      <c r="O269" s="125"/>
      <c r="P269" s="126">
        <f>O269*H269</f>
        <v>0</v>
      </c>
      <c r="Q269" s="126">
        <v>0</v>
      </c>
      <c r="R269" s="126">
        <f>Q269*H269</f>
        <v>0</v>
      </c>
      <c r="S269" s="126">
        <v>6.3000000000000003E-4</v>
      </c>
      <c r="T269" s="127">
        <f>S269*H269</f>
        <v>8.8677540000000013E-2</v>
      </c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R269" s="128" t="s">
        <v>279</v>
      </c>
      <c r="AT269" s="128" t="s">
        <v>89</v>
      </c>
      <c r="AU269" s="128" t="s">
        <v>4</v>
      </c>
      <c r="AY269" s="1" t="s">
        <v>86</v>
      </c>
      <c r="BE269" s="129">
        <f>IF(N269="základná",J269,0)</f>
        <v>0</v>
      </c>
      <c r="BF269" s="129">
        <f>IF(N269="znížená",J269,0)</f>
        <v>0</v>
      </c>
      <c r="BG269" s="129">
        <f>IF(N269="zákl. prenesená",J269,0)</f>
        <v>0</v>
      </c>
      <c r="BH269" s="129">
        <f>IF(N269="zníž. prenesená",J269,0)</f>
        <v>0</v>
      </c>
      <c r="BI269" s="129">
        <f>IF(N269="nulová",J269,0)</f>
        <v>0</v>
      </c>
      <c r="BJ269" s="1" t="s">
        <v>4</v>
      </c>
      <c r="BK269" s="129">
        <f>ROUND(I269*H269,2)</f>
        <v>0</v>
      </c>
      <c r="BL269" s="1" t="s">
        <v>279</v>
      </c>
      <c r="BM269" s="128" t="s">
        <v>388</v>
      </c>
    </row>
    <row r="270" spans="1:65" s="130" customFormat="1">
      <c r="B270" s="131"/>
      <c r="C270" s="132"/>
      <c r="D270" s="133" t="s">
        <v>93</v>
      </c>
      <c r="E270" s="134" t="s">
        <v>2</v>
      </c>
      <c r="F270" s="135" t="s">
        <v>389</v>
      </c>
      <c r="G270" s="132"/>
      <c r="H270" s="134" t="s">
        <v>2</v>
      </c>
      <c r="I270" s="136"/>
      <c r="J270" s="132"/>
      <c r="K270" s="132"/>
      <c r="L270" s="137"/>
      <c r="M270" s="138"/>
      <c r="N270" s="139"/>
      <c r="O270" s="139"/>
      <c r="P270" s="139"/>
      <c r="Q270" s="139"/>
      <c r="R270" s="139"/>
      <c r="S270" s="139"/>
      <c r="T270" s="140"/>
      <c r="AT270" s="141" t="s">
        <v>93</v>
      </c>
      <c r="AU270" s="141" t="s">
        <v>4</v>
      </c>
      <c r="AV270" s="130" t="s">
        <v>85</v>
      </c>
      <c r="AW270" s="130" t="s">
        <v>95</v>
      </c>
      <c r="AX270" s="130" t="s">
        <v>5</v>
      </c>
      <c r="AY270" s="141" t="s">
        <v>86</v>
      </c>
    </row>
    <row r="271" spans="1:65" s="142" customFormat="1">
      <c r="B271" s="143"/>
      <c r="C271" s="144"/>
      <c r="D271" s="133" t="s">
        <v>93</v>
      </c>
      <c r="E271" s="145" t="s">
        <v>2</v>
      </c>
      <c r="F271" s="146" t="s">
        <v>390</v>
      </c>
      <c r="G271" s="144"/>
      <c r="H271" s="147">
        <v>140.75800000000001</v>
      </c>
      <c r="I271" s="148"/>
      <c r="J271" s="144"/>
      <c r="K271" s="144"/>
      <c r="L271" s="149"/>
      <c r="M271" s="150"/>
      <c r="N271" s="151"/>
      <c r="O271" s="151"/>
      <c r="P271" s="151"/>
      <c r="Q271" s="151"/>
      <c r="R271" s="151"/>
      <c r="S271" s="151"/>
      <c r="T271" s="152"/>
      <c r="AT271" s="153" t="s">
        <v>93</v>
      </c>
      <c r="AU271" s="153" t="s">
        <v>4</v>
      </c>
      <c r="AV271" s="142" t="s">
        <v>4</v>
      </c>
      <c r="AW271" s="142" t="s">
        <v>95</v>
      </c>
      <c r="AX271" s="142" t="s">
        <v>5</v>
      </c>
      <c r="AY271" s="153" t="s">
        <v>86</v>
      </c>
    </row>
    <row r="272" spans="1:65" s="154" customFormat="1">
      <c r="B272" s="155"/>
      <c r="C272" s="156"/>
      <c r="D272" s="133" t="s">
        <v>93</v>
      </c>
      <c r="E272" s="157" t="s">
        <v>2</v>
      </c>
      <c r="F272" s="158" t="s">
        <v>97</v>
      </c>
      <c r="G272" s="156"/>
      <c r="H272" s="159">
        <v>140.75800000000001</v>
      </c>
      <c r="I272" s="160"/>
      <c r="J272" s="156"/>
      <c r="K272" s="156"/>
      <c r="L272" s="161"/>
      <c r="M272" s="162"/>
      <c r="N272" s="163"/>
      <c r="O272" s="163"/>
      <c r="P272" s="163"/>
      <c r="Q272" s="163"/>
      <c r="R272" s="163"/>
      <c r="S272" s="163"/>
      <c r="T272" s="164"/>
      <c r="AT272" s="165" t="s">
        <v>93</v>
      </c>
      <c r="AU272" s="165" t="s">
        <v>4</v>
      </c>
      <c r="AV272" s="154" t="s">
        <v>87</v>
      </c>
      <c r="AW272" s="154" t="s">
        <v>95</v>
      </c>
      <c r="AX272" s="154" t="s">
        <v>85</v>
      </c>
      <c r="AY272" s="165" t="s">
        <v>86</v>
      </c>
    </row>
    <row r="273" spans="1:65" s="12" customFormat="1" ht="16.5" customHeight="1">
      <c r="A273" s="9"/>
      <c r="B273" s="49"/>
      <c r="C273" s="115" t="s">
        <v>391</v>
      </c>
      <c r="D273" s="115" t="s">
        <v>89</v>
      </c>
      <c r="E273" s="116" t="s">
        <v>392</v>
      </c>
      <c r="F273" s="117" t="s">
        <v>393</v>
      </c>
      <c r="G273" s="118" t="s">
        <v>394</v>
      </c>
      <c r="H273" s="119">
        <v>1</v>
      </c>
      <c r="I273" s="120"/>
      <c r="J273" s="121">
        <f>ROUND(I273*H273,2)</f>
        <v>0</v>
      </c>
      <c r="K273" s="122"/>
      <c r="L273" s="10"/>
      <c r="M273" s="178" t="s">
        <v>2</v>
      </c>
      <c r="N273" s="179" t="s">
        <v>36</v>
      </c>
      <c r="O273" s="180"/>
      <c r="P273" s="181">
        <f>O273*H273</f>
        <v>0</v>
      </c>
      <c r="Q273" s="181">
        <v>0</v>
      </c>
      <c r="R273" s="181">
        <f>Q273*H273</f>
        <v>0</v>
      </c>
      <c r="S273" s="181">
        <v>0</v>
      </c>
      <c r="T273" s="182">
        <f>S273*H273</f>
        <v>0</v>
      </c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R273" s="128" t="s">
        <v>279</v>
      </c>
      <c r="AT273" s="128" t="s">
        <v>89</v>
      </c>
      <c r="AU273" s="128" t="s">
        <v>4</v>
      </c>
      <c r="AY273" s="1" t="s">
        <v>86</v>
      </c>
      <c r="BE273" s="129">
        <f>IF(N273="základná",J273,0)</f>
        <v>0</v>
      </c>
      <c r="BF273" s="129">
        <f>IF(N273="znížená",J273,0)</f>
        <v>0</v>
      </c>
      <c r="BG273" s="129">
        <f>IF(N273="zákl. prenesená",J273,0)</f>
        <v>0</v>
      </c>
      <c r="BH273" s="129">
        <f>IF(N273="zníž. prenesená",J273,0)</f>
        <v>0</v>
      </c>
      <c r="BI273" s="129">
        <f>IF(N273="nulová",J273,0)</f>
        <v>0</v>
      </c>
      <c r="BJ273" s="1" t="s">
        <v>4</v>
      </c>
      <c r="BK273" s="129">
        <f>ROUND(I273*H273,2)</f>
        <v>0</v>
      </c>
      <c r="BL273" s="1" t="s">
        <v>279</v>
      </c>
      <c r="BM273" s="128" t="s">
        <v>395</v>
      </c>
    </row>
    <row r="274" spans="1:65" s="12" customFormat="1" ht="6.9" customHeight="1">
      <c r="A274" s="9"/>
      <c r="B274" s="75"/>
      <c r="C274" s="76"/>
      <c r="D274" s="76"/>
      <c r="E274" s="76"/>
      <c r="F274" s="76"/>
      <c r="G274" s="76"/>
      <c r="H274" s="76"/>
      <c r="I274" s="76"/>
      <c r="J274" s="76"/>
      <c r="K274" s="76"/>
      <c r="L274" s="10"/>
      <c r="M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</row>
  </sheetData>
  <sheetProtection formatColumns="0" formatRows="0" autoFilter="0"/>
  <autoFilter ref="C128:K273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02 - SO04 - Technický prí...</vt:lpstr>
      <vt:lpstr>'02 - SO04 - Technický prí...'!Názvy_tlače</vt:lpstr>
      <vt:lpstr>'02 - SO04 - Technický prí...'!Oblasť_tlače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2022-03-18T15:17:09Z</dcterms:created>
  <dcterms:modified xsi:type="dcterms:W3CDTF">2022-05-19T07:46:28Z</dcterms:modified>
</cp:coreProperties>
</file>